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1\Obnova Ružového parku\_RP_VYKAZY VYMER_2021\RP_03_Arch_VV_2021\"/>
    </mc:Choice>
  </mc:AlternateContent>
  <xr:revisionPtr revIDLastSave="0" documentId="13_ncr:1_{FDAEEADB-EC48-4FA2-8B7B-0B76AF6C6989}" xr6:coauthVersionLast="43" xr6:coauthVersionMax="43" xr10:uidLastSave="{00000000-0000-0000-0000-000000000000}"/>
  <bookViews>
    <workbookView xWindow="945" yWindow="75" windowWidth="13515" windowHeight="14355" firstSheet="13" activeTab="13" xr2:uid="{00000000-000D-0000-FFFF-FFFF00000000}"/>
  </bookViews>
  <sheets>
    <sheet name="Rekapitulácia stavby" sheetId="1" r:id="rId1"/>
    <sheet name="1171-0001 - SO 03 - ASANÁCIE" sheetId="2" r:id="rId2"/>
    <sheet name="1171-0002 - C1 - PERGOLA ..." sheetId="3" r:id="rId3"/>
    <sheet name="1171-0003 - C7 - LAVICA" sheetId="4" r:id="rId4"/>
    <sheet name="1171-0004 - C12, C13, C14..." sheetId="5" r:id="rId5"/>
    <sheet name="1171-0006 - C20 - HISTORI..." sheetId="6" r:id="rId6"/>
    <sheet name="1171-0007 - C1 - DOPNENIE..." sheetId="7" r:id="rId7"/>
    <sheet name="1171-0008 - C18 - HISTORI..." sheetId="8" r:id="rId8"/>
    <sheet name="1171-0009 - C2 - PERGOLA ..." sheetId="9" r:id="rId9"/>
    <sheet name="1171-0010 - C3 - PERGOLA ..." sheetId="10" r:id="rId10"/>
    <sheet name="1171-0011 - C4 - LEHÁTKO ..." sheetId="11" r:id="rId11"/>
    <sheet name="1171-0012 - C5 - LEHÁTKO ..." sheetId="12" r:id="rId12"/>
    <sheet name="1171-0013 - C6 - LEHÁTKO ..." sheetId="13" r:id="rId13"/>
    <sheet name="1171-0014 - V1 - KRUHOVÁ ..." sheetId="14" r:id="rId14"/>
    <sheet name="1171-0015 - C11 - ZÁBRADLIE" sheetId="15" r:id="rId15"/>
    <sheet name="1171-0016 - C15 - RAMPA P..." sheetId="16" r:id="rId16"/>
    <sheet name="1171-0017 - C8 - SCHODY K..." sheetId="17" r:id="rId17"/>
    <sheet name="1171-0018 - C9 - LÁVKA KU..." sheetId="18" r:id="rId18"/>
    <sheet name="1171-0019 - C10 - LÁVKA K..." sheetId="19" r:id="rId19"/>
    <sheet name="1171-0020 - V5 - VODNÉ SC..." sheetId="20" r:id="rId20"/>
    <sheet name="1171-0021 - C16 - ŠACHTA" sheetId="21" r:id="rId21"/>
    <sheet name="1171-0022 - C17 - HISTORI..." sheetId="22" r:id="rId22"/>
    <sheet name="1171-0023 - MOBILIÁR NAVR..." sheetId="23" r:id="rId23"/>
  </sheets>
  <definedNames>
    <definedName name="_xlnm._FilterDatabase" localSheetId="1" hidden="1">'1171-0001 - SO 03 - ASANÁCIE'!$C$123:$K$169</definedName>
    <definedName name="_xlnm._FilterDatabase" localSheetId="2" hidden="1">'1171-0002 - C1 - PERGOLA ...'!$C$124:$K$180</definedName>
    <definedName name="_xlnm._FilterDatabase" localSheetId="3" hidden="1">'1171-0003 - C7 - LAVICA'!$C$123:$K$173</definedName>
    <definedName name="_xlnm._FilterDatabase" localSheetId="4" hidden="1">'1171-0004 - C12, C13, C14...'!$C$123:$K$171</definedName>
    <definedName name="_xlnm._FilterDatabase" localSheetId="5" hidden="1">'1171-0006 - C20 - HISTORI...'!$C$122:$K$147</definedName>
    <definedName name="_xlnm._FilterDatabase" localSheetId="6" hidden="1">'1171-0007 - C1 - DOPNENIE...'!$C$125:$K$184</definedName>
    <definedName name="_xlnm._FilterDatabase" localSheetId="7" hidden="1">'1171-0008 - C18 - HISTORI...'!$C$123:$K$152</definedName>
    <definedName name="_xlnm._FilterDatabase" localSheetId="8" hidden="1">'1171-0009 - C2 - PERGOLA ...'!$C$125:$K$179</definedName>
    <definedName name="_xlnm._FilterDatabase" localSheetId="9" hidden="1">'1171-0010 - C3 - PERGOLA ...'!$C$125:$K$179</definedName>
    <definedName name="_xlnm._FilterDatabase" localSheetId="10" hidden="1">'1171-0011 - C4 - LEHÁTKO ...'!$C$124:$K$160</definedName>
    <definedName name="_xlnm._FilterDatabase" localSheetId="11" hidden="1">'1171-0012 - C5 - LEHÁTKO ...'!$C$124:$K$160</definedName>
    <definedName name="_xlnm._FilterDatabase" localSheetId="12" hidden="1">'1171-0013 - C6 - LEHÁTKO ...'!$C$124:$K$161</definedName>
    <definedName name="_xlnm._FilterDatabase" localSheetId="13" hidden="1">'1171-0014 - V1 - KRUHOVÁ ...'!$C$123:$K$170</definedName>
    <definedName name="_xlnm._FilterDatabase" localSheetId="14" hidden="1">'1171-0015 - C11 - ZÁBRADLIE'!$C$122:$K$142</definedName>
    <definedName name="_xlnm._FilterDatabase" localSheetId="15" hidden="1">'1171-0016 - C15 - RAMPA P...'!$C$126:$K$236</definedName>
    <definedName name="_xlnm._FilterDatabase" localSheetId="16" hidden="1">'1171-0017 - C8 - SCHODY K...'!$C$128:$K$252</definedName>
    <definedName name="_xlnm._FilterDatabase" localSheetId="17" hidden="1">'1171-0018 - C9 - LÁVKA KU...'!$C$121:$K$151</definedName>
    <definedName name="_xlnm._FilterDatabase" localSheetId="18" hidden="1">'1171-0019 - C10 - LÁVKA K...'!$C$120:$K$147</definedName>
    <definedName name="_xlnm._FilterDatabase" localSheetId="19" hidden="1">'1171-0020 - V5 - VODNÉ SC...'!$C$125:$K$246</definedName>
    <definedName name="_xlnm._FilterDatabase" localSheetId="20" hidden="1">'1171-0021 - C16 - ŠACHTA'!$C$122:$K$204</definedName>
    <definedName name="_xlnm._FilterDatabase" localSheetId="21" hidden="1">'1171-0022 - C17 - HISTORI...'!$C$117:$K$122</definedName>
    <definedName name="_xlnm._FilterDatabase" localSheetId="22" hidden="1">'1171-0023 - MOBILIÁR NAVR...'!$C$117:$K$125</definedName>
    <definedName name="_xlnm.Print_Titles" localSheetId="1">'1171-0001 - SO 03 - ASANÁCIE'!$123:$123</definedName>
    <definedName name="_xlnm.Print_Titles" localSheetId="2">'1171-0002 - C1 - PERGOLA ...'!$124:$124</definedName>
    <definedName name="_xlnm.Print_Titles" localSheetId="3">'1171-0003 - C7 - LAVICA'!$123:$123</definedName>
    <definedName name="_xlnm.Print_Titles" localSheetId="4">'1171-0004 - C12, C13, C14...'!$123:$123</definedName>
    <definedName name="_xlnm.Print_Titles" localSheetId="5">'1171-0006 - C20 - HISTORI...'!$122:$122</definedName>
    <definedName name="_xlnm.Print_Titles" localSheetId="6">'1171-0007 - C1 - DOPNENIE...'!$125:$125</definedName>
    <definedName name="_xlnm.Print_Titles" localSheetId="7">'1171-0008 - C18 - HISTORI...'!$123:$123</definedName>
    <definedName name="_xlnm.Print_Titles" localSheetId="8">'1171-0009 - C2 - PERGOLA ...'!$125:$125</definedName>
    <definedName name="_xlnm.Print_Titles" localSheetId="9">'1171-0010 - C3 - PERGOLA ...'!$125:$125</definedName>
    <definedName name="_xlnm.Print_Titles" localSheetId="10">'1171-0011 - C4 - LEHÁTKO ...'!$124:$124</definedName>
    <definedName name="_xlnm.Print_Titles" localSheetId="11">'1171-0012 - C5 - LEHÁTKO ...'!$124:$124</definedName>
    <definedName name="_xlnm.Print_Titles" localSheetId="12">'1171-0013 - C6 - LEHÁTKO ...'!$124:$124</definedName>
    <definedName name="_xlnm.Print_Titles" localSheetId="13">'1171-0014 - V1 - KRUHOVÁ ...'!$123:$123</definedName>
    <definedName name="_xlnm.Print_Titles" localSheetId="14">'1171-0015 - C11 - ZÁBRADLIE'!$122:$122</definedName>
    <definedName name="_xlnm.Print_Titles" localSheetId="15">'1171-0016 - C15 - RAMPA P...'!$126:$126</definedName>
    <definedName name="_xlnm.Print_Titles" localSheetId="16">'1171-0017 - C8 - SCHODY K...'!$128:$128</definedName>
    <definedName name="_xlnm.Print_Titles" localSheetId="17">'1171-0018 - C9 - LÁVKA KU...'!$121:$121</definedName>
    <definedName name="_xlnm.Print_Titles" localSheetId="18">'1171-0019 - C10 - LÁVKA K...'!$120:$120</definedName>
    <definedName name="_xlnm.Print_Titles" localSheetId="19">'1171-0020 - V5 - VODNÉ SC...'!$125:$125</definedName>
    <definedName name="_xlnm.Print_Titles" localSheetId="20">'1171-0021 - C16 - ŠACHTA'!$122:$122</definedName>
    <definedName name="_xlnm.Print_Titles" localSheetId="21">'1171-0022 - C17 - HISTORI...'!$117:$117</definedName>
    <definedName name="_xlnm.Print_Titles" localSheetId="22">'1171-0023 - MOBILIÁR NAVR...'!$117:$117</definedName>
    <definedName name="_xlnm.Print_Titles" localSheetId="0">'Rekapitulácia stavby'!$92:$92</definedName>
    <definedName name="_xlnm.Print_Area" localSheetId="1">'1171-0001 - SO 03 - ASANÁCIE'!$C$4:$J$76,'1171-0001 - SO 03 - ASANÁCIE'!$C$111:$J$169</definedName>
    <definedName name="_xlnm.Print_Area" localSheetId="2">'1171-0002 - C1 - PERGOLA ...'!$C$4:$J$76,'1171-0002 - C1 - PERGOLA ...'!$C$112:$J$180</definedName>
    <definedName name="_xlnm.Print_Area" localSheetId="3">'1171-0003 - C7 - LAVICA'!$C$4:$J$76,'1171-0003 - C7 - LAVICA'!$C$111:$J$173</definedName>
    <definedName name="_xlnm.Print_Area" localSheetId="4">'1171-0004 - C12, C13, C14...'!$C$4:$J$76,'1171-0004 - C12, C13, C14...'!$C$111:$J$171</definedName>
    <definedName name="_xlnm.Print_Area" localSheetId="5">'1171-0006 - C20 - HISTORI...'!$C$4:$J$76,'1171-0006 - C20 - HISTORI...'!$C$110:$J$147</definedName>
    <definedName name="_xlnm.Print_Area" localSheetId="6">'1171-0007 - C1 - DOPNENIE...'!$C$4:$J$76,'1171-0007 - C1 - DOPNENIE...'!$C$113:$J$184</definedName>
    <definedName name="_xlnm.Print_Area" localSheetId="7">'1171-0008 - C18 - HISTORI...'!$C$4:$J$76,'1171-0008 - C18 - HISTORI...'!$C$111:$J$152</definedName>
    <definedName name="_xlnm.Print_Area" localSheetId="8">'1171-0009 - C2 - PERGOLA ...'!$C$4:$J$76,'1171-0009 - C2 - PERGOLA ...'!$C$113:$J$179</definedName>
    <definedName name="_xlnm.Print_Area" localSheetId="9">'1171-0010 - C3 - PERGOLA ...'!$C$4:$J$76,'1171-0010 - C3 - PERGOLA ...'!$C$113:$J$179</definedName>
    <definedName name="_xlnm.Print_Area" localSheetId="10">'1171-0011 - C4 - LEHÁTKO ...'!$C$4:$J$76,'1171-0011 - C4 - LEHÁTKO ...'!$C$112:$J$160</definedName>
    <definedName name="_xlnm.Print_Area" localSheetId="11">'1171-0012 - C5 - LEHÁTKO ...'!$C$4:$J$76,'1171-0012 - C5 - LEHÁTKO ...'!$C$112:$J$160</definedName>
    <definedName name="_xlnm.Print_Area" localSheetId="12">'1171-0013 - C6 - LEHÁTKO ...'!$C$4:$J$76,'1171-0013 - C6 - LEHÁTKO ...'!$C$112:$J$161</definedName>
    <definedName name="_xlnm.Print_Area" localSheetId="13">'1171-0014 - V1 - KRUHOVÁ ...'!$C$4:$J$76,'1171-0014 - V1 - KRUHOVÁ ...'!$C$111:$J$170</definedName>
    <definedName name="_xlnm.Print_Area" localSheetId="14">'1171-0015 - C11 - ZÁBRADLIE'!$C$4:$J$76,'1171-0015 - C11 - ZÁBRADLIE'!$C$110:$J$142</definedName>
    <definedName name="_xlnm.Print_Area" localSheetId="15">'1171-0016 - C15 - RAMPA P...'!$C$4:$J$76,'1171-0016 - C15 - RAMPA P...'!$C$114:$J$236</definedName>
    <definedName name="_xlnm.Print_Area" localSheetId="16">'1171-0017 - C8 - SCHODY K...'!$C$4:$J$76,'1171-0017 - C8 - SCHODY K...'!$C$116:$J$252</definedName>
    <definedName name="_xlnm.Print_Area" localSheetId="17">'1171-0018 - C9 - LÁVKA KU...'!$C$4:$J$76,'1171-0018 - C9 - LÁVKA KU...'!$C$109:$J$151</definedName>
    <definedName name="_xlnm.Print_Area" localSheetId="18">'1171-0019 - C10 - LÁVKA K...'!$C$4:$J$76,'1171-0019 - C10 - LÁVKA K...'!$C$108:$J$147</definedName>
    <definedName name="_xlnm.Print_Area" localSheetId="19">'1171-0020 - V5 - VODNÉ SC...'!$C$4:$J$76,'1171-0020 - V5 - VODNÉ SC...'!$C$113:$J$246</definedName>
    <definedName name="_xlnm.Print_Area" localSheetId="20">'1171-0021 - C16 - ŠACHTA'!$C$4:$J$76,'1171-0021 - C16 - ŠACHTA'!$C$110:$J$204</definedName>
    <definedName name="_xlnm.Print_Area" localSheetId="21">'1171-0022 - C17 - HISTORI...'!$C$4:$J$76,'1171-0022 - C17 - HISTORI...'!$C$105:$J$122</definedName>
    <definedName name="_xlnm.Print_Area" localSheetId="22">'1171-0023 - MOBILIÁR NAVR...'!$C$4:$J$76,'1171-0023 - MOBILIÁR NAVR...'!$C$105:$J$125</definedName>
    <definedName name="_xlnm.Print_Area" localSheetId="0">'Rekapitulácia stavby'!$D$4:$AO$76,'Rekapitulácia stavby'!$C$82:$AQ$117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23" l="1"/>
  <c r="J36" i="23"/>
  <c r="AY116" i="1" s="1"/>
  <c r="J35" i="23"/>
  <c r="AX116" i="1" s="1"/>
  <c r="BI125" i="23"/>
  <c r="BH125" i="23"/>
  <c r="BG125" i="23"/>
  <c r="BE125" i="23"/>
  <c r="T125" i="23"/>
  <c r="R125" i="23"/>
  <c r="P125" i="23"/>
  <c r="BI124" i="23"/>
  <c r="BH124" i="23"/>
  <c r="BG124" i="23"/>
  <c r="BE124" i="23"/>
  <c r="T124" i="23"/>
  <c r="R124" i="23"/>
  <c r="P124" i="23"/>
  <c r="BI123" i="23"/>
  <c r="BH123" i="23"/>
  <c r="BG123" i="23"/>
  <c r="BE123" i="23"/>
  <c r="T123" i="23"/>
  <c r="R123" i="23"/>
  <c r="P123" i="23"/>
  <c r="BI122" i="23"/>
  <c r="BH122" i="23"/>
  <c r="F36" i="23" s="1"/>
  <c r="BG122" i="23"/>
  <c r="BE122" i="23"/>
  <c r="T122" i="23"/>
  <c r="R122" i="23"/>
  <c r="P122" i="23"/>
  <c r="BI121" i="23"/>
  <c r="BH121" i="23"/>
  <c r="BG121" i="23"/>
  <c r="BE121" i="23"/>
  <c r="T121" i="23"/>
  <c r="R121" i="23"/>
  <c r="P121" i="23"/>
  <c r="F114" i="23"/>
  <c r="F112" i="23"/>
  <c r="E110" i="23"/>
  <c r="F91" i="23"/>
  <c r="F89" i="23"/>
  <c r="E87" i="23"/>
  <c r="J24" i="23"/>
  <c r="E24" i="23"/>
  <c r="J115" i="23" s="1"/>
  <c r="J23" i="23"/>
  <c r="J21" i="23"/>
  <c r="E21" i="23"/>
  <c r="J114" i="23" s="1"/>
  <c r="J20" i="23"/>
  <c r="J18" i="23"/>
  <c r="E18" i="23"/>
  <c r="F92" i="23" s="1"/>
  <c r="J17" i="23"/>
  <c r="J12" i="23"/>
  <c r="J112" i="23" s="1"/>
  <c r="E7" i="23"/>
  <c r="E108" i="23"/>
  <c r="J37" i="22"/>
  <c r="J36" i="22"/>
  <c r="AY115" i="1" s="1"/>
  <c r="J35" i="22"/>
  <c r="AX115" i="1"/>
  <c r="BI122" i="22"/>
  <c r="BH122" i="22"/>
  <c r="BG122" i="22"/>
  <c r="BE122" i="22"/>
  <c r="T122" i="22"/>
  <c r="R122" i="22"/>
  <c r="P122" i="22"/>
  <c r="BI121" i="22"/>
  <c r="BH121" i="22"/>
  <c r="BG121" i="22"/>
  <c r="BE121" i="22"/>
  <c r="T121" i="22"/>
  <c r="R121" i="22"/>
  <c r="P121" i="22"/>
  <c r="F114" i="22"/>
  <c r="F112" i="22"/>
  <c r="E110" i="22"/>
  <c r="F91" i="22"/>
  <c r="F89" i="22"/>
  <c r="E87" i="22"/>
  <c r="J24" i="22"/>
  <c r="E24" i="22"/>
  <c r="J115" i="22" s="1"/>
  <c r="J23" i="22"/>
  <c r="J21" i="22"/>
  <c r="E21" i="22"/>
  <c r="J114" i="22" s="1"/>
  <c r="J20" i="22"/>
  <c r="J18" i="22"/>
  <c r="E18" i="22"/>
  <c r="F115" i="22" s="1"/>
  <c r="J17" i="22"/>
  <c r="J12" i="22"/>
  <c r="J89" i="22" s="1"/>
  <c r="E7" i="22"/>
  <c r="E108" i="22" s="1"/>
  <c r="J37" i="21"/>
  <c r="J36" i="21"/>
  <c r="AY114" i="1"/>
  <c r="J35" i="21"/>
  <c r="AX114" i="1"/>
  <c r="BI204" i="21"/>
  <c r="BH204" i="21"/>
  <c r="BG204" i="21"/>
  <c r="BE204" i="21"/>
  <c r="T204" i="21"/>
  <c r="T203" i="21"/>
  <c r="R204" i="21"/>
  <c r="R203" i="21"/>
  <c r="P204" i="21"/>
  <c r="P203" i="21"/>
  <c r="BI202" i="21"/>
  <c r="BH202" i="21"/>
  <c r="BG202" i="21"/>
  <c r="BE202" i="21"/>
  <c r="T202" i="21"/>
  <c r="T201" i="21"/>
  <c r="R202" i="21"/>
  <c r="R201" i="21"/>
  <c r="P202" i="21"/>
  <c r="P201" i="21"/>
  <c r="BI200" i="21"/>
  <c r="BH200" i="21"/>
  <c r="BG200" i="21"/>
  <c r="BE200" i="21"/>
  <c r="T200" i="21"/>
  <c r="R200" i="21"/>
  <c r="P200" i="21"/>
  <c r="BI198" i="21"/>
  <c r="BH198" i="21"/>
  <c r="BG198" i="21"/>
  <c r="BE198" i="21"/>
  <c r="T198" i="21"/>
  <c r="R198" i="21"/>
  <c r="P198" i="21"/>
  <c r="BI197" i="21"/>
  <c r="BH197" i="21"/>
  <c r="BG197" i="21"/>
  <c r="BE197" i="21"/>
  <c r="T197" i="21"/>
  <c r="R197" i="21"/>
  <c r="P197" i="21"/>
  <c r="BI196" i="21"/>
  <c r="BH196" i="21"/>
  <c r="BG196" i="21"/>
  <c r="BE196" i="21"/>
  <c r="T196" i="21"/>
  <c r="R196" i="21"/>
  <c r="P196" i="21"/>
  <c r="BI191" i="21"/>
  <c r="BH191" i="21"/>
  <c r="BG191" i="21"/>
  <c r="BE191" i="21"/>
  <c r="T191" i="21"/>
  <c r="R191" i="21"/>
  <c r="P191" i="21"/>
  <c r="BI189" i="21"/>
  <c r="BH189" i="21"/>
  <c r="BG189" i="21"/>
  <c r="BE189" i="21"/>
  <c r="T189" i="21"/>
  <c r="R189" i="21"/>
  <c r="P189" i="21"/>
  <c r="BI188" i="21"/>
  <c r="BH188" i="21"/>
  <c r="BG188" i="21"/>
  <c r="BE188" i="21"/>
  <c r="T188" i="21"/>
  <c r="R188" i="21"/>
  <c r="P188" i="21"/>
  <c r="BI184" i="21"/>
  <c r="BH184" i="21"/>
  <c r="BG184" i="21"/>
  <c r="BE184" i="21"/>
  <c r="T184" i="21"/>
  <c r="R184" i="21"/>
  <c r="P184" i="21"/>
  <c r="BI180" i="21"/>
  <c r="BH180" i="21"/>
  <c r="BG180" i="21"/>
  <c r="BE180" i="21"/>
  <c r="T180" i="21"/>
  <c r="R180" i="21"/>
  <c r="P180" i="21"/>
  <c r="BI179" i="21"/>
  <c r="BH179" i="21"/>
  <c r="BG179" i="21"/>
  <c r="BE179" i="21"/>
  <c r="T179" i="21"/>
  <c r="R179" i="21"/>
  <c r="P179" i="21"/>
  <c r="BI172" i="21"/>
  <c r="BH172" i="21"/>
  <c r="BG172" i="21"/>
  <c r="BE172" i="21"/>
  <c r="T172" i="21"/>
  <c r="R172" i="21"/>
  <c r="P172" i="21"/>
  <c r="BI166" i="21"/>
  <c r="BH166" i="21"/>
  <c r="BG166" i="21"/>
  <c r="BE166" i="21"/>
  <c r="T166" i="21"/>
  <c r="R166" i="21"/>
  <c r="P166" i="21"/>
  <c r="BI164" i="21"/>
  <c r="BH164" i="21"/>
  <c r="BG164" i="21"/>
  <c r="BE164" i="21"/>
  <c r="T164" i="21"/>
  <c r="R164" i="21"/>
  <c r="P164" i="21"/>
  <c r="BI160" i="21"/>
  <c r="BH160" i="21"/>
  <c r="BG160" i="21"/>
  <c r="BE160" i="21"/>
  <c r="T160" i="21"/>
  <c r="R160" i="21"/>
  <c r="P160" i="21"/>
  <c r="BI155" i="21"/>
  <c r="BH155" i="21"/>
  <c r="BG155" i="21"/>
  <c r="BE155" i="21"/>
  <c r="T155" i="21"/>
  <c r="R155" i="21"/>
  <c r="P155" i="21"/>
  <c r="BI150" i="21"/>
  <c r="BH150" i="21"/>
  <c r="BG150" i="21"/>
  <c r="BE150" i="21"/>
  <c r="T150" i="21"/>
  <c r="R150" i="21"/>
  <c r="P150" i="21"/>
  <c r="BI148" i="21"/>
  <c r="BH148" i="21"/>
  <c r="BG148" i="21"/>
  <c r="BE148" i="21"/>
  <c r="T148" i="21"/>
  <c r="R148" i="21"/>
  <c r="P148" i="21"/>
  <c r="BI142" i="21"/>
  <c r="BH142" i="21"/>
  <c r="BG142" i="21"/>
  <c r="BE142" i="21"/>
  <c r="T142" i="21"/>
  <c r="R142" i="21"/>
  <c r="P142" i="21"/>
  <c r="BI140" i="21"/>
  <c r="BH140" i="21"/>
  <c r="BG140" i="21"/>
  <c r="BE140" i="21"/>
  <c r="T140" i="21"/>
  <c r="R140" i="21"/>
  <c r="P140" i="21"/>
  <c r="BI139" i="21"/>
  <c r="BH139" i="21"/>
  <c r="BG139" i="21"/>
  <c r="BE139" i="21"/>
  <c r="T139" i="21"/>
  <c r="R139" i="21"/>
  <c r="P139" i="21"/>
  <c r="BI138" i="21"/>
  <c r="BH138" i="21"/>
  <c r="BG138" i="21"/>
  <c r="BE138" i="21"/>
  <c r="T138" i="21"/>
  <c r="R138" i="21"/>
  <c r="P138" i="21"/>
  <c r="BI136" i="21"/>
  <c r="BH136" i="21"/>
  <c r="BG136" i="21"/>
  <c r="BE136" i="21"/>
  <c r="T136" i="21"/>
  <c r="R136" i="21"/>
  <c r="P136" i="21"/>
  <c r="BI134" i="21"/>
  <c r="BH134" i="21"/>
  <c r="BG134" i="21"/>
  <c r="BE134" i="21"/>
  <c r="T134" i="21"/>
  <c r="R134" i="21"/>
  <c r="P134" i="21"/>
  <c r="BI133" i="21"/>
  <c r="BH133" i="21"/>
  <c r="BG133" i="21"/>
  <c r="BE133" i="21"/>
  <c r="T133" i="21"/>
  <c r="R133" i="21"/>
  <c r="P133" i="21"/>
  <c r="BI129" i="21"/>
  <c r="BH129" i="21"/>
  <c r="BG129" i="21"/>
  <c r="BE129" i="21"/>
  <c r="T129" i="21"/>
  <c r="R129" i="21"/>
  <c r="P129" i="21"/>
  <c r="BI128" i="21"/>
  <c r="BH128" i="21"/>
  <c r="BG128" i="21"/>
  <c r="BE128" i="21"/>
  <c r="T128" i="21"/>
  <c r="R128" i="21"/>
  <c r="P128" i="21"/>
  <c r="BI126" i="21"/>
  <c r="BH126" i="21"/>
  <c r="BG126" i="21"/>
  <c r="BE126" i="21"/>
  <c r="T126" i="21"/>
  <c r="R126" i="21"/>
  <c r="P126" i="21"/>
  <c r="F119" i="21"/>
  <c r="F117" i="21"/>
  <c r="E115" i="21"/>
  <c r="F91" i="21"/>
  <c r="F89" i="21"/>
  <c r="E87" i="21"/>
  <c r="J24" i="21"/>
  <c r="E24" i="21"/>
  <c r="J120" i="21"/>
  <c r="J23" i="21"/>
  <c r="J21" i="21"/>
  <c r="E21" i="21"/>
  <c r="J119" i="21" s="1"/>
  <c r="J20" i="21"/>
  <c r="J18" i="21"/>
  <c r="E18" i="21"/>
  <c r="F120" i="21" s="1"/>
  <c r="J17" i="21"/>
  <c r="J117" i="21"/>
  <c r="E7" i="21"/>
  <c r="E85" i="21"/>
  <c r="J37" i="20"/>
  <c r="J36" i="20"/>
  <c r="AY113" i="1"/>
  <c r="J35" i="20"/>
  <c r="AX113" i="1"/>
  <c r="BI246" i="20"/>
  <c r="BH246" i="20"/>
  <c r="BG246" i="20"/>
  <c r="BE246" i="20"/>
  <c r="T246" i="20"/>
  <c r="T245" i="20"/>
  <c r="R246" i="20"/>
  <c r="R245" i="20"/>
  <c r="P246" i="20"/>
  <c r="P245" i="20"/>
  <c r="BI244" i="20"/>
  <c r="BH244" i="20"/>
  <c r="BG244" i="20"/>
  <c r="BE244" i="20"/>
  <c r="T244" i="20"/>
  <c r="R244" i="20"/>
  <c r="P244" i="20"/>
  <c r="BI243" i="20"/>
  <c r="BH243" i="20"/>
  <c r="BG243" i="20"/>
  <c r="BE243" i="20"/>
  <c r="T243" i="20"/>
  <c r="R243" i="20"/>
  <c r="P243" i="20"/>
  <c r="BI241" i="20"/>
  <c r="BH241" i="20"/>
  <c r="BG241" i="20"/>
  <c r="BE241" i="20"/>
  <c r="T241" i="20"/>
  <c r="R241" i="20"/>
  <c r="P241" i="20"/>
  <c r="BI236" i="20"/>
  <c r="BH236" i="20"/>
  <c r="BG236" i="20"/>
  <c r="BE236" i="20"/>
  <c r="T236" i="20"/>
  <c r="R236" i="20"/>
  <c r="P236" i="20"/>
  <c r="BI233" i="20"/>
  <c r="BH233" i="20"/>
  <c r="BG233" i="20"/>
  <c r="BE233" i="20"/>
  <c r="T233" i="20"/>
  <c r="T232" i="20" s="1"/>
  <c r="R233" i="20"/>
  <c r="R232" i="20" s="1"/>
  <c r="P233" i="20"/>
  <c r="P232" i="20"/>
  <c r="BI231" i="20"/>
  <c r="BH231" i="20"/>
  <c r="BG231" i="20"/>
  <c r="BE231" i="20"/>
  <c r="T231" i="20"/>
  <c r="R231" i="20"/>
  <c r="P231" i="20"/>
  <c r="BI229" i="20"/>
  <c r="BH229" i="20"/>
  <c r="BG229" i="20"/>
  <c r="BE229" i="20"/>
  <c r="T229" i="20"/>
  <c r="R229" i="20"/>
  <c r="P229" i="20"/>
  <c r="BI227" i="20"/>
  <c r="BH227" i="20"/>
  <c r="BG227" i="20"/>
  <c r="BE227" i="20"/>
  <c r="T227" i="20"/>
  <c r="R227" i="20"/>
  <c r="P227" i="20"/>
  <c r="BI225" i="20"/>
  <c r="BH225" i="20"/>
  <c r="BG225" i="20"/>
  <c r="BE225" i="20"/>
  <c r="T225" i="20"/>
  <c r="R225" i="20"/>
  <c r="P225" i="20"/>
  <c r="BI223" i="20"/>
  <c r="BH223" i="20"/>
  <c r="BG223" i="20"/>
  <c r="BE223" i="20"/>
  <c r="T223" i="20"/>
  <c r="R223" i="20"/>
  <c r="P223" i="20"/>
  <c r="BI218" i="20"/>
  <c r="BH218" i="20"/>
  <c r="BG218" i="20"/>
  <c r="BE218" i="20"/>
  <c r="T218" i="20"/>
  <c r="R218" i="20"/>
  <c r="P218" i="20"/>
  <c r="BI217" i="20"/>
  <c r="BH217" i="20"/>
  <c r="BG217" i="20"/>
  <c r="BE217" i="20"/>
  <c r="T217" i="20"/>
  <c r="R217" i="20"/>
  <c r="P217" i="20"/>
  <c r="BI215" i="20"/>
  <c r="BH215" i="20"/>
  <c r="BG215" i="20"/>
  <c r="BE215" i="20"/>
  <c r="T215" i="20"/>
  <c r="R215" i="20"/>
  <c r="P215" i="20"/>
  <c r="BI200" i="20"/>
  <c r="BH200" i="20"/>
  <c r="BG200" i="20"/>
  <c r="BE200" i="20"/>
  <c r="T200" i="20"/>
  <c r="R200" i="20"/>
  <c r="P200" i="20"/>
  <c r="BI198" i="20"/>
  <c r="BH198" i="20"/>
  <c r="BG198" i="20"/>
  <c r="BE198" i="20"/>
  <c r="T198" i="20"/>
  <c r="R198" i="20"/>
  <c r="P198" i="20"/>
  <c r="BI197" i="20"/>
  <c r="BH197" i="20"/>
  <c r="BG197" i="20"/>
  <c r="BE197" i="20"/>
  <c r="T197" i="20"/>
  <c r="R197" i="20"/>
  <c r="P197" i="20"/>
  <c r="BI195" i="20"/>
  <c r="BH195" i="20"/>
  <c r="BG195" i="20"/>
  <c r="BE195" i="20"/>
  <c r="T195" i="20"/>
  <c r="R195" i="20"/>
  <c r="P195" i="20"/>
  <c r="BI185" i="20"/>
  <c r="BH185" i="20"/>
  <c r="BG185" i="20"/>
  <c r="BE185" i="20"/>
  <c r="T185" i="20"/>
  <c r="R185" i="20"/>
  <c r="P185" i="20"/>
  <c r="BI174" i="20"/>
  <c r="BH174" i="20"/>
  <c r="BG174" i="20"/>
  <c r="BE174" i="20"/>
  <c r="T174" i="20"/>
  <c r="R174" i="20"/>
  <c r="P174" i="20"/>
  <c r="BI172" i="20"/>
  <c r="BH172" i="20"/>
  <c r="BG172" i="20"/>
  <c r="BE172" i="20"/>
  <c r="T172" i="20"/>
  <c r="R172" i="20"/>
  <c r="P172" i="20"/>
  <c r="BI170" i="20"/>
  <c r="BH170" i="20"/>
  <c r="BG170" i="20"/>
  <c r="BE170" i="20"/>
  <c r="T170" i="20"/>
  <c r="R170" i="20"/>
  <c r="P170" i="20"/>
  <c r="BI164" i="20"/>
  <c r="BH164" i="20"/>
  <c r="BG164" i="20"/>
  <c r="BE164" i="20"/>
  <c r="T164" i="20"/>
  <c r="R164" i="20"/>
  <c r="P164" i="20"/>
  <c r="BI163" i="20"/>
  <c r="BH163" i="20"/>
  <c r="BG163" i="20"/>
  <c r="BE163" i="20"/>
  <c r="T163" i="20"/>
  <c r="R163" i="20"/>
  <c r="P163" i="20"/>
  <c r="BI161" i="20"/>
  <c r="BH161" i="20"/>
  <c r="BG161" i="20"/>
  <c r="BE161" i="20"/>
  <c r="T161" i="20"/>
  <c r="R161" i="20"/>
  <c r="P161" i="20"/>
  <c r="BI160" i="20"/>
  <c r="BH160" i="20"/>
  <c r="BG160" i="20"/>
  <c r="BE160" i="20"/>
  <c r="T160" i="20"/>
  <c r="R160" i="20"/>
  <c r="P160" i="20"/>
  <c r="BI159" i="20"/>
  <c r="BH159" i="20"/>
  <c r="BG159" i="20"/>
  <c r="BE159" i="20"/>
  <c r="T159" i="20"/>
  <c r="R159" i="20"/>
  <c r="P159" i="20"/>
  <c r="BI157" i="20"/>
  <c r="BH157" i="20"/>
  <c r="BG157" i="20"/>
  <c r="BE157" i="20"/>
  <c r="T157" i="20"/>
  <c r="R157" i="20"/>
  <c r="P157" i="20"/>
  <c r="BI153" i="20"/>
  <c r="BH153" i="20"/>
  <c r="BG153" i="20"/>
  <c r="BE153" i="20"/>
  <c r="T153" i="20"/>
  <c r="R153" i="20"/>
  <c r="P153" i="20"/>
  <c r="BI152" i="20"/>
  <c r="BH152" i="20"/>
  <c r="BG152" i="20"/>
  <c r="BE152" i="20"/>
  <c r="T152" i="20"/>
  <c r="R152" i="20"/>
  <c r="P152" i="20"/>
  <c r="BI138" i="20"/>
  <c r="BH138" i="20"/>
  <c r="BG138" i="20"/>
  <c r="BE138" i="20"/>
  <c r="T138" i="20"/>
  <c r="R138" i="20"/>
  <c r="P138" i="20"/>
  <c r="BI137" i="20"/>
  <c r="BH137" i="20"/>
  <c r="BG137" i="20"/>
  <c r="BE137" i="20"/>
  <c r="T137" i="20"/>
  <c r="R137" i="20"/>
  <c r="P137" i="20"/>
  <c r="BI135" i="20"/>
  <c r="BH135" i="20"/>
  <c r="BG135" i="20"/>
  <c r="BE135" i="20"/>
  <c r="T135" i="20"/>
  <c r="R135" i="20"/>
  <c r="P135" i="20"/>
  <c r="BI134" i="20"/>
  <c r="BH134" i="20"/>
  <c r="BG134" i="20"/>
  <c r="BE134" i="20"/>
  <c r="T134" i="20"/>
  <c r="R134" i="20"/>
  <c r="P134" i="20"/>
  <c r="BI129" i="20"/>
  <c r="BH129" i="20"/>
  <c r="BG129" i="20"/>
  <c r="BE129" i="20"/>
  <c r="T129" i="20"/>
  <c r="R129" i="20"/>
  <c r="P129" i="20"/>
  <c r="F122" i="20"/>
  <c r="F120" i="20"/>
  <c r="E118" i="20"/>
  <c r="F91" i="20"/>
  <c r="F89" i="20"/>
  <c r="E87" i="20"/>
  <c r="J24" i="20"/>
  <c r="E24" i="20"/>
  <c r="J123" i="20"/>
  <c r="J23" i="20"/>
  <c r="J21" i="20"/>
  <c r="E21" i="20"/>
  <c r="J122" i="20" s="1"/>
  <c r="J20" i="20"/>
  <c r="J18" i="20"/>
  <c r="E18" i="20"/>
  <c r="F123" i="20" s="1"/>
  <c r="J17" i="20"/>
  <c r="J12" i="20"/>
  <c r="J89" i="20" s="1"/>
  <c r="E7" i="20"/>
  <c r="E116" i="20" s="1"/>
  <c r="J37" i="19"/>
  <c r="J36" i="19"/>
  <c r="AY112" i="1"/>
  <c r="J35" i="19"/>
  <c r="AX112" i="1"/>
  <c r="BI147" i="19"/>
  <c r="BH147" i="19"/>
  <c r="BG147" i="19"/>
  <c r="BE147" i="19"/>
  <c r="T147" i="19"/>
  <c r="R147" i="19"/>
  <c r="P147" i="19"/>
  <c r="BI143" i="19"/>
  <c r="BH143" i="19"/>
  <c r="BG143" i="19"/>
  <c r="BE143" i="19"/>
  <c r="T143" i="19"/>
  <c r="R143" i="19"/>
  <c r="P143" i="19"/>
  <c r="BI141" i="19"/>
  <c r="BH141" i="19"/>
  <c r="BG141" i="19"/>
  <c r="BE141" i="19"/>
  <c r="T141" i="19"/>
  <c r="R141" i="19"/>
  <c r="P141" i="19"/>
  <c r="BI140" i="19"/>
  <c r="BH140" i="19"/>
  <c r="BG140" i="19"/>
  <c r="BE140" i="19"/>
  <c r="T140" i="19"/>
  <c r="R140" i="19"/>
  <c r="P140" i="19"/>
  <c r="BI139" i="19"/>
  <c r="BH139" i="19"/>
  <c r="BG139" i="19"/>
  <c r="BE139" i="19"/>
  <c r="T139" i="19"/>
  <c r="R139" i="19"/>
  <c r="P139" i="19"/>
  <c r="BI138" i="19"/>
  <c r="BH138" i="19"/>
  <c r="BG138" i="19"/>
  <c r="BE138" i="19"/>
  <c r="T138" i="19"/>
  <c r="R138" i="19"/>
  <c r="P138" i="19"/>
  <c r="BI136" i="19"/>
  <c r="BH136" i="19"/>
  <c r="BG136" i="19"/>
  <c r="BE136" i="19"/>
  <c r="T136" i="19"/>
  <c r="R136" i="19"/>
  <c r="P136" i="19"/>
  <c r="BI134" i="19"/>
  <c r="BH134" i="19"/>
  <c r="BG134" i="19"/>
  <c r="BE134" i="19"/>
  <c r="T134" i="19"/>
  <c r="R134" i="19"/>
  <c r="P134" i="19"/>
  <c r="BI132" i="19"/>
  <c r="BH132" i="19"/>
  <c r="BG132" i="19"/>
  <c r="BE132" i="19"/>
  <c r="T132" i="19"/>
  <c r="R132" i="19"/>
  <c r="P132" i="19"/>
  <c r="BI130" i="19"/>
  <c r="BH130" i="19"/>
  <c r="BG130" i="19"/>
  <c r="BE130" i="19"/>
  <c r="T130" i="19"/>
  <c r="R130" i="19"/>
  <c r="P130" i="19"/>
  <c r="BI128" i="19"/>
  <c r="BH128" i="19"/>
  <c r="BG128" i="19"/>
  <c r="BE128" i="19"/>
  <c r="T128" i="19"/>
  <c r="R128" i="19"/>
  <c r="P128" i="19"/>
  <c r="BI126" i="19"/>
  <c r="BH126" i="19"/>
  <c r="BG126" i="19"/>
  <c r="BE126" i="19"/>
  <c r="T126" i="19"/>
  <c r="R126" i="19"/>
  <c r="P126" i="19"/>
  <c r="BI125" i="19"/>
  <c r="BH125" i="19"/>
  <c r="BG125" i="19"/>
  <c r="BE125" i="19"/>
  <c r="T125" i="19"/>
  <c r="R125" i="19"/>
  <c r="P125" i="19"/>
  <c r="BI124" i="19"/>
  <c r="BH124" i="19"/>
  <c r="BG124" i="19"/>
  <c r="BE124" i="19"/>
  <c r="T124" i="19"/>
  <c r="R124" i="19"/>
  <c r="P124" i="19"/>
  <c r="F117" i="19"/>
  <c r="F115" i="19"/>
  <c r="E113" i="19"/>
  <c r="F91" i="19"/>
  <c r="F89" i="19"/>
  <c r="E87" i="19"/>
  <c r="J24" i="19"/>
  <c r="E24" i="19"/>
  <c r="J118" i="19" s="1"/>
  <c r="J23" i="19"/>
  <c r="J21" i="19"/>
  <c r="E21" i="19"/>
  <c r="J117" i="19" s="1"/>
  <c r="J20" i="19"/>
  <c r="J18" i="19"/>
  <c r="E18" i="19"/>
  <c r="F92" i="19" s="1"/>
  <c r="J17" i="19"/>
  <c r="J12" i="19"/>
  <c r="J89" i="19" s="1"/>
  <c r="E7" i="19"/>
  <c r="E111" i="19" s="1"/>
  <c r="J37" i="18"/>
  <c r="J36" i="18"/>
  <c r="AY111" i="1" s="1"/>
  <c r="J35" i="18"/>
  <c r="AX111" i="1"/>
  <c r="BI151" i="18"/>
  <c r="BH151" i="18"/>
  <c r="BG151" i="18"/>
  <c r="BE151" i="18"/>
  <c r="T151" i="18"/>
  <c r="R151" i="18"/>
  <c r="P151" i="18"/>
  <c r="BI150" i="18"/>
  <c r="BH150" i="18"/>
  <c r="BG150" i="18"/>
  <c r="BE150" i="18"/>
  <c r="T150" i="18"/>
  <c r="R150" i="18"/>
  <c r="P150" i="18"/>
  <c r="BI148" i="18"/>
  <c r="BH148" i="18"/>
  <c r="BG148" i="18"/>
  <c r="BE148" i="18"/>
  <c r="T148" i="18"/>
  <c r="R148" i="18"/>
  <c r="P148" i="18"/>
  <c r="BI144" i="18"/>
  <c r="BH144" i="18"/>
  <c r="BG144" i="18"/>
  <c r="BE144" i="18"/>
  <c r="T144" i="18"/>
  <c r="R144" i="18"/>
  <c r="P144" i="18"/>
  <c r="BI142" i="18"/>
  <c r="BH142" i="18"/>
  <c r="BG142" i="18"/>
  <c r="BE142" i="18"/>
  <c r="T142" i="18"/>
  <c r="R142" i="18"/>
  <c r="P142" i="18"/>
  <c r="BI141" i="18"/>
  <c r="BH141" i="18"/>
  <c r="BG141" i="18"/>
  <c r="BE141" i="18"/>
  <c r="T141" i="18"/>
  <c r="R141" i="18"/>
  <c r="P141" i="18"/>
  <c r="BI140" i="18"/>
  <c r="BH140" i="18"/>
  <c r="BG140" i="18"/>
  <c r="BE140" i="18"/>
  <c r="T140" i="18"/>
  <c r="R140" i="18"/>
  <c r="P140" i="18"/>
  <c r="BI139" i="18"/>
  <c r="BH139" i="18"/>
  <c r="BG139" i="18"/>
  <c r="BE139" i="18"/>
  <c r="T139" i="18"/>
  <c r="R139" i="18"/>
  <c r="P139" i="18"/>
  <c r="BI137" i="18"/>
  <c r="BH137" i="18"/>
  <c r="BG137" i="18"/>
  <c r="BE137" i="18"/>
  <c r="T137" i="18"/>
  <c r="R137" i="18"/>
  <c r="P137" i="18"/>
  <c r="BI135" i="18"/>
  <c r="BH135" i="18"/>
  <c r="BG135" i="18"/>
  <c r="BE135" i="18"/>
  <c r="T135" i="18"/>
  <c r="R135" i="18"/>
  <c r="P135" i="18"/>
  <c r="BI133" i="18"/>
  <c r="BH133" i="18"/>
  <c r="BG133" i="18"/>
  <c r="BE133" i="18"/>
  <c r="T133" i="18"/>
  <c r="R133" i="18"/>
  <c r="P133" i="18"/>
  <c r="BI131" i="18"/>
  <c r="BH131" i="18"/>
  <c r="BG131" i="18"/>
  <c r="BE131" i="18"/>
  <c r="T131" i="18"/>
  <c r="R131" i="18"/>
  <c r="P131" i="18"/>
  <c r="BI129" i="18"/>
  <c r="BH129" i="18"/>
  <c r="BG129" i="18"/>
  <c r="BE129" i="18"/>
  <c r="T129" i="18"/>
  <c r="R129" i="18"/>
  <c r="P129" i="18"/>
  <c r="BI127" i="18"/>
  <c r="BH127" i="18"/>
  <c r="BG127" i="18"/>
  <c r="BE127" i="18"/>
  <c r="T127" i="18"/>
  <c r="R127" i="18"/>
  <c r="P127" i="18"/>
  <c r="BI126" i="18"/>
  <c r="BH126" i="18"/>
  <c r="BG126" i="18"/>
  <c r="BE126" i="18"/>
  <c r="T126" i="18"/>
  <c r="R126" i="18"/>
  <c r="P126" i="18"/>
  <c r="BI125" i="18"/>
  <c r="BH125" i="18"/>
  <c r="BG125" i="18"/>
  <c r="BE125" i="18"/>
  <c r="T125" i="18"/>
  <c r="R125" i="18"/>
  <c r="P125" i="18"/>
  <c r="F118" i="18"/>
  <c r="F116" i="18"/>
  <c r="E114" i="18"/>
  <c r="F91" i="18"/>
  <c r="F89" i="18"/>
  <c r="E87" i="18"/>
  <c r="J24" i="18"/>
  <c r="E24" i="18"/>
  <c r="J92" i="18" s="1"/>
  <c r="J23" i="18"/>
  <c r="J21" i="18"/>
  <c r="E21" i="18"/>
  <c r="J118" i="18" s="1"/>
  <c r="J20" i="18"/>
  <c r="J18" i="18"/>
  <c r="E18" i="18"/>
  <c r="F119" i="18" s="1"/>
  <c r="J17" i="18"/>
  <c r="J12" i="18"/>
  <c r="J89" i="18"/>
  <c r="E7" i="18"/>
  <c r="E112" i="18" s="1"/>
  <c r="J37" i="17"/>
  <c r="J36" i="17"/>
  <c r="AY110" i="1"/>
  <c r="J35" i="17"/>
  <c r="AX110" i="1"/>
  <c r="BI252" i="17"/>
  <c r="BH252" i="17"/>
  <c r="BG252" i="17"/>
  <c r="BE252" i="17"/>
  <c r="T252" i="17"/>
  <c r="T251" i="17"/>
  <c r="R252" i="17"/>
  <c r="R251" i="17"/>
  <c r="P252" i="17"/>
  <c r="P251" i="17"/>
  <c r="BI250" i="17"/>
  <c r="BH250" i="17"/>
  <c r="BG250" i="17"/>
  <c r="BE250" i="17"/>
  <c r="T250" i="17"/>
  <c r="R250" i="17"/>
  <c r="P250" i="17"/>
  <c r="BI248" i="17"/>
  <c r="BH248" i="17"/>
  <c r="BG248" i="17"/>
  <c r="BE248" i="17"/>
  <c r="T248" i="17"/>
  <c r="R248" i="17"/>
  <c r="P248" i="17"/>
  <c r="BI246" i="17"/>
  <c r="BH246" i="17"/>
  <c r="BG246" i="17"/>
  <c r="BE246" i="17"/>
  <c r="T246" i="17"/>
  <c r="R246" i="17"/>
  <c r="P246" i="17"/>
  <c r="BI245" i="17"/>
  <c r="BH245" i="17"/>
  <c r="BG245" i="17"/>
  <c r="BE245" i="17"/>
  <c r="T245" i="17"/>
  <c r="R245" i="17"/>
  <c r="P245" i="17"/>
  <c r="BI243" i="17"/>
  <c r="BH243" i="17"/>
  <c r="BG243" i="17"/>
  <c r="BE243" i="17"/>
  <c r="T243" i="17"/>
  <c r="R243" i="17"/>
  <c r="P243" i="17"/>
  <c r="BI242" i="17"/>
  <c r="BH242" i="17"/>
  <c r="BG242" i="17"/>
  <c r="BE242" i="17"/>
  <c r="T242" i="17"/>
  <c r="R242" i="17"/>
  <c r="P242" i="17"/>
  <c r="BI241" i="17"/>
  <c r="BH241" i="17"/>
  <c r="BG241" i="17"/>
  <c r="BE241" i="17"/>
  <c r="T241" i="17"/>
  <c r="R241" i="17"/>
  <c r="P241" i="17"/>
  <c r="BI239" i="17"/>
  <c r="BH239" i="17"/>
  <c r="BG239" i="17"/>
  <c r="BE239" i="17"/>
  <c r="T239" i="17"/>
  <c r="R239" i="17"/>
  <c r="P239" i="17"/>
  <c r="BI234" i="17"/>
  <c r="BH234" i="17"/>
  <c r="BG234" i="17"/>
  <c r="BE234" i="17"/>
  <c r="T234" i="17"/>
  <c r="R234" i="17"/>
  <c r="P234" i="17"/>
  <c r="BI232" i="17"/>
  <c r="BH232" i="17"/>
  <c r="BG232" i="17"/>
  <c r="BE232" i="17"/>
  <c r="T232" i="17"/>
  <c r="R232" i="17"/>
  <c r="P232" i="17"/>
  <c r="BI231" i="17"/>
  <c r="BH231" i="17"/>
  <c r="BG231" i="17"/>
  <c r="BE231" i="17"/>
  <c r="T231" i="17"/>
  <c r="R231" i="17"/>
  <c r="P231" i="17"/>
  <c r="BI229" i="17"/>
  <c r="BH229" i="17"/>
  <c r="BG229" i="17"/>
  <c r="BE229" i="17"/>
  <c r="T229" i="17"/>
  <c r="R229" i="17"/>
  <c r="P229" i="17"/>
  <c r="BI228" i="17"/>
  <c r="BH228" i="17"/>
  <c r="BG228" i="17"/>
  <c r="BE228" i="17"/>
  <c r="T228" i="17"/>
  <c r="R228" i="17"/>
  <c r="P228" i="17"/>
  <c r="BI227" i="17"/>
  <c r="BH227" i="17"/>
  <c r="BG227" i="17"/>
  <c r="BE227" i="17"/>
  <c r="T227" i="17"/>
  <c r="R227" i="17"/>
  <c r="P227" i="17"/>
  <c r="BI224" i="17"/>
  <c r="BH224" i="17"/>
  <c r="BG224" i="17"/>
  <c r="BE224" i="17"/>
  <c r="T224" i="17"/>
  <c r="T223" i="17" s="1"/>
  <c r="R224" i="17"/>
  <c r="R223" i="17" s="1"/>
  <c r="P224" i="17"/>
  <c r="P223" i="17" s="1"/>
  <c r="BI221" i="17"/>
  <c r="BH221" i="17"/>
  <c r="BG221" i="17"/>
  <c r="BE221" i="17"/>
  <c r="T221" i="17"/>
  <c r="T220" i="17"/>
  <c r="R221" i="17"/>
  <c r="R220" i="17"/>
  <c r="P221" i="17"/>
  <c r="P220" i="17"/>
  <c r="BI219" i="17"/>
  <c r="BH219" i="17"/>
  <c r="BG219" i="17"/>
  <c r="BE219" i="17"/>
  <c r="T219" i="17"/>
  <c r="R219" i="17"/>
  <c r="P219" i="17"/>
  <c r="BI214" i="17"/>
  <c r="BH214" i="17"/>
  <c r="BG214" i="17"/>
  <c r="BE214" i="17"/>
  <c r="T214" i="17"/>
  <c r="R214" i="17"/>
  <c r="P214" i="17"/>
  <c r="BI210" i="17"/>
  <c r="BH210" i="17"/>
  <c r="BG210" i="17"/>
  <c r="BE210" i="17"/>
  <c r="T210" i="17"/>
  <c r="R210" i="17"/>
  <c r="P210" i="17"/>
  <c r="BI208" i="17"/>
  <c r="BH208" i="17"/>
  <c r="BG208" i="17"/>
  <c r="BE208" i="17"/>
  <c r="T208" i="17"/>
  <c r="R208" i="17"/>
  <c r="P208" i="17"/>
  <c r="BI202" i="17"/>
  <c r="BH202" i="17"/>
  <c r="BG202" i="17"/>
  <c r="BE202" i="17"/>
  <c r="T202" i="17"/>
  <c r="R202" i="17"/>
  <c r="P202" i="17"/>
  <c r="BI201" i="17"/>
  <c r="BH201" i="17"/>
  <c r="BG201" i="17"/>
  <c r="BE201" i="17"/>
  <c r="T201" i="17"/>
  <c r="R201" i="17"/>
  <c r="P201" i="17"/>
  <c r="BI199" i="17"/>
  <c r="BH199" i="17"/>
  <c r="BG199" i="17"/>
  <c r="BE199" i="17"/>
  <c r="T199" i="17"/>
  <c r="R199" i="17"/>
  <c r="P199" i="17"/>
  <c r="BI195" i="17"/>
  <c r="BH195" i="17"/>
  <c r="BG195" i="17"/>
  <c r="BE195" i="17"/>
  <c r="T195" i="17"/>
  <c r="R195" i="17"/>
  <c r="P195" i="17"/>
  <c r="BI194" i="17"/>
  <c r="BH194" i="17"/>
  <c r="BG194" i="17"/>
  <c r="BE194" i="17"/>
  <c r="T194" i="17"/>
  <c r="R194" i="17"/>
  <c r="P194" i="17"/>
  <c r="BI189" i="17"/>
  <c r="BH189" i="17"/>
  <c r="BG189" i="17"/>
  <c r="BE189" i="17"/>
  <c r="T189" i="17"/>
  <c r="R189" i="17"/>
  <c r="P189" i="17"/>
  <c r="BI184" i="17"/>
  <c r="BH184" i="17"/>
  <c r="BG184" i="17"/>
  <c r="BE184" i="17"/>
  <c r="T184" i="17"/>
  <c r="R184" i="17"/>
  <c r="P184" i="17"/>
  <c r="BI181" i="17"/>
  <c r="BH181" i="17"/>
  <c r="BG181" i="17"/>
  <c r="BE181" i="17"/>
  <c r="T181" i="17"/>
  <c r="R181" i="17"/>
  <c r="P181" i="17"/>
  <c r="BI179" i="17"/>
  <c r="BH179" i="17"/>
  <c r="BG179" i="17"/>
  <c r="BE179" i="17"/>
  <c r="T179" i="17"/>
  <c r="R179" i="17"/>
  <c r="P179" i="17"/>
  <c r="BI171" i="17"/>
  <c r="BH171" i="17"/>
  <c r="BG171" i="17"/>
  <c r="BE171" i="17"/>
  <c r="T171" i="17"/>
  <c r="R171" i="17"/>
  <c r="P171" i="17"/>
  <c r="BI169" i="17"/>
  <c r="BH169" i="17"/>
  <c r="BG169" i="17"/>
  <c r="BE169" i="17"/>
  <c r="T169" i="17"/>
  <c r="R169" i="17"/>
  <c r="P169" i="17"/>
  <c r="BI168" i="17"/>
  <c r="BH168" i="17"/>
  <c r="BG168" i="17"/>
  <c r="BE168" i="17"/>
  <c r="T168" i="17"/>
  <c r="R168" i="17"/>
  <c r="P168" i="17"/>
  <c r="BI167" i="17"/>
  <c r="BH167" i="17"/>
  <c r="BG167" i="17"/>
  <c r="BE167" i="17"/>
  <c r="T167" i="17"/>
  <c r="R167" i="17"/>
  <c r="P167" i="17"/>
  <c r="BI165" i="17"/>
  <c r="BH165" i="17"/>
  <c r="BG165" i="17"/>
  <c r="BE165" i="17"/>
  <c r="T165" i="17"/>
  <c r="R165" i="17"/>
  <c r="P165" i="17"/>
  <c r="BI163" i="17"/>
  <c r="BH163" i="17"/>
  <c r="BG163" i="17"/>
  <c r="BE163" i="17"/>
  <c r="T163" i="17"/>
  <c r="R163" i="17"/>
  <c r="P163" i="17"/>
  <c r="BI162" i="17"/>
  <c r="BH162" i="17"/>
  <c r="BG162" i="17"/>
  <c r="BE162" i="17"/>
  <c r="T162" i="17"/>
  <c r="R162" i="17"/>
  <c r="P162" i="17"/>
  <c r="BI143" i="17"/>
  <c r="BH143" i="17"/>
  <c r="BG143" i="17"/>
  <c r="BE143" i="17"/>
  <c r="T143" i="17"/>
  <c r="R143" i="17"/>
  <c r="P143" i="17"/>
  <c r="BI142" i="17"/>
  <c r="BH142" i="17"/>
  <c r="BG142" i="17"/>
  <c r="BE142" i="17"/>
  <c r="T142" i="17"/>
  <c r="R142" i="17"/>
  <c r="P142" i="17"/>
  <c r="BI132" i="17"/>
  <c r="BH132" i="17"/>
  <c r="BG132" i="17"/>
  <c r="BE132" i="17"/>
  <c r="T132" i="17"/>
  <c r="R132" i="17"/>
  <c r="P132" i="17"/>
  <c r="F125" i="17"/>
  <c r="F123" i="17"/>
  <c r="E121" i="17"/>
  <c r="F91" i="17"/>
  <c r="F89" i="17"/>
  <c r="E87" i="17"/>
  <c r="J24" i="17"/>
  <c r="E24" i="17"/>
  <c r="J126" i="17"/>
  <c r="J23" i="17"/>
  <c r="J21" i="17"/>
  <c r="E21" i="17"/>
  <c r="J91" i="17" s="1"/>
  <c r="J20" i="17"/>
  <c r="J18" i="17"/>
  <c r="E18" i="17"/>
  <c r="F126" i="17" s="1"/>
  <c r="J17" i="17"/>
  <c r="J12" i="17"/>
  <c r="J89" i="17"/>
  <c r="E7" i="17"/>
  <c r="E119" i="17" s="1"/>
  <c r="J37" i="16"/>
  <c r="J36" i="16"/>
  <c r="AY109" i="1"/>
  <c r="J35" i="16"/>
  <c r="AX109" i="1"/>
  <c r="BI236" i="16"/>
  <c r="BH236" i="16"/>
  <c r="BG236" i="16"/>
  <c r="BE236" i="16"/>
  <c r="T236" i="16"/>
  <c r="R236" i="16"/>
  <c r="P236" i="16"/>
  <c r="BI235" i="16"/>
  <c r="BH235" i="16"/>
  <c r="BG235" i="16"/>
  <c r="BE235" i="16"/>
  <c r="T235" i="16"/>
  <c r="R235" i="16"/>
  <c r="P235" i="16"/>
  <c r="BI233" i="16"/>
  <c r="BH233" i="16"/>
  <c r="BG233" i="16"/>
  <c r="BE233" i="16"/>
  <c r="T233" i="16"/>
  <c r="R233" i="16"/>
  <c r="P233" i="16"/>
  <c r="BI231" i="16"/>
  <c r="BH231" i="16"/>
  <c r="BG231" i="16"/>
  <c r="BE231" i="16"/>
  <c r="T231" i="16"/>
  <c r="R231" i="16"/>
  <c r="P231" i="16"/>
  <c r="BI230" i="16"/>
  <c r="BH230" i="16"/>
  <c r="BG230" i="16"/>
  <c r="BE230" i="16"/>
  <c r="T230" i="16"/>
  <c r="R230" i="16"/>
  <c r="P230" i="16"/>
  <c r="BI227" i="16"/>
  <c r="BH227" i="16"/>
  <c r="BG227" i="16"/>
  <c r="BE227" i="16"/>
  <c r="T227" i="16"/>
  <c r="T226" i="16"/>
  <c r="R227" i="16"/>
  <c r="R226" i="16" s="1"/>
  <c r="P227" i="16"/>
  <c r="P226" i="16"/>
  <c r="BI225" i="16"/>
  <c r="BH225" i="16"/>
  <c r="BG225" i="16"/>
  <c r="BE225" i="16"/>
  <c r="T225" i="16"/>
  <c r="R225" i="16"/>
  <c r="P225" i="16"/>
  <c r="BI223" i="16"/>
  <c r="BH223" i="16"/>
  <c r="BG223" i="16"/>
  <c r="BE223" i="16"/>
  <c r="T223" i="16"/>
  <c r="R223" i="16"/>
  <c r="P223" i="16"/>
  <c r="BI222" i="16"/>
  <c r="BH222" i="16"/>
  <c r="BG222" i="16"/>
  <c r="BE222" i="16"/>
  <c r="T222" i="16"/>
  <c r="R222" i="16"/>
  <c r="P222" i="16"/>
  <c r="BI221" i="16"/>
  <c r="BH221" i="16"/>
  <c r="BG221" i="16"/>
  <c r="BE221" i="16"/>
  <c r="T221" i="16"/>
  <c r="R221" i="16"/>
  <c r="P221" i="16"/>
  <c r="BI219" i="16"/>
  <c r="BH219" i="16"/>
  <c r="BG219" i="16"/>
  <c r="BE219" i="16"/>
  <c r="T219" i="16"/>
  <c r="R219" i="16"/>
  <c r="P219" i="16"/>
  <c r="BI218" i="16"/>
  <c r="BH218" i="16"/>
  <c r="BG218" i="16"/>
  <c r="BE218" i="16"/>
  <c r="T218" i="16"/>
  <c r="R218" i="16"/>
  <c r="P218" i="16"/>
  <c r="BI216" i="16"/>
  <c r="BH216" i="16"/>
  <c r="BG216" i="16"/>
  <c r="BE216" i="16"/>
  <c r="T216" i="16"/>
  <c r="R216" i="16"/>
  <c r="P216" i="16"/>
  <c r="BI215" i="16"/>
  <c r="BH215" i="16"/>
  <c r="BG215" i="16"/>
  <c r="BE215" i="16"/>
  <c r="T215" i="16"/>
  <c r="R215" i="16"/>
  <c r="P215" i="16"/>
  <c r="BI213" i="16"/>
  <c r="BH213" i="16"/>
  <c r="BG213" i="16"/>
  <c r="BE213" i="16"/>
  <c r="T213" i="16"/>
  <c r="T212" i="16" s="1"/>
  <c r="R213" i="16"/>
  <c r="R212" i="16"/>
  <c r="P213" i="16"/>
  <c r="P212" i="16" s="1"/>
  <c r="BI210" i="16"/>
  <c r="BH210" i="16"/>
  <c r="BG210" i="16"/>
  <c r="BE210" i="16"/>
  <c r="T210" i="16"/>
  <c r="R210" i="16"/>
  <c r="P210" i="16"/>
  <c r="BI208" i="16"/>
  <c r="BH208" i="16"/>
  <c r="BG208" i="16"/>
  <c r="BE208" i="16"/>
  <c r="T208" i="16"/>
  <c r="R208" i="16"/>
  <c r="P208" i="16"/>
  <c r="BI204" i="16"/>
  <c r="BH204" i="16"/>
  <c r="BG204" i="16"/>
  <c r="BE204" i="16"/>
  <c r="T204" i="16"/>
  <c r="R204" i="16"/>
  <c r="P204" i="16"/>
  <c r="BI201" i="16"/>
  <c r="BH201" i="16"/>
  <c r="BG201" i="16"/>
  <c r="BE201" i="16"/>
  <c r="T201" i="16"/>
  <c r="R201" i="16"/>
  <c r="P201" i="16"/>
  <c r="BI200" i="16"/>
  <c r="BH200" i="16"/>
  <c r="BG200" i="16"/>
  <c r="BE200" i="16"/>
  <c r="T200" i="16"/>
  <c r="R200" i="16"/>
  <c r="P200" i="16"/>
  <c r="BI193" i="16"/>
  <c r="BH193" i="16"/>
  <c r="BG193" i="16"/>
  <c r="BE193" i="16"/>
  <c r="T193" i="16"/>
  <c r="R193" i="16"/>
  <c r="P193" i="16"/>
  <c r="BI186" i="16"/>
  <c r="BH186" i="16"/>
  <c r="BG186" i="16"/>
  <c r="BE186" i="16"/>
  <c r="T186" i="16"/>
  <c r="R186" i="16"/>
  <c r="P186" i="16"/>
  <c r="BI178" i="16"/>
  <c r="BH178" i="16"/>
  <c r="BG178" i="16"/>
  <c r="BE178" i="16"/>
  <c r="T178" i="16"/>
  <c r="R178" i="16"/>
  <c r="P178" i="16"/>
  <c r="BI171" i="16"/>
  <c r="BH171" i="16"/>
  <c r="BG171" i="16"/>
  <c r="BE171" i="16"/>
  <c r="T171" i="16"/>
  <c r="R171" i="16"/>
  <c r="P171" i="16"/>
  <c r="BI170" i="16"/>
  <c r="BH170" i="16"/>
  <c r="BG170" i="16"/>
  <c r="BE170" i="16"/>
  <c r="T170" i="16"/>
  <c r="R170" i="16"/>
  <c r="P170" i="16"/>
  <c r="BI169" i="16"/>
  <c r="BH169" i="16"/>
  <c r="BG169" i="16"/>
  <c r="BE169" i="16"/>
  <c r="T169" i="16"/>
  <c r="R169" i="16"/>
  <c r="P169" i="16"/>
  <c r="BI166" i="16"/>
  <c r="BH166" i="16"/>
  <c r="BG166" i="16"/>
  <c r="BE166" i="16"/>
  <c r="T166" i="16"/>
  <c r="R166" i="16"/>
  <c r="P166" i="16"/>
  <c r="BI164" i="16"/>
  <c r="BH164" i="16"/>
  <c r="BG164" i="16"/>
  <c r="BE164" i="16"/>
  <c r="T164" i="16"/>
  <c r="R164" i="16"/>
  <c r="P164" i="16"/>
  <c r="BI156" i="16"/>
  <c r="BH156" i="16"/>
  <c r="BG156" i="16"/>
  <c r="BE156" i="16"/>
  <c r="T156" i="16"/>
  <c r="R156" i="16"/>
  <c r="P156" i="16"/>
  <c r="BI154" i="16"/>
  <c r="BH154" i="16"/>
  <c r="BG154" i="16"/>
  <c r="BE154" i="16"/>
  <c r="T154" i="16"/>
  <c r="R154" i="16"/>
  <c r="P154" i="16"/>
  <c r="BI153" i="16"/>
  <c r="BH153" i="16"/>
  <c r="BG153" i="16"/>
  <c r="BE153" i="16"/>
  <c r="T153" i="16"/>
  <c r="R153" i="16"/>
  <c r="P153" i="16"/>
  <c r="BI151" i="16"/>
  <c r="BH151" i="16"/>
  <c r="BG151" i="16"/>
  <c r="BE151" i="16"/>
  <c r="T151" i="16"/>
  <c r="R151" i="16"/>
  <c r="P151" i="16"/>
  <c r="BI142" i="16"/>
  <c r="BH142" i="16"/>
  <c r="BG142" i="16"/>
  <c r="BE142" i="16"/>
  <c r="T142" i="16"/>
  <c r="R142" i="16"/>
  <c r="P142" i="16"/>
  <c r="BI140" i="16"/>
  <c r="BH140" i="16"/>
  <c r="BG140" i="16"/>
  <c r="BE140" i="16"/>
  <c r="T140" i="16"/>
  <c r="R140" i="16"/>
  <c r="P140" i="16"/>
  <c r="BI139" i="16"/>
  <c r="BH139" i="16"/>
  <c r="BG139" i="16"/>
  <c r="BE139" i="16"/>
  <c r="T139" i="16"/>
  <c r="R139" i="16"/>
  <c r="P139" i="16"/>
  <c r="BI135" i="16"/>
  <c r="BH135" i="16"/>
  <c r="BG135" i="16"/>
  <c r="BE135" i="16"/>
  <c r="T135" i="16"/>
  <c r="R135" i="16"/>
  <c r="P135" i="16"/>
  <c r="BI134" i="16"/>
  <c r="BH134" i="16"/>
  <c r="BG134" i="16"/>
  <c r="BE134" i="16"/>
  <c r="T134" i="16"/>
  <c r="R134" i="16"/>
  <c r="P134" i="16"/>
  <c r="BI130" i="16"/>
  <c r="BH130" i="16"/>
  <c r="BG130" i="16"/>
  <c r="BE130" i="16"/>
  <c r="T130" i="16"/>
  <c r="R130" i="16"/>
  <c r="P130" i="16"/>
  <c r="F123" i="16"/>
  <c r="F121" i="16"/>
  <c r="E119" i="16"/>
  <c r="F91" i="16"/>
  <c r="F89" i="16"/>
  <c r="E87" i="16"/>
  <c r="J24" i="16"/>
  <c r="E24" i="16"/>
  <c r="J124" i="16"/>
  <c r="J23" i="16"/>
  <c r="J21" i="16"/>
  <c r="E21" i="16"/>
  <c r="J123" i="16"/>
  <c r="J20" i="16"/>
  <c r="J18" i="16"/>
  <c r="E18" i="16"/>
  <c r="F124" i="16" s="1"/>
  <c r="J17" i="16"/>
  <c r="J12" i="16"/>
  <c r="J121" i="16"/>
  <c r="E7" i="16"/>
  <c r="E117" i="16"/>
  <c r="J37" i="15"/>
  <c r="J36" i="15"/>
  <c r="AY108" i="1"/>
  <c r="J35" i="15"/>
  <c r="AX108" i="1" s="1"/>
  <c r="BI142" i="15"/>
  <c r="BH142" i="15"/>
  <c r="BG142" i="15"/>
  <c r="BE142" i="15"/>
  <c r="T142" i="15"/>
  <c r="R142" i="15"/>
  <c r="P142" i="15"/>
  <c r="BI140" i="15"/>
  <c r="BH140" i="15"/>
  <c r="BG140" i="15"/>
  <c r="BE140" i="15"/>
  <c r="T140" i="15"/>
  <c r="R140" i="15"/>
  <c r="P140" i="15"/>
  <c r="BI138" i="15"/>
  <c r="BH138" i="15"/>
  <c r="BG138" i="15"/>
  <c r="BE138" i="15"/>
  <c r="T138" i="15"/>
  <c r="R138" i="15"/>
  <c r="P138" i="15"/>
  <c r="BI137" i="15"/>
  <c r="BH137" i="15"/>
  <c r="BG137" i="15"/>
  <c r="BE137" i="15"/>
  <c r="T137" i="15"/>
  <c r="R137" i="15"/>
  <c r="P137" i="15"/>
  <c r="BI136" i="15"/>
  <c r="BH136" i="15"/>
  <c r="BG136" i="15"/>
  <c r="BE136" i="15"/>
  <c r="T136" i="15"/>
  <c r="R136" i="15"/>
  <c r="P136" i="15"/>
  <c r="BI134" i="15"/>
  <c r="BH134" i="15"/>
  <c r="BG134" i="15"/>
  <c r="BE134" i="15"/>
  <c r="T134" i="15"/>
  <c r="R134" i="15"/>
  <c r="P134" i="15"/>
  <c r="BI133" i="15"/>
  <c r="BH133" i="15"/>
  <c r="BG133" i="15"/>
  <c r="BE133" i="15"/>
  <c r="T133" i="15"/>
  <c r="R133" i="15"/>
  <c r="P133" i="15"/>
  <c r="BI132" i="15"/>
  <c r="BH132" i="15"/>
  <c r="BG132" i="15"/>
  <c r="BE132" i="15"/>
  <c r="T132" i="15"/>
  <c r="R132" i="15"/>
  <c r="P132" i="15"/>
  <c r="BI129" i="15"/>
  <c r="BH129" i="15"/>
  <c r="BG129" i="15"/>
  <c r="BE129" i="15"/>
  <c r="T129" i="15"/>
  <c r="T128" i="15"/>
  <c r="R129" i="15"/>
  <c r="R128" i="15" s="1"/>
  <c r="P129" i="15"/>
  <c r="P128" i="15"/>
  <c r="BI126" i="15"/>
  <c r="BH126" i="15"/>
  <c r="BG126" i="15"/>
  <c r="BE126" i="15"/>
  <c r="T126" i="15"/>
  <c r="T125" i="15" s="1"/>
  <c r="T124" i="15" s="1"/>
  <c r="R126" i="15"/>
  <c r="R125" i="15"/>
  <c r="R124" i="15" s="1"/>
  <c r="P126" i="15"/>
  <c r="P125" i="15"/>
  <c r="P124" i="15" s="1"/>
  <c r="F119" i="15"/>
  <c r="F117" i="15"/>
  <c r="E115" i="15"/>
  <c r="F91" i="15"/>
  <c r="F89" i="15"/>
  <c r="E87" i="15"/>
  <c r="J24" i="15"/>
  <c r="E24" i="15"/>
  <c r="J120" i="15" s="1"/>
  <c r="J23" i="15"/>
  <c r="J21" i="15"/>
  <c r="E21" i="15"/>
  <c r="J119" i="15" s="1"/>
  <c r="J20" i="15"/>
  <c r="J18" i="15"/>
  <c r="E18" i="15"/>
  <c r="F120" i="15" s="1"/>
  <c r="J17" i="15"/>
  <c r="J12" i="15"/>
  <c r="J117" i="15" s="1"/>
  <c r="E7" i="15"/>
  <c r="E113" i="15" s="1"/>
  <c r="J37" i="14"/>
  <c r="J36" i="14"/>
  <c r="AY107" i="1" s="1"/>
  <c r="J35" i="14"/>
  <c r="AX107" i="1"/>
  <c r="BI170" i="14"/>
  <c r="BH170" i="14"/>
  <c r="BG170" i="14"/>
  <c r="BE170" i="14"/>
  <c r="T170" i="14"/>
  <c r="T169" i="14" s="1"/>
  <c r="R170" i="14"/>
  <c r="R169" i="14" s="1"/>
  <c r="P170" i="14"/>
  <c r="P169" i="14" s="1"/>
  <c r="BI168" i="14"/>
  <c r="BH168" i="14"/>
  <c r="BG168" i="14"/>
  <c r="BE168" i="14"/>
  <c r="T168" i="14"/>
  <c r="R168" i="14"/>
  <c r="P168" i="14"/>
  <c r="BI167" i="14"/>
  <c r="BH167" i="14"/>
  <c r="BG167" i="14"/>
  <c r="BE167" i="14"/>
  <c r="T167" i="14"/>
  <c r="R167" i="14"/>
  <c r="P167" i="14"/>
  <c r="BI165" i="14"/>
  <c r="BH165" i="14"/>
  <c r="BG165" i="14"/>
  <c r="BE165" i="14"/>
  <c r="T165" i="14"/>
  <c r="T164" i="14" s="1"/>
  <c r="R165" i="14"/>
  <c r="R164" i="14" s="1"/>
  <c r="P165" i="14"/>
  <c r="P164" i="14" s="1"/>
  <c r="BI162" i="14"/>
  <c r="BH162" i="14"/>
  <c r="BG162" i="14"/>
  <c r="BE162" i="14"/>
  <c r="T162" i="14"/>
  <c r="T161" i="14"/>
  <c r="R162" i="14"/>
  <c r="R161" i="14" s="1"/>
  <c r="P162" i="14"/>
  <c r="P161" i="14" s="1"/>
  <c r="BI160" i="14"/>
  <c r="BH160" i="14"/>
  <c r="BG160" i="14"/>
  <c r="BE160" i="14"/>
  <c r="T160" i="14"/>
  <c r="R160" i="14"/>
  <c r="P160" i="14"/>
  <c r="BI158" i="14"/>
  <c r="BH158" i="14"/>
  <c r="BG158" i="14"/>
  <c r="BE158" i="14"/>
  <c r="T158" i="14"/>
  <c r="R158" i="14"/>
  <c r="P158" i="14"/>
  <c r="BI157" i="14"/>
  <c r="BH157" i="14"/>
  <c r="BG157" i="14"/>
  <c r="BE157" i="14"/>
  <c r="T157" i="14"/>
  <c r="R157" i="14"/>
  <c r="P157" i="14"/>
  <c r="BI153" i="14"/>
  <c r="BH153" i="14"/>
  <c r="BG153" i="14"/>
  <c r="BE153" i="14"/>
  <c r="T153" i="14"/>
  <c r="R153" i="14"/>
  <c r="P153" i="14"/>
  <c r="BI151" i="14"/>
  <c r="BH151" i="14"/>
  <c r="BG151" i="14"/>
  <c r="BE151" i="14"/>
  <c r="T151" i="14"/>
  <c r="R151" i="14"/>
  <c r="P151" i="14"/>
  <c r="BI147" i="14"/>
  <c r="BH147" i="14"/>
  <c r="BG147" i="14"/>
  <c r="BE147" i="14"/>
  <c r="T147" i="14"/>
  <c r="R147" i="14"/>
  <c r="P147" i="14"/>
  <c r="BI143" i="14"/>
  <c r="BH143" i="14"/>
  <c r="BG143" i="14"/>
  <c r="BE143" i="14"/>
  <c r="T143" i="14"/>
  <c r="R143" i="14"/>
  <c r="P143" i="14"/>
  <c r="BI140" i="14"/>
  <c r="BH140" i="14"/>
  <c r="BG140" i="14"/>
  <c r="BE140" i="14"/>
  <c r="T140" i="14"/>
  <c r="R140" i="14"/>
  <c r="P140" i="14"/>
  <c r="BI138" i="14"/>
  <c r="BH138" i="14"/>
  <c r="BG138" i="14"/>
  <c r="BE138" i="14"/>
  <c r="T138" i="14"/>
  <c r="R138" i="14"/>
  <c r="P138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2" i="14"/>
  <c r="BH132" i="14"/>
  <c r="BG132" i="14"/>
  <c r="BE132" i="14"/>
  <c r="T132" i="14"/>
  <c r="R132" i="14"/>
  <c r="P132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BI127" i="14"/>
  <c r="BH127" i="14"/>
  <c r="BG127" i="14"/>
  <c r="BE127" i="14"/>
  <c r="T127" i="14"/>
  <c r="R127" i="14"/>
  <c r="P127" i="14"/>
  <c r="F120" i="14"/>
  <c r="F118" i="14"/>
  <c r="E116" i="14"/>
  <c r="F91" i="14"/>
  <c r="F89" i="14"/>
  <c r="E87" i="14"/>
  <c r="J24" i="14"/>
  <c r="E24" i="14"/>
  <c r="J121" i="14"/>
  <c r="J23" i="14"/>
  <c r="J21" i="14"/>
  <c r="E21" i="14"/>
  <c r="J91" i="14" s="1"/>
  <c r="J20" i="14"/>
  <c r="J18" i="14"/>
  <c r="E18" i="14"/>
  <c r="F92" i="14" s="1"/>
  <c r="J17" i="14"/>
  <c r="J12" i="14"/>
  <c r="J118" i="14" s="1"/>
  <c r="E7" i="14"/>
  <c r="E85" i="14" s="1"/>
  <c r="J37" i="13"/>
  <c r="J36" i="13"/>
  <c r="AY106" i="1" s="1"/>
  <c r="J35" i="13"/>
  <c r="AX106" i="1" s="1"/>
  <c r="BI161" i="13"/>
  <c r="BH161" i="13"/>
  <c r="BG161" i="13"/>
  <c r="BE161" i="13"/>
  <c r="T161" i="13"/>
  <c r="T160" i="13" s="1"/>
  <c r="R161" i="13"/>
  <c r="R160" i="13" s="1"/>
  <c r="P161" i="13"/>
  <c r="P160" i="13" s="1"/>
  <c r="BI159" i="13"/>
  <c r="BH159" i="13"/>
  <c r="BG159" i="13"/>
  <c r="BE159" i="13"/>
  <c r="T159" i="13"/>
  <c r="R159" i="13"/>
  <c r="P159" i="13"/>
  <c r="BI158" i="13"/>
  <c r="BH158" i="13"/>
  <c r="BG158" i="13"/>
  <c r="BE158" i="13"/>
  <c r="T158" i="13"/>
  <c r="R158" i="13"/>
  <c r="P158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4" i="13"/>
  <c r="BH154" i="13"/>
  <c r="BG154" i="13"/>
  <c r="BE154" i="13"/>
  <c r="T154" i="13"/>
  <c r="R154" i="13"/>
  <c r="P154" i="13"/>
  <c r="BI151" i="13"/>
  <c r="BH151" i="13"/>
  <c r="BG151" i="13"/>
  <c r="BE151" i="13"/>
  <c r="T151" i="13"/>
  <c r="T150" i="13" s="1"/>
  <c r="R151" i="13"/>
  <c r="R150" i="13"/>
  <c r="P151" i="13"/>
  <c r="P150" i="13" s="1"/>
  <c r="BI148" i="13"/>
  <c r="BH148" i="13"/>
  <c r="BG148" i="13"/>
  <c r="BE148" i="13"/>
  <c r="T148" i="13"/>
  <c r="T147" i="13"/>
  <c r="R148" i="13"/>
  <c r="R147" i="13" s="1"/>
  <c r="P148" i="13"/>
  <c r="P147" i="13" s="1"/>
  <c r="BI145" i="13"/>
  <c r="BH145" i="13"/>
  <c r="BG145" i="13"/>
  <c r="BE145" i="13"/>
  <c r="T145" i="13"/>
  <c r="T144" i="13" s="1"/>
  <c r="R145" i="13"/>
  <c r="R144" i="13" s="1"/>
  <c r="P145" i="13"/>
  <c r="P144" i="13" s="1"/>
  <c r="BI142" i="13"/>
  <c r="BH142" i="13"/>
  <c r="BG142" i="13"/>
  <c r="BE142" i="13"/>
  <c r="T142" i="13"/>
  <c r="R142" i="13"/>
  <c r="P142" i="13"/>
  <c r="BI139" i="13"/>
  <c r="BH139" i="13"/>
  <c r="BG139" i="13"/>
  <c r="BE139" i="13"/>
  <c r="T139" i="13"/>
  <c r="R139" i="13"/>
  <c r="P139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0" i="13"/>
  <c r="BH130" i="13"/>
  <c r="BG130" i="13"/>
  <c r="BE130" i="13"/>
  <c r="T130" i="13"/>
  <c r="R130" i="13"/>
  <c r="P130" i="13"/>
  <c r="BI128" i="13"/>
  <c r="BH128" i="13"/>
  <c r="BG128" i="13"/>
  <c r="BE128" i="13"/>
  <c r="T128" i="13"/>
  <c r="R128" i="13"/>
  <c r="P128" i="13"/>
  <c r="F121" i="13"/>
  <c r="F119" i="13"/>
  <c r="E117" i="13"/>
  <c r="F91" i="13"/>
  <c r="F89" i="13"/>
  <c r="E87" i="13"/>
  <c r="J24" i="13"/>
  <c r="E24" i="13"/>
  <c r="J122" i="13" s="1"/>
  <c r="J23" i="13"/>
  <c r="J21" i="13"/>
  <c r="E21" i="13"/>
  <c r="J121" i="13" s="1"/>
  <c r="J20" i="13"/>
  <c r="J18" i="13"/>
  <c r="E18" i="13"/>
  <c r="F122" i="13" s="1"/>
  <c r="J17" i="13"/>
  <c r="J12" i="13"/>
  <c r="J119" i="13" s="1"/>
  <c r="E7" i="13"/>
  <c r="E115" i="13"/>
  <c r="J37" i="12"/>
  <c r="J36" i="12"/>
  <c r="AY105" i="1" s="1"/>
  <c r="J35" i="12"/>
  <c r="AX105" i="1" s="1"/>
  <c r="BI160" i="12"/>
  <c r="BH160" i="12"/>
  <c r="BG160" i="12"/>
  <c r="BE160" i="12"/>
  <c r="T160" i="12"/>
  <c r="T159" i="12" s="1"/>
  <c r="R160" i="12"/>
  <c r="R159" i="12" s="1"/>
  <c r="P160" i="12"/>
  <c r="P159" i="12" s="1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0" i="12"/>
  <c r="BH150" i="12"/>
  <c r="BG150" i="12"/>
  <c r="BE150" i="12"/>
  <c r="T150" i="12"/>
  <c r="T149" i="12"/>
  <c r="R150" i="12"/>
  <c r="R149" i="12" s="1"/>
  <c r="P150" i="12"/>
  <c r="P149" i="12"/>
  <c r="BI147" i="12"/>
  <c r="BH147" i="12"/>
  <c r="BG147" i="12"/>
  <c r="BE147" i="12"/>
  <c r="T147" i="12"/>
  <c r="T146" i="12" s="1"/>
  <c r="R147" i="12"/>
  <c r="R146" i="12"/>
  <c r="P147" i="12"/>
  <c r="P146" i="12" s="1"/>
  <c r="BI144" i="12"/>
  <c r="BH144" i="12"/>
  <c r="BG144" i="12"/>
  <c r="BE144" i="12"/>
  <c r="T144" i="12"/>
  <c r="T143" i="12"/>
  <c r="R144" i="12"/>
  <c r="R143" i="12" s="1"/>
  <c r="P144" i="12"/>
  <c r="P143" i="12"/>
  <c r="BI141" i="12"/>
  <c r="BH141" i="12"/>
  <c r="BG141" i="12"/>
  <c r="BE141" i="12"/>
  <c r="T141" i="12"/>
  <c r="R141" i="12"/>
  <c r="P141" i="12"/>
  <c r="BI139" i="12"/>
  <c r="BH139" i="12"/>
  <c r="BG139" i="12"/>
  <c r="BE139" i="12"/>
  <c r="T139" i="12"/>
  <c r="R139" i="12"/>
  <c r="P139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0" i="12"/>
  <c r="BH130" i="12"/>
  <c r="BG130" i="12"/>
  <c r="BE130" i="12"/>
  <c r="T130" i="12"/>
  <c r="R130" i="12"/>
  <c r="P130" i="12"/>
  <c r="BI128" i="12"/>
  <c r="BH128" i="12"/>
  <c r="BG128" i="12"/>
  <c r="BE128" i="12"/>
  <c r="T128" i="12"/>
  <c r="R128" i="12"/>
  <c r="P128" i="12"/>
  <c r="F121" i="12"/>
  <c r="F119" i="12"/>
  <c r="E117" i="12"/>
  <c r="F91" i="12"/>
  <c r="F89" i="12"/>
  <c r="E87" i="12"/>
  <c r="J24" i="12"/>
  <c r="E24" i="12"/>
  <c r="J122" i="12"/>
  <c r="J23" i="12"/>
  <c r="J21" i="12"/>
  <c r="E21" i="12"/>
  <c r="J121" i="12" s="1"/>
  <c r="J20" i="12"/>
  <c r="J18" i="12"/>
  <c r="E18" i="12"/>
  <c r="F92" i="12" s="1"/>
  <c r="J17" i="12"/>
  <c r="J12" i="12"/>
  <c r="J89" i="12" s="1"/>
  <c r="E7" i="12"/>
  <c r="E115" i="12" s="1"/>
  <c r="J37" i="11"/>
  <c r="J36" i="11"/>
  <c r="AY104" i="1"/>
  <c r="J35" i="11"/>
  <c r="AX104" i="1" s="1"/>
  <c r="BI160" i="11"/>
  <c r="BH160" i="11"/>
  <c r="BG160" i="11"/>
  <c r="BE160" i="11"/>
  <c r="T160" i="11"/>
  <c r="T159" i="11" s="1"/>
  <c r="R160" i="11"/>
  <c r="R159" i="11" s="1"/>
  <c r="P160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0" i="11"/>
  <c r="BH150" i="11"/>
  <c r="BG150" i="11"/>
  <c r="BE150" i="11"/>
  <c r="T150" i="11"/>
  <c r="T149" i="11"/>
  <c r="R150" i="11"/>
  <c r="R149" i="11" s="1"/>
  <c r="P150" i="11"/>
  <c r="P149" i="11"/>
  <c r="BI147" i="11"/>
  <c r="BH147" i="11"/>
  <c r="BG147" i="11"/>
  <c r="BE147" i="11"/>
  <c r="T147" i="11"/>
  <c r="T146" i="11"/>
  <c r="R147" i="11"/>
  <c r="R146" i="11"/>
  <c r="P147" i="11"/>
  <c r="P146" i="11"/>
  <c r="BI144" i="11"/>
  <c r="BH144" i="11"/>
  <c r="BG144" i="11"/>
  <c r="BE144" i="11"/>
  <c r="T144" i="11"/>
  <c r="T143" i="11"/>
  <c r="R144" i="11"/>
  <c r="R143" i="11" s="1"/>
  <c r="P144" i="11"/>
  <c r="P143" i="11"/>
  <c r="BI141" i="11"/>
  <c r="BH141" i="11"/>
  <c r="BG141" i="11"/>
  <c r="BE141" i="11"/>
  <c r="T141" i="11"/>
  <c r="R141" i="11"/>
  <c r="P141" i="11"/>
  <c r="BI139" i="11"/>
  <c r="BH139" i="11"/>
  <c r="BG139" i="11"/>
  <c r="BE139" i="11"/>
  <c r="T139" i="11"/>
  <c r="R139" i="11"/>
  <c r="P139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0" i="11"/>
  <c r="BH130" i="11"/>
  <c r="BG130" i="11"/>
  <c r="BE130" i="11"/>
  <c r="T130" i="11"/>
  <c r="R130" i="11"/>
  <c r="P130" i="11"/>
  <c r="BI128" i="11"/>
  <c r="BH128" i="11"/>
  <c r="BG128" i="11"/>
  <c r="BE128" i="11"/>
  <c r="T128" i="11"/>
  <c r="R128" i="11"/>
  <c r="P128" i="11"/>
  <c r="F121" i="11"/>
  <c r="F119" i="11"/>
  <c r="E117" i="11"/>
  <c r="F91" i="11"/>
  <c r="F89" i="11"/>
  <c r="E87" i="11"/>
  <c r="J24" i="11"/>
  <c r="E24" i="11"/>
  <c r="J122" i="11"/>
  <c r="J23" i="11"/>
  <c r="J21" i="11"/>
  <c r="E21" i="11"/>
  <c r="J121" i="11" s="1"/>
  <c r="J20" i="11"/>
  <c r="J18" i="11"/>
  <c r="E18" i="11"/>
  <c r="F122" i="11" s="1"/>
  <c r="J17" i="11"/>
  <c r="J12" i="11"/>
  <c r="J89" i="11"/>
  <c r="E7" i="11"/>
  <c r="E85" i="11" s="1"/>
  <c r="J37" i="10"/>
  <c r="J36" i="10"/>
  <c r="AY103" i="1"/>
  <c r="J35" i="10"/>
  <c r="AX103" i="1"/>
  <c r="BI179" i="10"/>
  <c r="BH179" i="10"/>
  <c r="BG179" i="10"/>
  <c r="BE179" i="10"/>
  <c r="T179" i="10"/>
  <c r="T178" i="10"/>
  <c r="R179" i="10"/>
  <c r="R178" i="10"/>
  <c r="P179" i="10"/>
  <c r="P178" i="10"/>
  <c r="BI177" i="10"/>
  <c r="BH177" i="10"/>
  <c r="BG177" i="10"/>
  <c r="BE177" i="10"/>
  <c r="T177" i="10"/>
  <c r="R177" i="10"/>
  <c r="P177" i="10"/>
  <c r="BI175" i="10"/>
  <c r="BH175" i="10"/>
  <c r="BG175" i="10"/>
  <c r="BE175" i="10"/>
  <c r="T175" i="10"/>
  <c r="R175" i="10"/>
  <c r="P175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69" i="10"/>
  <c r="BH169" i="10"/>
  <c r="BG169" i="10"/>
  <c r="BE169" i="10"/>
  <c r="T169" i="10"/>
  <c r="R169" i="10"/>
  <c r="P169" i="10"/>
  <c r="BI164" i="10"/>
  <c r="BH164" i="10"/>
  <c r="BG164" i="10"/>
  <c r="BE164" i="10"/>
  <c r="T164" i="10"/>
  <c r="R164" i="10"/>
  <c r="P164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6" i="10"/>
  <c r="BH156" i="10"/>
  <c r="BG156" i="10"/>
  <c r="BE156" i="10"/>
  <c r="T156" i="10"/>
  <c r="R156" i="10"/>
  <c r="P156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49" i="10"/>
  <c r="BH149" i="10"/>
  <c r="BG149" i="10"/>
  <c r="BE149" i="10"/>
  <c r="T149" i="10"/>
  <c r="T148" i="10"/>
  <c r="R149" i="10"/>
  <c r="R148" i="10" s="1"/>
  <c r="P149" i="10"/>
  <c r="P148" i="10"/>
  <c r="BI146" i="10"/>
  <c r="BH146" i="10"/>
  <c r="BG146" i="10"/>
  <c r="BE146" i="10"/>
  <c r="T146" i="10"/>
  <c r="T145" i="10"/>
  <c r="R146" i="10"/>
  <c r="R145" i="10"/>
  <c r="P146" i="10"/>
  <c r="P145" i="10"/>
  <c r="BI143" i="10"/>
  <c r="BH143" i="10"/>
  <c r="BG143" i="10"/>
  <c r="BE143" i="10"/>
  <c r="T143" i="10"/>
  <c r="T142" i="10"/>
  <c r="R143" i="10"/>
  <c r="R142" i="10"/>
  <c r="P143" i="10"/>
  <c r="P142" i="10"/>
  <c r="BI140" i="10"/>
  <c r="BH140" i="10"/>
  <c r="BG140" i="10"/>
  <c r="BE140" i="10"/>
  <c r="T140" i="10"/>
  <c r="R140" i="10"/>
  <c r="P140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4" i="10"/>
  <c r="BH134" i="10"/>
  <c r="BG134" i="10"/>
  <c r="BE134" i="10"/>
  <c r="T134" i="10"/>
  <c r="R134" i="10"/>
  <c r="P134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29" i="10"/>
  <c r="BH129" i="10"/>
  <c r="BG129" i="10"/>
  <c r="BE129" i="10"/>
  <c r="T129" i="10"/>
  <c r="R129" i="10"/>
  <c r="P129" i="10"/>
  <c r="F122" i="10"/>
  <c r="F120" i="10"/>
  <c r="E118" i="10"/>
  <c r="F91" i="10"/>
  <c r="F89" i="10"/>
  <c r="E87" i="10"/>
  <c r="J24" i="10"/>
  <c r="E24" i="10"/>
  <c r="J123" i="10"/>
  <c r="J23" i="10"/>
  <c r="J21" i="10"/>
  <c r="E21" i="10"/>
  <c r="J122" i="10"/>
  <c r="J20" i="10"/>
  <c r="J18" i="10"/>
  <c r="E18" i="10"/>
  <c r="F123" i="10"/>
  <c r="J17" i="10"/>
  <c r="J12" i="10"/>
  <c r="J120" i="10" s="1"/>
  <c r="E7" i="10"/>
  <c r="E85" i="10"/>
  <c r="J37" i="9"/>
  <c r="J36" i="9"/>
  <c r="AY102" i="1" s="1"/>
  <c r="J35" i="9"/>
  <c r="AX102" i="1" s="1"/>
  <c r="BI179" i="9"/>
  <c r="BH179" i="9"/>
  <c r="BG179" i="9"/>
  <c r="BE179" i="9"/>
  <c r="T179" i="9"/>
  <c r="T178" i="9"/>
  <c r="R179" i="9"/>
  <c r="R178" i="9" s="1"/>
  <c r="P179" i="9"/>
  <c r="P178" i="9" s="1"/>
  <c r="BI177" i="9"/>
  <c r="BH177" i="9"/>
  <c r="BG177" i="9"/>
  <c r="BE177" i="9"/>
  <c r="T177" i="9"/>
  <c r="R177" i="9"/>
  <c r="P177" i="9"/>
  <c r="BI175" i="9"/>
  <c r="BH175" i="9"/>
  <c r="BG175" i="9"/>
  <c r="BE175" i="9"/>
  <c r="T175" i="9"/>
  <c r="R175" i="9"/>
  <c r="P175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69" i="9"/>
  <c r="BH169" i="9"/>
  <c r="BG169" i="9"/>
  <c r="BE169" i="9"/>
  <c r="T169" i="9"/>
  <c r="R169" i="9"/>
  <c r="P169" i="9"/>
  <c r="BI164" i="9"/>
  <c r="BH164" i="9"/>
  <c r="BG164" i="9"/>
  <c r="BE164" i="9"/>
  <c r="T164" i="9"/>
  <c r="R164" i="9"/>
  <c r="P164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6" i="9"/>
  <c r="BH156" i="9"/>
  <c r="BG156" i="9"/>
  <c r="BE156" i="9"/>
  <c r="T156" i="9"/>
  <c r="R156" i="9"/>
  <c r="P156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49" i="9"/>
  <c r="BH149" i="9"/>
  <c r="BG149" i="9"/>
  <c r="BE149" i="9"/>
  <c r="T149" i="9"/>
  <c r="T148" i="9" s="1"/>
  <c r="R149" i="9"/>
  <c r="R148" i="9"/>
  <c r="P149" i="9"/>
  <c r="P148" i="9" s="1"/>
  <c r="BI146" i="9"/>
  <c r="BH146" i="9"/>
  <c r="BG146" i="9"/>
  <c r="BE146" i="9"/>
  <c r="T146" i="9"/>
  <c r="T145" i="9"/>
  <c r="R146" i="9"/>
  <c r="R145" i="9" s="1"/>
  <c r="P146" i="9"/>
  <c r="P145" i="9"/>
  <c r="BI143" i="9"/>
  <c r="BH143" i="9"/>
  <c r="BG143" i="9"/>
  <c r="BE143" i="9"/>
  <c r="T143" i="9"/>
  <c r="T142" i="9" s="1"/>
  <c r="R143" i="9"/>
  <c r="R142" i="9"/>
  <c r="P143" i="9"/>
  <c r="P142" i="9" s="1"/>
  <c r="BI140" i="9"/>
  <c r="BH140" i="9"/>
  <c r="BG140" i="9"/>
  <c r="BE140" i="9"/>
  <c r="T140" i="9"/>
  <c r="R140" i="9"/>
  <c r="P140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4" i="9"/>
  <c r="BH134" i="9"/>
  <c r="BG134" i="9"/>
  <c r="BE134" i="9"/>
  <c r="T134" i="9"/>
  <c r="R134" i="9"/>
  <c r="P134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29" i="9"/>
  <c r="BH129" i="9"/>
  <c r="BG129" i="9"/>
  <c r="BE129" i="9"/>
  <c r="T129" i="9"/>
  <c r="R129" i="9"/>
  <c r="P129" i="9"/>
  <c r="F122" i="9"/>
  <c r="F120" i="9"/>
  <c r="E118" i="9"/>
  <c r="F91" i="9"/>
  <c r="F89" i="9"/>
  <c r="E87" i="9"/>
  <c r="J24" i="9"/>
  <c r="E24" i="9"/>
  <c r="J92" i="9" s="1"/>
  <c r="J23" i="9"/>
  <c r="J21" i="9"/>
  <c r="E21" i="9"/>
  <c r="J91" i="9" s="1"/>
  <c r="J20" i="9"/>
  <c r="J18" i="9"/>
  <c r="E18" i="9"/>
  <c r="F123" i="9" s="1"/>
  <c r="J17" i="9"/>
  <c r="J12" i="9"/>
  <c r="J120" i="9" s="1"/>
  <c r="E7" i="9"/>
  <c r="E116" i="9"/>
  <c r="J37" i="8"/>
  <c r="J36" i="8"/>
  <c r="AY101" i="1" s="1"/>
  <c r="J35" i="8"/>
  <c r="AX101" i="1" s="1"/>
  <c r="BI152" i="8"/>
  <c r="BH152" i="8"/>
  <c r="BG152" i="8"/>
  <c r="BE152" i="8"/>
  <c r="T152" i="8"/>
  <c r="T151" i="8" s="1"/>
  <c r="R152" i="8"/>
  <c r="R151" i="8" s="1"/>
  <c r="P152" i="8"/>
  <c r="P151" i="8" s="1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6" i="8"/>
  <c r="BH146" i="8"/>
  <c r="BG146" i="8"/>
  <c r="BE146" i="8"/>
  <c r="T146" i="8"/>
  <c r="T145" i="8" s="1"/>
  <c r="R146" i="8"/>
  <c r="R145" i="8"/>
  <c r="P146" i="8"/>
  <c r="P145" i="8"/>
  <c r="BI144" i="8"/>
  <c r="BH144" i="8"/>
  <c r="BG144" i="8"/>
  <c r="BE144" i="8"/>
  <c r="T144" i="8"/>
  <c r="R144" i="8"/>
  <c r="P144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4" i="8"/>
  <c r="BH134" i="8"/>
  <c r="BG134" i="8"/>
  <c r="BE134" i="8"/>
  <c r="T134" i="8"/>
  <c r="R134" i="8"/>
  <c r="P134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7" i="8"/>
  <c r="BH127" i="8"/>
  <c r="BG127" i="8"/>
  <c r="BE127" i="8"/>
  <c r="T127" i="8"/>
  <c r="T126" i="8"/>
  <c r="R127" i="8"/>
  <c r="R126" i="8"/>
  <c r="P127" i="8"/>
  <c r="P126" i="8"/>
  <c r="F120" i="8"/>
  <c r="F118" i="8"/>
  <c r="E116" i="8"/>
  <c r="F91" i="8"/>
  <c r="F89" i="8"/>
  <c r="E87" i="8"/>
  <c r="J24" i="8"/>
  <c r="E24" i="8"/>
  <c r="J121" i="8" s="1"/>
  <c r="J23" i="8"/>
  <c r="J21" i="8"/>
  <c r="E21" i="8"/>
  <c r="J91" i="8" s="1"/>
  <c r="J20" i="8"/>
  <c r="J18" i="8"/>
  <c r="E18" i="8"/>
  <c r="F121" i="8" s="1"/>
  <c r="J17" i="8"/>
  <c r="J12" i="8"/>
  <c r="J89" i="8" s="1"/>
  <c r="E7" i="8"/>
  <c r="E114" i="8"/>
  <c r="J37" i="7"/>
  <c r="J36" i="7"/>
  <c r="AY100" i="1" s="1"/>
  <c r="J35" i="7"/>
  <c r="AX100" i="1"/>
  <c r="BI184" i="7"/>
  <c r="BH184" i="7"/>
  <c r="BG184" i="7"/>
  <c r="BE184" i="7"/>
  <c r="T184" i="7"/>
  <c r="T183" i="7" s="1"/>
  <c r="R184" i="7"/>
  <c r="R183" i="7" s="1"/>
  <c r="P184" i="7"/>
  <c r="P183" i="7" s="1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79" i="7"/>
  <c r="BH179" i="7"/>
  <c r="BG179" i="7"/>
  <c r="BE179" i="7"/>
  <c r="T179" i="7"/>
  <c r="R179" i="7"/>
  <c r="P179" i="7"/>
  <c r="BI177" i="7"/>
  <c r="BH177" i="7"/>
  <c r="BG177" i="7"/>
  <c r="BE177" i="7"/>
  <c r="T177" i="7"/>
  <c r="R177" i="7"/>
  <c r="P177" i="7"/>
  <c r="BI175" i="7"/>
  <c r="BH175" i="7"/>
  <c r="BG175" i="7"/>
  <c r="BE175" i="7"/>
  <c r="T175" i="7"/>
  <c r="R175" i="7"/>
  <c r="P175" i="7"/>
  <c r="BI172" i="7"/>
  <c r="BH172" i="7"/>
  <c r="BG172" i="7"/>
  <c r="BE172" i="7"/>
  <c r="T172" i="7"/>
  <c r="T171" i="7" s="1"/>
  <c r="R172" i="7"/>
  <c r="R171" i="7" s="1"/>
  <c r="P172" i="7"/>
  <c r="P171" i="7" s="1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3" i="7"/>
  <c r="BH163" i="7"/>
  <c r="BG163" i="7"/>
  <c r="BE163" i="7"/>
  <c r="T163" i="7"/>
  <c r="T162" i="7"/>
  <c r="R163" i="7"/>
  <c r="R162" i="7" s="1"/>
  <c r="P163" i="7"/>
  <c r="P162" i="7" s="1"/>
  <c r="BI161" i="7"/>
  <c r="BH161" i="7"/>
  <c r="BG161" i="7"/>
  <c r="BE161" i="7"/>
  <c r="T161" i="7"/>
  <c r="R161" i="7"/>
  <c r="P161" i="7"/>
  <c r="BI159" i="7"/>
  <c r="BH159" i="7"/>
  <c r="BG159" i="7"/>
  <c r="BE159" i="7"/>
  <c r="T159" i="7"/>
  <c r="R159" i="7"/>
  <c r="P159" i="7"/>
  <c r="BI157" i="7"/>
  <c r="BH157" i="7"/>
  <c r="BG157" i="7"/>
  <c r="BE157" i="7"/>
  <c r="T157" i="7"/>
  <c r="R157" i="7"/>
  <c r="P157" i="7"/>
  <c r="BI155" i="7"/>
  <c r="BH155" i="7"/>
  <c r="BG155" i="7"/>
  <c r="BE155" i="7"/>
  <c r="T155" i="7"/>
  <c r="R155" i="7"/>
  <c r="P155" i="7"/>
  <c r="BI151" i="7"/>
  <c r="BH151" i="7"/>
  <c r="BG151" i="7"/>
  <c r="BE151" i="7"/>
  <c r="T151" i="7"/>
  <c r="R151" i="7"/>
  <c r="P151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3" i="7"/>
  <c r="BH143" i="7"/>
  <c r="BG143" i="7"/>
  <c r="BE143" i="7"/>
  <c r="T143" i="7"/>
  <c r="R143" i="7"/>
  <c r="P143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7" i="7"/>
  <c r="BH137" i="7"/>
  <c r="BG137" i="7"/>
  <c r="BE137" i="7"/>
  <c r="T137" i="7"/>
  <c r="R137" i="7"/>
  <c r="P137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29" i="7"/>
  <c r="BH129" i="7"/>
  <c r="BG129" i="7"/>
  <c r="BE129" i="7"/>
  <c r="T129" i="7"/>
  <c r="R129" i="7"/>
  <c r="P129" i="7"/>
  <c r="F122" i="7"/>
  <c r="F120" i="7"/>
  <c r="E118" i="7"/>
  <c r="F91" i="7"/>
  <c r="F89" i="7"/>
  <c r="E87" i="7"/>
  <c r="J24" i="7"/>
  <c r="E24" i="7"/>
  <c r="J123" i="7" s="1"/>
  <c r="J23" i="7"/>
  <c r="J21" i="7"/>
  <c r="E21" i="7"/>
  <c r="J91" i="7" s="1"/>
  <c r="J20" i="7"/>
  <c r="J18" i="7"/>
  <c r="E18" i="7"/>
  <c r="F123" i="7" s="1"/>
  <c r="J17" i="7"/>
  <c r="J12" i="7"/>
  <c r="J120" i="7" s="1"/>
  <c r="E7" i="7"/>
  <c r="E116" i="7" s="1"/>
  <c r="J37" i="6"/>
  <c r="J36" i="6"/>
  <c r="AY99" i="1" s="1"/>
  <c r="J35" i="6"/>
  <c r="AX99" i="1"/>
  <c r="BI147" i="6"/>
  <c r="BH147" i="6"/>
  <c r="BG147" i="6"/>
  <c r="BE147" i="6"/>
  <c r="T147" i="6"/>
  <c r="T146" i="6" s="1"/>
  <c r="R147" i="6"/>
  <c r="R146" i="6" s="1"/>
  <c r="P147" i="6"/>
  <c r="P146" i="6" s="1"/>
  <c r="BI145" i="6"/>
  <c r="BH145" i="6"/>
  <c r="BG145" i="6"/>
  <c r="BE145" i="6"/>
  <c r="T145" i="6"/>
  <c r="R145" i="6"/>
  <c r="P145" i="6"/>
  <c r="BI141" i="6"/>
  <c r="BH141" i="6"/>
  <c r="BG141" i="6"/>
  <c r="BE141" i="6"/>
  <c r="T141" i="6"/>
  <c r="R141" i="6"/>
  <c r="P141" i="6"/>
  <c r="BI138" i="6"/>
  <c r="BH138" i="6"/>
  <c r="BG138" i="6"/>
  <c r="BE138" i="6"/>
  <c r="T138" i="6"/>
  <c r="T137" i="6" s="1"/>
  <c r="R138" i="6"/>
  <c r="R137" i="6" s="1"/>
  <c r="P138" i="6"/>
  <c r="P137" i="6" s="1"/>
  <c r="BI136" i="6"/>
  <c r="BH136" i="6"/>
  <c r="BG136" i="6"/>
  <c r="BE136" i="6"/>
  <c r="T136" i="6"/>
  <c r="R136" i="6"/>
  <c r="P136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F119" i="6"/>
  <c r="F117" i="6"/>
  <c r="E115" i="6"/>
  <c r="F91" i="6"/>
  <c r="F89" i="6"/>
  <c r="E87" i="6"/>
  <c r="J24" i="6"/>
  <c r="E24" i="6"/>
  <c r="J120" i="6" s="1"/>
  <c r="J23" i="6"/>
  <c r="J21" i="6"/>
  <c r="E21" i="6"/>
  <c r="J119" i="6" s="1"/>
  <c r="J20" i="6"/>
  <c r="J18" i="6"/>
  <c r="E18" i="6"/>
  <c r="F120" i="6" s="1"/>
  <c r="J17" i="6"/>
  <c r="J12" i="6"/>
  <c r="J89" i="6" s="1"/>
  <c r="E7" i="6"/>
  <c r="E85" i="6" s="1"/>
  <c r="J37" i="5"/>
  <c r="J36" i="5"/>
  <c r="AY98" i="1" s="1"/>
  <c r="J35" i="5"/>
  <c r="AX98" i="1"/>
  <c r="BI171" i="5"/>
  <c r="BH171" i="5"/>
  <c r="BG171" i="5"/>
  <c r="BE171" i="5"/>
  <c r="T171" i="5"/>
  <c r="T170" i="5" s="1"/>
  <c r="R171" i="5"/>
  <c r="R170" i="5" s="1"/>
  <c r="P171" i="5"/>
  <c r="P170" i="5" s="1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2" i="5"/>
  <c r="BH152" i="5"/>
  <c r="BG152" i="5"/>
  <c r="BE152" i="5"/>
  <c r="T152" i="5"/>
  <c r="T151" i="5" s="1"/>
  <c r="R152" i="5"/>
  <c r="R151" i="5" s="1"/>
  <c r="P152" i="5"/>
  <c r="P151" i="5"/>
  <c r="BI149" i="5"/>
  <c r="BH149" i="5"/>
  <c r="BG149" i="5"/>
  <c r="BE149" i="5"/>
  <c r="T149" i="5"/>
  <c r="T148" i="5"/>
  <c r="R149" i="5"/>
  <c r="R148" i="5"/>
  <c r="P149" i="5"/>
  <c r="P148" i="5"/>
  <c r="BI143" i="5"/>
  <c r="BH143" i="5"/>
  <c r="BG143" i="5"/>
  <c r="BE143" i="5"/>
  <c r="T143" i="5"/>
  <c r="T142" i="5"/>
  <c r="R143" i="5"/>
  <c r="R142" i="5"/>
  <c r="P143" i="5"/>
  <c r="P142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27" i="5"/>
  <c r="BH127" i="5"/>
  <c r="BG127" i="5"/>
  <c r="BE127" i="5"/>
  <c r="T127" i="5"/>
  <c r="R127" i="5"/>
  <c r="P127" i="5"/>
  <c r="F120" i="5"/>
  <c r="F118" i="5"/>
  <c r="E116" i="5"/>
  <c r="F91" i="5"/>
  <c r="F89" i="5"/>
  <c r="E87" i="5"/>
  <c r="J24" i="5"/>
  <c r="E24" i="5"/>
  <c r="J121" i="5" s="1"/>
  <c r="J23" i="5"/>
  <c r="J21" i="5"/>
  <c r="E21" i="5"/>
  <c r="J120" i="5" s="1"/>
  <c r="J20" i="5"/>
  <c r="J18" i="5"/>
  <c r="E18" i="5"/>
  <c r="F92" i="5" s="1"/>
  <c r="J17" i="5"/>
  <c r="J12" i="5"/>
  <c r="J118" i="5" s="1"/>
  <c r="E7" i="5"/>
  <c r="E114" i="5" s="1"/>
  <c r="J37" i="4"/>
  <c r="J36" i="4"/>
  <c r="AY97" i="1" s="1"/>
  <c r="J35" i="4"/>
  <c r="AX97" i="1" s="1"/>
  <c r="BI173" i="4"/>
  <c r="BH173" i="4"/>
  <c r="BG173" i="4"/>
  <c r="BE173" i="4"/>
  <c r="T173" i="4"/>
  <c r="T172" i="4" s="1"/>
  <c r="R173" i="4"/>
  <c r="R172" i="4"/>
  <c r="P173" i="4"/>
  <c r="P172" i="4" s="1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6" i="4"/>
  <c r="BH166" i="4"/>
  <c r="BG166" i="4"/>
  <c r="BE166" i="4"/>
  <c r="T166" i="4"/>
  <c r="R166" i="4"/>
  <c r="P166" i="4"/>
  <c r="BI163" i="4"/>
  <c r="BH163" i="4"/>
  <c r="BG163" i="4"/>
  <c r="BE163" i="4"/>
  <c r="T163" i="4"/>
  <c r="T162" i="4" s="1"/>
  <c r="R163" i="4"/>
  <c r="R162" i="4"/>
  <c r="P163" i="4"/>
  <c r="P162" i="4" s="1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7" i="4"/>
  <c r="BH157" i="4"/>
  <c r="BG157" i="4"/>
  <c r="BE157" i="4"/>
  <c r="T157" i="4"/>
  <c r="R157" i="4"/>
  <c r="P157" i="4"/>
  <c r="BI153" i="4"/>
  <c r="BH153" i="4"/>
  <c r="BG153" i="4"/>
  <c r="BE153" i="4"/>
  <c r="T153" i="4"/>
  <c r="R153" i="4"/>
  <c r="P153" i="4"/>
  <c r="BI148" i="4"/>
  <c r="BH148" i="4"/>
  <c r="BG148" i="4"/>
  <c r="BE148" i="4"/>
  <c r="T148" i="4"/>
  <c r="R148" i="4"/>
  <c r="P148" i="4"/>
  <c r="BI144" i="4"/>
  <c r="BH144" i="4"/>
  <c r="BG144" i="4"/>
  <c r="BE144" i="4"/>
  <c r="T144" i="4"/>
  <c r="R144" i="4"/>
  <c r="P144" i="4"/>
  <c r="BI142" i="4"/>
  <c r="BH142" i="4"/>
  <c r="BG142" i="4"/>
  <c r="BE142" i="4"/>
  <c r="T142" i="4"/>
  <c r="R142" i="4"/>
  <c r="P142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6" i="4"/>
  <c r="BH136" i="4"/>
  <c r="BG136" i="4"/>
  <c r="BE136" i="4"/>
  <c r="T136" i="4"/>
  <c r="R136" i="4"/>
  <c r="P136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27" i="4"/>
  <c r="BH127" i="4"/>
  <c r="BG127" i="4"/>
  <c r="BE127" i="4"/>
  <c r="T127" i="4"/>
  <c r="R127" i="4"/>
  <c r="P127" i="4"/>
  <c r="F120" i="4"/>
  <c r="F118" i="4"/>
  <c r="E116" i="4"/>
  <c r="F91" i="4"/>
  <c r="F89" i="4"/>
  <c r="E87" i="4"/>
  <c r="J24" i="4"/>
  <c r="E24" i="4"/>
  <c r="J121" i="4" s="1"/>
  <c r="J23" i="4"/>
  <c r="J21" i="4"/>
  <c r="E21" i="4"/>
  <c r="J91" i="4" s="1"/>
  <c r="J20" i="4"/>
  <c r="J18" i="4"/>
  <c r="E18" i="4"/>
  <c r="F121" i="4" s="1"/>
  <c r="J17" i="4"/>
  <c r="J12" i="4"/>
  <c r="J118" i="4" s="1"/>
  <c r="E7" i="4"/>
  <c r="E114" i="4"/>
  <c r="J37" i="3"/>
  <c r="J36" i="3"/>
  <c r="AY96" i="1" s="1"/>
  <c r="J35" i="3"/>
  <c r="AX96" i="1"/>
  <c r="BI180" i="3"/>
  <c r="BH180" i="3"/>
  <c r="BG180" i="3"/>
  <c r="BE180" i="3"/>
  <c r="T180" i="3"/>
  <c r="T179" i="3" s="1"/>
  <c r="R180" i="3"/>
  <c r="R179" i="3" s="1"/>
  <c r="P180" i="3"/>
  <c r="P179" i="3" s="1"/>
  <c r="BI178" i="3"/>
  <c r="BH178" i="3"/>
  <c r="BG178" i="3"/>
  <c r="BE178" i="3"/>
  <c r="T178" i="3"/>
  <c r="R178" i="3"/>
  <c r="P178" i="3"/>
  <c r="BI172" i="3"/>
  <c r="BH172" i="3"/>
  <c r="BG172" i="3"/>
  <c r="BE172" i="3"/>
  <c r="T172" i="3"/>
  <c r="T171" i="3" s="1"/>
  <c r="R172" i="3"/>
  <c r="R171" i="3" s="1"/>
  <c r="P172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58" i="3"/>
  <c r="BH158" i="3"/>
  <c r="BG158" i="3"/>
  <c r="BE158" i="3"/>
  <c r="T158" i="3"/>
  <c r="R158" i="3"/>
  <c r="P158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5" i="3"/>
  <c r="BH145" i="3"/>
  <c r="BG145" i="3"/>
  <c r="BE145" i="3"/>
  <c r="T145" i="3"/>
  <c r="T144" i="3"/>
  <c r="R145" i="3"/>
  <c r="R144" i="3" s="1"/>
  <c r="P145" i="3"/>
  <c r="P144" i="3" s="1"/>
  <c r="BI142" i="3"/>
  <c r="BH142" i="3"/>
  <c r="BG142" i="3"/>
  <c r="BE142" i="3"/>
  <c r="T142" i="3"/>
  <c r="T141" i="3"/>
  <c r="R142" i="3"/>
  <c r="R141" i="3" s="1"/>
  <c r="P142" i="3"/>
  <c r="P141" i="3"/>
  <c r="BI139" i="3"/>
  <c r="BH139" i="3"/>
  <c r="BG139" i="3"/>
  <c r="BE139" i="3"/>
  <c r="T139" i="3"/>
  <c r="R139" i="3"/>
  <c r="P139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8" i="3"/>
  <c r="BH128" i="3"/>
  <c r="BG128" i="3"/>
  <c r="BE128" i="3"/>
  <c r="T128" i="3"/>
  <c r="R128" i="3"/>
  <c r="P128" i="3"/>
  <c r="F121" i="3"/>
  <c r="F119" i="3"/>
  <c r="E117" i="3"/>
  <c r="F91" i="3"/>
  <c r="F89" i="3"/>
  <c r="E87" i="3"/>
  <c r="J24" i="3"/>
  <c r="E24" i="3"/>
  <c r="J122" i="3"/>
  <c r="J23" i="3"/>
  <c r="J21" i="3"/>
  <c r="E21" i="3"/>
  <c r="J121" i="3"/>
  <c r="J20" i="3"/>
  <c r="J18" i="3"/>
  <c r="E18" i="3"/>
  <c r="F92" i="3"/>
  <c r="J17" i="3"/>
  <c r="J12" i="3"/>
  <c r="J89" i="3" s="1"/>
  <c r="E7" i="3"/>
  <c r="E85" i="3"/>
  <c r="J37" i="2"/>
  <c r="J36" i="2"/>
  <c r="AY95" i="1" s="1"/>
  <c r="J35" i="2"/>
  <c r="AX95" i="1" s="1"/>
  <c r="BI169" i="2"/>
  <c r="BH169" i="2"/>
  <c r="BG169" i="2"/>
  <c r="BE169" i="2"/>
  <c r="T169" i="2"/>
  <c r="T168" i="2"/>
  <c r="R169" i="2"/>
  <c r="R168" i="2" s="1"/>
  <c r="P169" i="2"/>
  <c r="P168" i="2" s="1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T155" i="2" s="1"/>
  <c r="R156" i="2"/>
  <c r="R155" i="2"/>
  <c r="P156" i="2"/>
  <c r="P155" i="2" s="1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F120" i="2"/>
  <c r="F118" i="2"/>
  <c r="E116" i="2"/>
  <c r="F91" i="2"/>
  <c r="F89" i="2"/>
  <c r="E87" i="2"/>
  <c r="J24" i="2"/>
  <c r="E24" i="2"/>
  <c r="J121" i="2" s="1"/>
  <c r="J23" i="2"/>
  <c r="J21" i="2"/>
  <c r="E21" i="2"/>
  <c r="J120" i="2" s="1"/>
  <c r="J20" i="2"/>
  <c r="J18" i="2"/>
  <c r="E18" i="2"/>
  <c r="F92" i="2" s="1"/>
  <c r="J17" i="2"/>
  <c r="J12" i="2"/>
  <c r="J118" i="2" s="1"/>
  <c r="E7" i="2"/>
  <c r="E85" i="2"/>
  <c r="L90" i="1"/>
  <c r="AM90" i="1"/>
  <c r="AM89" i="1"/>
  <c r="L89" i="1"/>
  <c r="AM87" i="1"/>
  <c r="L87" i="1"/>
  <c r="L85" i="1"/>
  <c r="L84" i="1"/>
  <c r="BK125" i="23"/>
  <c r="BK124" i="23"/>
  <c r="BK123" i="23"/>
  <c r="BK122" i="23"/>
  <c r="BK121" i="23"/>
  <c r="BK204" i="21"/>
  <c r="BK196" i="21"/>
  <c r="BK179" i="21"/>
  <c r="BK140" i="21"/>
  <c r="BK133" i="21"/>
  <c r="BK126" i="21"/>
  <c r="BK227" i="20"/>
  <c r="BK164" i="20"/>
  <c r="BK157" i="20"/>
  <c r="BK152" i="20"/>
  <c r="BK137" i="20"/>
  <c r="BK134" i="20"/>
  <c r="BK129" i="20"/>
  <c r="BK139" i="19"/>
  <c r="BK138" i="19"/>
  <c r="BK136" i="19"/>
  <c r="BK132" i="19"/>
  <c r="BK144" i="18"/>
  <c r="BK142" i="18"/>
  <c r="BK140" i="18"/>
  <c r="BK129" i="18"/>
  <c r="BK248" i="17"/>
  <c r="BK214" i="17"/>
  <c r="BK199" i="17"/>
  <c r="BK189" i="17"/>
  <c r="BK179" i="17"/>
  <c r="BK167" i="17"/>
  <c r="BK142" i="17"/>
  <c r="BK236" i="16"/>
  <c r="BK230" i="16"/>
  <c r="BK218" i="16"/>
  <c r="BK213" i="16"/>
  <c r="BK208" i="16"/>
  <c r="BK186" i="16"/>
  <c r="BK170" i="16"/>
  <c r="BK154" i="16"/>
  <c r="BK151" i="16"/>
  <c r="BK130" i="16"/>
  <c r="BK142" i="15"/>
  <c r="BK137" i="15"/>
  <c r="BK170" i="14"/>
  <c r="BK167" i="14"/>
  <c r="BK151" i="14"/>
  <c r="BK143" i="14"/>
  <c r="BK132" i="14"/>
  <c r="BK122" i="22"/>
  <c r="BK202" i="21"/>
  <c r="BK200" i="21"/>
  <c r="BK188" i="21"/>
  <c r="BK166" i="21"/>
  <c r="BK164" i="21"/>
  <c r="BK160" i="21"/>
  <c r="BK150" i="21"/>
  <c r="BK136" i="21"/>
  <c r="BK128" i="21"/>
  <c r="BK246" i="20"/>
  <c r="BK241" i="20"/>
  <c r="BK236" i="20"/>
  <c r="BK223" i="20"/>
  <c r="BK218" i="20"/>
  <c r="BK160" i="20"/>
  <c r="BK153" i="20"/>
  <c r="BK135" i="20"/>
  <c r="BK141" i="19"/>
  <c r="BK134" i="19"/>
  <c r="BK130" i="19"/>
  <c r="BK126" i="19"/>
  <c r="BK139" i="18"/>
  <c r="BK137" i="18"/>
  <c r="BK131" i="18"/>
  <c r="BK245" i="17"/>
  <c r="BK243" i="17"/>
  <c r="BK224" i="17"/>
  <c r="BK219" i="17"/>
  <c r="BK208" i="17"/>
  <c r="BK171" i="17"/>
  <c r="BK169" i="17"/>
  <c r="BK165" i="17"/>
  <c r="BK235" i="16"/>
  <c r="BK223" i="16"/>
  <c r="BK219" i="16"/>
  <c r="BK216" i="16"/>
  <c r="BK215" i="16"/>
  <c r="BK201" i="16"/>
  <c r="BK193" i="16"/>
  <c r="BK171" i="16"/>
  <c r="BK166" i="16"/>
  <c r="BK153" i="16"/>
  <c r="BK134" i="16"/>
  <c r="BK138" i="15"/>
  <c r="BK136" i="15"/>
  <c r="BK134" i="15"/>
  <c r="BK132" i="15"/>
  <c r="BK129" i="15"/>
  <c r="BK126" i="15"/>
  <c r="BK168" i="14"/>
  <c r="BK147" i="14"/>
  <c r="BK140" i="14"/>
  <c r="BK134" i="14"/>
  <c r="BK129" i="14"/>
  <c r="BK161" i="13"/>
  <c r="BK158" i="13"/>
  <c r="BK156" i="13"/>
  <c r="BK151" i="13"/>
  <c r="BK145" i="13"/>
  <c r="BK142" i="13"/>
  <c r="BK139" i="13"/>
  <c r="BK137" i="13"/>
  <c r="BK128" i="13"/>
  <c r="BK158" i="12"/>
  <c r="BK154" i="12"/>
  <c r="BK153" i="12"/>
  <c r="BK150" i="12"/>
  <c r="BK144" i="12"/>
  <c r="BK128" i="12"/>
  <c r="BK157" i="11"/>
  <c r="BK155" i="11"/>
  <c r="BK153" i="11"/>
  <c r="BK141" i="11"/>
  <c r="BK139" i="11"/>
  <c r="BK136" i="11"/>
  <c r="BK135" i="11"/>
  <c r="BK133" i="11"/>
  <c r="BK132" i="11"/>
  <c r="BK128" i="11"/>
  <c r="BK179" i="10"/>
  <c r="BK164" i="10"/>
  <c r="BK159" i="10"/>
  <c r="BK158" i="10"/>
  <c r="BK156" i="10"/>
  <c r="BK154" i="10"/>
  <c r="BK137" i="10"/>
  <c r="BK129" i="10"/>
  <c r="BK177" i="9"/>
  <c r="BK175" i="9"/>
  <c r="BK173" i="9"/>
  <c r="BK169" i="9"/>
  <c r="BK156" i="9"/>
  <c r="BK154" i="9"/>
  <c r="BK149" i="9"/>
  <c r="BK140" i="9"/>
  <c r="BK138" i="9"/>
  <c r="BK137" i="9"/>
  <c r="BK136" i="9"/>
  <c r="BK132" i="9"/>
  <c r="BK141" i="8"/>
  <c r="BK140" i="8"/>
  <c r="BK138" i="8"/>
  <c r="BK137" i="8"/>
  <c r="BK136" i="8"/>
  <c r="BK132" i="8"/>
  <c r="BK130" i="8"/>
  <c r="BK184" i="7"/>
  <c r="BK181" i="7"/>
  <c r="BK169" i="7"/>
  <c r="BK167" i="7"/>
  <c r="BK161" i="7"/>
  <c r="BK151" i="7"/>
  <c r="BK141" i="7"/>
  <c r="BK140" i="7"/>
  <c r="BK135" i="7"/>
  <c r="BK129" i="7"/>
  <c r="BK136" i="6"/>
  <c r="BK134" i="6"/>
  <c r="BK133" i="6"/>
  <c r="BK169" i="5"/>
  <c r="BK167" i="5"/>
  <c r="BK166" i="5"/>
  <c r="BK162" i="5"/>
  <c r="BK158" i="5"/>
  <c r="BK149" i="5"/>
  <c r="BK143" i="5"/>
  <c r="BK140" i="5"/>
  <c r="BK136" i="5"/>
  <c r="BK133" i="5"/>
  <c r="BK127" i="5"/>
  <c r="BK173" i="4"/>
  <c r="BK169" i="4"/>
  <c r="BK159" i="4"/>
  <c r="BK157" i="4"/>
  <c r="BK148" i="4"/>
  <c r="BK144" i="4"/>
  <c r="BK139" i="4"/>
  <c r="BK133" i="4"/>
  <c r="BK127" i="4"/>
  <c r="BK180" i="3"/>
  <c r="BK172" i="3"/>
  <c r="BK168" i="3"/>
  <c r="BK164" i="3"/>
  <c r="BK163" i="3"/>
  <c r="BK156" i="3"/>
  <c r="BK148" i="3"/>
  <c r="BK145" i="3"/>
  <c r="BK139" i="3"/>
  <c r="BK137" i="3"/>
  <c r="BK136" i="3"/>
  <c r="BK135" i="3"/>
  <c r="BK166" i="2"/>
  <c r="BK161" i="2"/>
  <c r="BK159" i="2"/>
  <c r="BK151" i="2"/>
  <c r="BK146" i="2"/>
  <c r="BK143" i="2"/>
  <c r="BK142" i="2"/>
  <c r="BK130" i="2"/>
  <c r="BK198" i="21"/>
  <c r="BK189" i="21"/>
  <c r="BK184" i="21"/>
  <c r="BK180" i="21"/>
  <c r="BK155" i="21"/>
  <c r="BK142" i="21"/>
  <c r="BK138" i="21"/>
  <c r="BK134" i="21"/>
  <c r="BK244" i="20"/>
  <c r="BK231" i="20"/>
  <c r="BK215" i="20"/>
  <c r="BK200" i="20"/>
  <c r="BK198" i="20"/>
  <c r="BK195" i="20"/>
  <c r="BK185" i="20"/>
  <c r="BK172" i="20"/>
  <c r="BK163" i="20"/>
  <c r="BK161" i="20"/>
  <c r="BK147" i="19"/>
  <c r="BK140" i="19"/>
  <c r="BK128" i="19"/>
  <c r="BK125" i="19"/>
  <c r="BK124" i="19"/>
  <c r="BK150" i="18"/>
  <c r="BK148" i="18"/>
  <c r="BK141" i="18"/>
  <c r="BK135" i="18"/>
  <c r="BK133" i="18"/>
  <c r="BK126" i="18"/>
  <c r="BK250" i="17"/>
  <c r="BK242" i="17"/>
  <c r="BK241" i="17"/>
  <c r="BK232" i="17"/>
  <c r="BK231" i="17"/>
  <c r="BK227" i="17"/>
  <c r="BK202" i="17"/>
  <c r="BK195" i="17"/>
  <c r="BK194" i="17"/>
  <c r="BK184" i="17"/>
  <c r="BK168" i="17"/>
  <c r="BK143" i="17"/>
  <c r="BK233" i="16"/>
  <c r="BK231" i="16"/>
  <c r="BK210" i="16"/>
  <c r="BK200" i="16"/>
  <c r="BK178" i="16"/>
  <c r="BK140" i="16"/>
  <c r="BK135" i="16"/>
  <c r="BK140" i="15"/>
  <c r="BK165" i="14"/>
  <c r="BK162" i="14"/>
  <c r="BK158" i="14"/>
  <c r="BK157" i="14"/>
  <c r="BK138" i="14"/>
  <c r="BK136" i="14"/>
  <c r="BK135" i="14"/>
  <c r="BK127" i="14"/>
  <c r="BK147" i="12"/>
  <c r="BK137" i="12"/>
  <c r="BK135" i="12"/>
  <c r="BK133" i="12"/>
  <c r="BK132" i="12"/>
  <c r="BK130" i="12"/>
  <c r="BK160" i="11"/>
  <c r="BK158" i="11"/>
  <c r="BK130" i="11"/>
  <c r="BK175" i="10"/>
  <c r="BK173" i="10"/>
  <c r="BK169" i="10"/>
  <c r="BK153" i="10"/>
  <c r="BK146" i="10"/>
  <c r="BK136" i="10"/>
  <c r="BK131" i="10"/>
  <c r="BK172" i="9"/>
  <c r="BK164" i="9"/>
  <c r="BK159" i="9"/>
  <c r="BK158" i="9"/>
  <c r="BK153" i="9"/>
  <c r="BK152" i="9"/>
  <c r="BK129" i="9"/>
  <c r="BK142" i="8"/>
  <c r="BK129" i="8"/>
  <c r="BK175" i="7"/>
  <c r="BK172" i="7"/>
  <c r="BK170" i="7"/>
  <c r="BK168" i="7"/>
  <c r="BK166" i="7"/>
  <c r="BK159" i="7"/>
  <c r="BK155" i="7"/>
  <c r="BK148" i="7"/>
  <c r="BK143" i="7"/>
  <c r="BK134" i="7"/>
  <c r="BK147" i="6"/>
  <c r="BK145" i="6"/>
  <c r="BK141" i="6"/>
  <c r="BK131" i="6"/>
  <c r="BK129" i="6"/>
  <c r="BK127" i="6"/>
  <c r="BK126" i="6"/>
  <c r="BK168" i="5"/>
  <c r="BK164" i="5"/>
  <c r="BK163" i="5"/>
  <c r="BK161" i="5"/>
  <c r="BK159" i="5"/>
  <c r="BK156" i="5"/>
  <c r="BK152" i="5"/>
  <c r="BK138" i="5"/>
  <c r="BK137" i="5"/>
  <c r="BK132" i="5"/>
  <c r="BK170" i="4"/>
  <c r="BK168" i="4"/>
  <c r="BK163" i="4"/>
  <c r="BK160" i="4"/>
  <c r="BK142" i="4"/>
  <c r="BK138" i="4"/>
  <c r="BK134" i="4"/>
  <c r="BK178" i="3"/>
  <c r="BK170" i="3"/>
  <c r="BK166" i="3"/>
  <c r="BK158" i="3"/>
  <c r="BK154" i="3"/>
  <c r="BK153" i="3"/>
  <c r="BK152" i="3"/>
  <c r="BK150" i="3"/>
  <c r="BK142" i="3"/>
  <c r="BK130" i="3"/>
  <c r="BK164" i="2"/>
  <c r="BK162" i="2"/>
  <c r="BK160" i="2"/>
  <c r="BK156" i="2"/>
  <c r="BK153" i="2"/>
  <c r="BK148" i="2"/>
  <c r="BK144" i="2"/>
  <c r="BK140" i="2"/>
  <c r="BK136" i="2"/>
  <c r="BK134" i="2"/>
  <c r="BK129" i="2"/>
  <c r="BK128" i="2"/>
  <c r="BK121" i="22"/>
  <c r="BK197" i="21"/>
  <c r="BK191" i="21"/>
  <c r="BK172" i="21"/>
  <c r="BK148" i="21"/>
  <c r="BK139" i="21"/>
  <c r="BK129" i="21"/>
  <c r="BK243" i="20"/>
  <c r="BK233" i="20"/>
  <c r="BK229" i="20"/>
  <c r="BK225" i="20"/>
  <c r="BK217" i="20"/>
  <c r="BK197" i="20"/>
  <c r="BK174" i="20"/>
  <c r="BK170" i="20"/>
  <c r="BK159" i="20"/>
  <c r="BK138" i="20"/>
  <c r="BK143" i="19"/>
  <c r="BK151" i="18"/>
  <c r="BK127" i="18"/>
  <c r="BK125" i="18"/>
  <c r="BK252" i="17"/>
  <c r="BK246" i="17"/>
  <c r="BK239" i="17"/>
  <c r="BK234" i="17"/>
  <c r="BK229" i="17"/>
  <c r="BK228" i="17"/>
  <c r="BK221" i="17"/>
  <c r="BK210" i="17"/>
  <c r="BK201" i="17"/>
  <c r="BK181" i="17"/>
  <c r="BK163" i="17"/>
  <c r="BK162" i="17"/>
  <c r="BK132" i="17"/>
  <c r="BK227" i="16"/>
  <c r="BK225" i="16"/>
  <c r="BK222" i="16"/>
  <c r="BK221" i="16"/>
  <c r="BK204" i="16"/>
  <c r="BK169" i="16"/>
  <c r="BK164" i="16"/>
  <c r="BK156" i="16"/>
  <c r="BK142" i="16"/>
  <c r="BK139" i="16"/>
  <c r="BK133" i="15"/>
  <c r="BK160" i="14"/>
  <c r="BK153" i="14"/>
  <c r="BK130" i="14"/>
  <c r="BK159" i="13"/>
  <c r="BK155" i="13"/>
  <c r="BK154" i="13"/>
  <c r="BK148" i="13"/>
  <c r="BK136" i="13"/>
  <c r="BK135" i="13"/>
  <c r="BK133" i="13"/>
  <c r="BK132" i="13"/>
  <c r="BK130" i="13"/>
  <c r="BK160" i="12"/>
  <c r="BK157" i="12"/>
  <c r="BK155" i="12"/>
  <c r="BK141" i="12"/>
  <c r="BK139" i="12"/>
  <c r="BK136" i="12"/>
  <c r="BK154" i="11"/>
  <c r="BK150" i="11"/>
  <c r="BK147" i="11"/>
  <c r="BK144" i="11"/>
  <c r="BK137" i="11"/>
  <c r="BK177" i="10"/>
  <c r="BK172" i="10"/>
  <c r="BK152" i="10"/>
  <c r="BK149" i="10"/>
  <c r="BK143" i="10"/>
  <c r="BK140" i="10"/>
  <c r="BK138" i="10"/>
  <c r="BK134" i="10"/>
  <c r="BK132" i="10"/>
  <c r="BK179" i="9"/>
  <c r="BK146" i="9"/>
  <c r="BK143" i="9"/>
  <c r="BK134" i="9"/>
  <c r="BK131" i="9"/>
  <c r="BK152" i="8"/>
  <c r="BK150" i="8"/>
  <c r="BK149" i="8"/>
  <c r="BK146" i="8"/>
  <c r="BK144" i="8"/>
  <c r="BK134" i="8"/>
  <c r="BK131" i="8"/>
  <c r="BK127" i="8"/>
  <c r="BK182" i="7"/>
  <c r="BK179" i="7"/>
  <c r="BK177" i="7"/>
  <c r="BK163" i="7"/>
  <c r="BK157" i="7"/>
  <c r="BK149" i="7"/>
  <c r="BK139" i="7"/>
  <c r="BK137" i="7"/>
  <c r="BK138" i="6"/>
  <c r="BK132" i="6"/>
  <c r="BK128" i="6"/>
  <c r="BK171" i="5"/>
  <c r="BK165" i="5"/>
  <c r="BK160" i="5"/>
  <c r="BK157" i="5"/>
  <c r="BK155" i="5"/>
  <c r="BK134" i="5"/>
  <c r="BK171" i="4"/>
  <c r="BK166" i="4"/>
  <c r="BK153" i="4"/>
  <c r="BK140" i="4"/>
  <c r="BK136" i="4"/>
  <c r="BK133" i="3"/>
  <c r="BK131" i="3"/>
  <c r="BK128" i="3"/>
  <c r="BK169" i="2"/>
  <c r="BK167" i="2"/>
  <c r="BK165" i="2"/>
  <c r="BK152" i="2"/>
  <c r="BK149" i="2"/>
  <c r="BK141" i="2"/>
  <c r="BK139" i="2"/>
  <c r="BK138" i="2"/>
  <c r="BK132" i="2"/>
  <c r="BK127" i="2"/>
  <c r="AS94" i="1"/>
  <c r="P171" i="3" l="1"/>
  <c r="J92" i="13"/>
  <c r="BK131" i="2"/>
  <c r="J99" i="2" s="1"/>
  <c r="P131" i="2"/>
  <c r="P158" i="2"/>
  <c r="BK163" i="2"/>
  <c r="J103" i="2"/>
  <c r="T163" i="2"/>
  <c r="BK127" i="3"/>
  <c r="J98" i="3" s="1"/>
  <c r="R127" i="3"/>
  <c r="R126" i="3" s="1"/>
  <c r="P147" i="3"/>
  <c r="BK165" i="3"/>
  <c r="J103" i="3" s="1"/>
  <c r="P165" i="3"/>
  <c r="T126" i="4"/>
  <c r="BK152" i="4"/>
  <c r="J100" i="4"/>
  <c r="P152" i="4"/>
  <c r="R165" i="4"/>
  <c r="R164" i="4"/>
  <c r="BK126" i="5"/>
  <c r="T126" i="5"/>
  <c r="T125" i="5" s="1"/>
  <c r="T154" i="5"/>
  <c r="T153" i="5"/>
  <c r="P125" i="6"/>
  <c r="BK130" i="6"/>
  <c r="J99" i="6"/>
  <c r="T130" i="6"/>
  <c r="T140" i="6"/>
  <c r="T139" i="6"/>
  <c r="BK128" i="7"/>
  <c r="J98" i="7" s="1"/>
  <c r="R128" i="7"/>
  <c r="T156" i="7"/>
  <c r="BK165" i="7"/>
  <c r="J101" i="7" s="1"/>
  <c r="T165" i="7"/>
  <c r="BK174" i="7"/>
  <c r="J104" i="7" s="1"/>
  <c r="R174" i="7"/>
  <c r="T180" i="7"/>
  <c r="BK128" i="8"/>
  <c r="J99" i="8" s="1"/>
  <c r="BK133" i="8"/>
  <c r="J100" i="8" s="1"/>
  <c r="R133" i="8"/>
  <c r="P148" i="8"/>
  <c r="P147" i="8" s="1"/>
  <c r="BK128" i="9"/>
  <c r="J98" i="9" s="1"/>
  <c r="R128" i="9"/>
  <c r="R127" i="9" s="1"/>
  <c r="BK151" i="9"/>
  <c r="J103" i="9"/>
  <c r="BK155" i="9"/>
  <c r="J104" i="9"/>
  <c r="R155" i="9"/>
  <c r="R174" i="9"/>
  <c r="P128" i="10"/>
  <c r="P127" i="10" s="1"/>
  <c r="P151" i="10"/>
  <c r="T151" i="10"/>
  <c r="R155" i="10"/>
  <c r="T174" i="10"/>
  <c r="T127" i="11"/>
  <c r="T126" i="11" s="1"/>
  <c r="P152" i="11"/>
  <c r="BK156" i="11"/>
  <c r="J104" i="11" s="1"/>
  <c r="P156" i="11"/>
  <c r="P127" i="12"/>
  <c r="P126" i="12" s="1"/>
  <c r="T127" i="12"/>
  <c r="T126" i="12" s="1"/>
  <c r="R152" i="12"/>
  <c r="T152" i="12"/>
  <c r="P156" i="12"/>
  <c r="R156" i="12"/>
  <c r="P127" i="13"/>
  <c r="P126" i="13" s="1"/>
  <c r="T153" i="13"/>
  <c r="P157" i="13"/>
  <c r="P126" i="14"/>
  <c r="R142" i="14"/>
  <c r="BK166" i="14"/>
  <c r="J103" i="14"/>
  <c r="BK131" i="15"/>
  <c r="P131" i="15"/>
  <c r="T135" i="15"/>
  <c r="T139" i="15"/>
  <c r="T129" i="16"/>
  <c r="BK185" i="16"/>
  <c r="J100" i="16"/>
  <c r="BK203" i="16"/>
  <c r="J101" i="16" s="1"/>
  <c r="R203" i="16"/>
  <c r="BK214" i="16"/>
  <c r="J103" i="16" s="1"/>
  <c r="R234" i="16"/>
  <c r="BK131" i="17"/>
  <c r="T183" i="17"/>
  <c r="R209" i="17"/>
  <c r="T226" i="17"/>
  <c r="T230" i="17"/>
  <c r="R240" i="17"/>
  <c r="P244" i="17"/>
  <c r="T247" i="17"/>
  <c r="BK124" i="18"/>
  <c r="J98" i="18" s="1"/>
  <c r="BK128" i="18"/>
  <c r="J99" i="18" s="1"/>
  <c r="P128" i="18"/>
  <c r="R136" i="18"/>
  <c r="R143" i="18"/>
  <c r="P149" i="18"/>
  <c r="BK127" i="19"/>
  <c r="J99" i="19"/>
  <c r="BK135" i="19"/>
  <c r="J100" i="19"/>
  <c r="BK142" i="19"/>
  <c r="J101" i="19" s="1"/>
  <c r="P128" i="20"/>
  <c r="T173" i="20"/>
  <c r="R222" i="20"/>
  <c r="T228" i="20"/>
  <c r="R235" i="20"/>
  <c r="P242" i="20"/>
  <c r="BK125" i="21"/>
  <c r="BK147" i="21"/>
  <c r="J99" i="21"/>
  <c r="BK165" i="21"/>
  <c r="J100" i="21" s="1"/>
  <c r="P190" i="21"/>
  <c r="P126" i="2"/>
  <c r="P125" i="2" s="1"/>
  <c r="R126" i="2"/>
  <c r="R131" i="2"/>
  <c r="R158" i="2"/>
  <c r="R163" i="2"/>
  <c r="T127" i="3"/>
  <c r="T126" i="3" s="1"/>
  <c r="BK147" i="3"/>
  <c r="J102" i="3"/>
  <c r="R147" i="3"/>
  <c r="T165" i="3"/>
  <c r="BK126" i="4"/>
  <c r="J98" i="4" s="1"/>
  <c r="R126" i="4"/>
  <c r="P143" i="4"/>
  <c r="R143" i="4"/>
  <c r="T152" i="4"/>
  <c r="BK165" i="4"/>
  <c r="J103" i="4" s="1"/>
  <c r="P165" i="4"/>
  <c r="P164" i="4" s="1"/>
  <c r="R126" i="5"/>
  <c r="R125" i="5" s="1"/>
  <c r="P154" i="5"/>
  <c r="P153" i="5" s="1"/>
  <c r="BK125" i="6"/>
  <c r="J98" i="6"/>
  <c r="R125" i="6"/>
  <c r="R130" i="6"/>
  <c r="BK140" i="6"/>
  <c r="J102" i="6" s="1"/>
  <c r="P140" i="6"/>
  <c r="P139" i="6" s="1"/>
  <c r="P128" i="7"/>
  <c r="BK156" i="7"/>
  <c r="J99" i="7"/>
  <c r="R156" i="7"/>
  <c r="R165" i="7"/>
  <c r="P174" i="7"/>
  <c r="BK180" i="7"/>
  <c r="J105" i="7" s="1"/>
  <c r="R180" i="7"/>
  <c r="P128" i="8"/>
  <c r="R128" i="8"/>
  <c r="R125" i="8" s="1"/>
  <c r="P133" i="8"/>
  <c r="BK148" i="8"/>
  <c r="J103" i="8" s="1"/>
  <c r="T148" i="8"/>
  <c r="T147" i="8" s="1"/>
  <c r="T128" i="9"/>
  <c r="T127" i="9" s="1"/>
  <c r="R151" i="9"/>
  <c r="R150" i="9"/>
  <c r="P155" i="9"/>
  <c r="BK174" i="9"/>
  <c r="J105" i="9"/>
  <c r="T174" i="9"/>
  <c r="BK128" i="10"/>
  <c r="J98" i="10" s="1"/>
  <c r="R128" i="10"/>
  <c r="R127" i="10" s="1"/>
  <c r="R151" i="10"/>
  <c r="P155" i="10"/>
  <c r="BK174" i="10"/>
  <c r="J105" i="10"/>
  <c r="R174" i="10"/>
  <c r="P127" i="11"/>
  <c r="P126" i="11" s="1"/>
  <c r="BK152" i="11"/>
  <c r="J103" i="11"/>
  <c r="R152" i="11"/>
  <c r="T156" i="11"/>
  <c r="BK127" i="13"/>
  <c r="P153" i="13"/>
  <c r="P152" i="13" s="1"/>
  <c r="R157" i="13"/>
  <c r="R126" i="14"/>
  <c r="R125" i="14" s="1"/>
  <c r="P142" i="14"/>
  <c r="P166" i="14"/>
  <c r="P163" i="14"/>
  <c r="T131" i="15"/>
  <c r="P139" i="15"/>
  <c r="P129" i="16"/>
  <c r="P168" i="16"/>
  <c r="P185" i="16"/>
  <c r="T203" i="16"/>
  <c r="P214" i="16"/>
  <c r="BK229" i="16"/>
  <c r="BK228" i="16" s="1"/>
  <c r="J105" i="16" s="1"/>
  <c r="P229" i="16"/>
  <c r="P228" i="16" s="1"/>
  <c r="T229" i="16"/>
  <c r="T228" i="16" s="1"/>
  <c r="T234" i="16"/>
  <c r="T131" i="17"/>
  <c r="T130" i="17" s="1"/>
  <c r="P183" i="17"/>
  <c r="T209" i="17"/>
  <c r="BK230" i="17"/>
  <c r="J105" i="17"/>
  <c r="P230" i="17"/>
  <c r="P240" i="17"/>
  <c r="BK247" i="17"/>
  <c r="J108" i="17" s="1"/>
  <c r="P124" i="18"/>
  <c r="T128" i="18"/>
  <c r="T136" i="18"/>
  <c r="P143" i="18"/>
  <c r="R149" i="18"/>
  <c r="BK123" i="19"/>
  <c r="J98" i="19" s="1"/>
  <c r="R123" i="19"/>
  <c r="T127" i="19"/>
  <c r="T135" i="19"/>
  <c r="R142" i="19"/>
  <c r="BK128" i="20"/>
  <c r="R173" i="20"/>
  <c r="P222" i="20"/>
  <c r="P228" i="20"/>
  <c r="P235" i="20"/>
  <c r="P234" i="20"/>
  <c r="R242" i="20"/>
  <c r="P125" i="21"/>
  <c r="P147" i="21"/>
  <c r="P165" i="21"/>
  <c r="T190" i="21"/>
  <c r="BK126" i="2"/>
  <c r="J98" i="2"/>
  <c r="T126" i="2"/>
  <c r="T131" i="2"/>
  <c r="BK158" i="2"/>
  <c r="BK157" i="2" s="1"/>
  <c r="J101" i="2" s="1"/>
  <c r="T158" i="2"/>
  <c r="T157" i="2" s="1"/>
  <c r="P163" i="2"/>
  <c r="P127" i="3"/>
  <c r="P126" i="3" s="1"/>
  <c r="T147" i="3"/>
  <c r="T146" i="3" s="1"/>
  <c r="R165" i="3"/>
  <c r="P126" i="4"/>
  <c r="P125" i="4" s="1"/>
  <c r="P124" i="4" s="1"/>
  <c r="AU97" i="1" s="1"/>
  <c r="BK143" i="4"/>
  <c r="J99" i="4"/>
  <c r="T143" i="4"/>
  <c r="R152" i="4"/>
  <c r="T165" i="4"/>
  <c r="T164" i="4" s="1"/>
  <c r="P126" i="5"/>
  <c r="P125" i="5" s="1"/>
  <c r="P124" i="5" s="1"/>
  <c r="AU98" i="1" s="1"/>
  <c r="BK154" i="5"/>
  <c r="J103" i="5"/>
  <c r="R154" i="5"/>
  <c r="R153" i="5"/>
  <c r="T125" i="6"/>
  <c r="T124" i="6"/>
  <c r="T123" i="6" s="1"/>
  <c r="P130" i="6"/>
  <c r="R140" i="6"/>
  <c r="R139" i="6" s="1"/>
  <c r="T128" i="7"/>
  <c r="T127" i="7" s="1"/>
  <c r="P156" i="7"/>
  <c r="P165" i="7"/>
  <c r="T174" i="7"/>
  <c r="T173" i="7" s="1"/>
  <c r="P180" i="7"/>
  <c r="T128" i="8"/>
  <c r="T133" i="8"/>
  <c r="T125" i="8" s="1"/>
  <c r="R148" i="8"/>
  <c r="R147" i="8"/>
  <c r="P128" i="9"/>
  <c r="P127" i="9" s="1"/>
  <c r="P151" i="9"/>
  <c r="T151" i="9"/>
  <c r="T155" i="9"/>
  <c r="P174" i="9"/>
  <c r="T128" i="10"/>
  <c r="T127" i="10" s="1"/>
  <c r="BK151" i="10"/>
  <c r="J103" i="10"/>
  <c r="BK155" i="10"/>
  <c r="J104" i="10"/>
  <c r="T155" i="10"/>
  <c r="P174" i="10"/>
  <c r="BK127" i="11"/>
  <c r="J98" i="11" s="1"/>
  <c r="R127" i="11"/>
  <c r="R126" i="11" s="1"/>
  <c r="T152" i="11"/>
  <c r="T151" i="11" s="1"/>
  <c r="R156" i="11"/>
  <c r="BK127" i="12"/>
  <c r="J98" i="12" s="1"/>
  <c r="R127" i="12"/>
  <c r="R126" i="12" s="1"/>
  <c r="BK152" i="12"/>
  <c r="J103" i="12" s="1"/>
  <c r="P152" i="12"/>
  <c r="P151" i="12" s="1"/>
  <c r="BK156" i="12"/>
  <c r="J104" i="12" s="1"/>
  <c r="T156" i="12"/>
  <c r="T127" i="13"/>
  <c r="T126" i="13" s="1"/>
  <c r="BK153" i="13"/>
  <c r="J103" i="13"/>
  <c r="BK157" i="13"/>
  <c r="J104" i="13"/>
  <c r="BK126" i="14"/>
  <c r="J98" i="14" s="1"/>
  <c r="BK142" i="14"/>
  <c r="J99" i="14" s="1"/>
  <c r="T166" i="14"/>
  <c r="T163" i="14"/>
  <c r="BK135" i="15"/>
  <c r="J102" i="15" s="1"/>
  <c r="R135" i="15"/>
  <c r="R139" i="15"/>
  <c r="R129" i="16"/>
  <c r="R168" i="16"/>
  <c r="R185" i="16"/>
  <c r="P203" i="16"/>
  <c r="T214" i="16"/>
  <c r="R229" i="16"/>
  <c r="R228" i="16"/>
  <c r="BK234" i="16"/>
  <c r="J107" i="16" s="1"/>
  <c r="P131" i="17"/>
  <c r="BK183" i="17"/>
  <c r="J99" i="17" s="1"/>
  <c r="BK209" i="17"/>
  <c r="J100" i="17" s="1"/>
  <c r="R226" i="17"/>
  <c r="R230" i="17"/>
  <c r="BK244" i="17"/>
  <c r="J107" i="17" s="1"/>
  <c r="T244" i="17"/>
  <c r="R247" i="17"/>
  <c r="R124" i="18"/>
  <c r="BK136" i="18"/>
  <c r="J100" i="18"/>
  <c r="BK143" i="18"/>
  <c r="J101" i="18"/>
  <c r="BK149" i="18"/>
  <c r="J102" i="18" s="1"/>
  <c r="P123" i="19"/>
  <c r="P127" i="19"/>
  <c r="R135" i="19"/>
  <c r="T142" i="19"/>
  <c r="T128" i="20"/>
  <c r="BK173" i="20"/>
  <c r="J99" i="20" s="1"/>
  <c r="BK222" i="20"/>
  <c r="J100" i="20" s="1"/>
  <c r="BK228" i="20"/>
  <c r="J101" i="20"/>
  <c r="BK235" i="20"/>
  <c r="J104" i="20"/>
  <c r="BK242" i="20"/>
  <c r="J105" i="20" s="1"/>
  <c r="R125" i="21"/>
  <c r="R147" i="21"/>
  <c r="T165" i="21"/>
  <c r="BK190" i="21"/>
  <c r="J101" i="21"/>
  <c r="BK120" i="22"/>
  <c r="BK119" i="22" s="1"/>
  <c r="BK118" i="22" s="1"/>
  <c r="J96" i="22" s="1"/>
  <c r="R120" i="22"/>
  <c r="R119" i="22" s="1"/>
  <c r="R118" i="22" s="1"/>
  <c r="R120" i="23"/>
  <c r="R119" i="23" s="1"/>
  <c r="R118" i="23" s="1"/>
  <c r="R127" i="13"/>
  <c r="R126" i="13" s="1"/>
  <c r="R153" i="13"/>
  <c r="R152" i="13" s="1"/>
  <c r="T157" i="13"/>
  <c r="T126" i="14"/>
  <c r="T125" i="14" s="1"/>
  <c r="T142" i="14"/>
  <c r="R166" i="14"/>
  <c r="R163" i="14"/>
  <c r="R131" i="15"/>
  <c r="P135" i="15"/>
  <c r="BK139" i="15"/>
  <c r="J103" i="15" s="1"/>
  <c r="BK129" i="16"/>
  <c r="J98" i="16" s="1"/>
  <c r="BK168" i="16"/>
  <c r="J99" i="16"/>
  <c r="T168" i="16"/>
  <c r="T185" i="16"/>
  <c r="R214" i="16"/>
  <c r="P234" i="16"/>
  <c r="R131" i="17"/>
  <c r="R183" i="17"/>
  <c r="P209" i="17"/>
  <c r="BK226" i="17"/>
  <c r="J104" i="17" s="1"/>
  <c r="P226" i="17"/>
  <c r="BK240" i="17"/>
  <c r="J106" i="17" s="1"/>
  <c r="T240" i="17"/>
  <c r="R244" i="17"/>
  <c r="P247" i="17"/>
  <c r="T124" i="18"/>
  <c r="R128" i="18"/>
  <c r="P136" i="18"/>
  <c r="T143" i="18"/>
  <c r="T149" i="18"/>
  <c r="T123" i="19"/>
  <c r="T122" i="19" s="1"/>
  <c r="T121" i="19" s="1"/>
  <c r="R127" i="19"/>
  <c r="P135" i="19"/>
  <c r="P142" i="19"/>
  <c r="R128" i="20"/>
  <c r="P173" i="20"/>
  <c r="T222" i="20"/>
  <c r="R228" i="20"/>
  <c r="T235" i="20"/>
  <c r="T242" i="20"/>
  <c r="T234" i="20" s="1"/>
  <c r="T125" i="21"/>
  <c r="T147" i="21"/>
  <c r="R165" i="21"/>
  <c r="R190" i="21"/>
  <c r="P120" i="22"/>
  <c r="P119" i="22"/>
  <c r="P118" i="22" s="1"/>
  <c r="AU115" i="1" s="1"/>
  <c r="T120" i="22"/>
  <c r="T119" i="22"/>
  <c r="T118" i="22" s="1"/>
  <c r="BK120" i="23"/>
  <c r="J98" i="23"/>
  <c r="P120" i="23"/>
  <c r="P119" i="23"/>
  <c r="P118" i="23" s="1"/>
  <c r="AU116" i="1" s="1"/>
  <c r="T120" i="23"/>
  <c r="T119" i="23" s="1"/>
  <c r="T118" i="23" s="1"/>
  <c r="J89" i="2"/>
  <c r="E114" i="2"/>
  <c r="F121" i="2"/>
  <c r="BF128" i="2"/>
  <c r="BF129" i="2"/>
  <c r="BF130" i="2"/>
  <c r="BF132" i="2"/>
  <c r="BF139" i="2"/>
  <c r="BF141" i="2"/>
  <c r="BF146" i="2"/>
  <c r="BF148" i="2"/>
  <c r="BF159" i="2"/>
  <c r="BF160" i="2"/>
  <c r="BF161" i="2"/>
  <c r="BF162" i="2"/>
  <c r="BF167" i="2"/>
  <c r="BF169" i="2"/>
  <c r="J92" i="3"/>
  <c r="J119" i="3"/>
  <c r="F122" i="3"/>
  <c r="BF133" i="3"/>
  <c r="BF135" i="3"/>
  <c r="BF136" i="3"/>
  <c r="BF137" i="3"/>
  <c r="BF145" i="3"/>
  <c r="BF150" i="3"/>
  <c r="BF153" i="3"/>
  <c r="BF158" i="3"/>
  <c r="BF163" i="3"/>
  <c r="BF168" i="3"/>
  <c r="E85" i="4"/>
  <c r="J92" i="4"/>
  <c r="J120" i="4"/>
  <c r="BF127" i="4"/>
  <c r="BF134" i="4"/>
  <c r="BF140" i="4"/>
  <c r="BF148" i="4"/>
  <c r="BF166" i="4"/>
  <c r="BF168" i="4"/>
  <c r="BF169" i="4"/>
  <c r="BF171" i="4"/>
  <c r="BK162" i="4"/>
  <c r="J101" i="4" s="1"/>
  <c r="BK172" i="4"/>
  <c r="J104" i="4" s="1"/>
  <c r="E85" i="5"/>
  <c r="J89" i="5"/>
  <c r="J92" i="5"/>
  <c r="F121" i="5"/>
  <c r="BF127" i="5"/>
  <c r="BF132" i="5"/>
  <c r="BF136" i="5"/>
  <c r="BF137" i="5"/>
  <c r="BF149" i="5"/>
  <c r="BF160" i="5"/>
  <c r="BF162" i="5"/>
  <c r="BF167" i="5"/>
  <c r="BF168" i="5"/>
  <c r="BF169" i="5"/>
  <c r="BK151" i="5"/>
  <c r="J101" i="5" s="1"/>
  <c r="F92" i="6"/>
  <c r="J117" i="6"/>
  <c r="BF126" i="6"/>
  <c r="BF128" i="6"/>
  <c r="BF131" i="6"/>
  <c r="BF133" i="6"/>
  <c r="BF134" i="6"/>
  <c r="BF136" i="6"/>
  <c r="BF147" i="6"/>
  <c r="E85" i="7"/>
  <c r="J92" i="7"/>
  <c r="J122" i="7"/>
  <c r="BF134" i="7"/>
  <c r="BF140" i="7"/>
  <c r="BF151" i="7"/>
  <c r="BF157" i="7"/>
  <c r="BF166" i="7"/>
  <c r="BF167" i="7"/>
  <c r="BF181" i="7"/>
  <c r="F92" i="8"/>
  <c r="J118" i="8"/>
  <c r="BF127" i="8"/>
  <c r="BF132" i="8"/>
  <c r="BF134" i="8"/>
  <c r="BF136" i="8"/>
  <c r="BF137" i="8"/>
  <c r="BF142" i="8"/>
  <c r="BF144" i="8"/>
  <c r="BK145" i="8"/>
  <c r="J101" i="8" s="1"/>
  <c r="BK151" i="8"/>
  <c r="J104" i="8"/>
  <c r="E85" i="9"/>
  <c r="J89" i="9"/>
  <c r="F92" i="9"/>
  <c r="J122" i="9"/>
  <c r="J123" i="9"/>
  <c r="BF136" i="9"/>
  <c r="BF137" i="9"/>
  <c r="BF138" i="9"/>
  <c r="BF143" i="9"/>
  <c r="BF146" i="9"/>
  <c r="BF153" i="9"/>
  <c r="BF156" i="9"/>
  <c r="BF159" i="9"/>
  <c r="BF164" i="9"/>
  <c r="BF172" i="9"/>
  <c r="BF173" i="9"/>
  <c r="BF175" i="9"/>
  <c r="BK145" i="9"/>
  <c r="J100" i="9"/>
  <c r="J91" i="10"/>
  <c r="E116" i="10"/>
  <c r="BF129" i="10"/>
  <c r="BF132" i="10"/>
  <c r="BF140" i="10"/>
  <c r="BF146" i="10"/>
  <c r="BF149" i="10"/>
  <c r="BF152" i="10"/>
  <c r="BF153" i="10"/>
  <c r="BF156" i="10"/>
  <c r="BF158" i="10"/>
  <c r="BF159" i="10"/>
  <c r="BF172" i="10"/>
  <c r="BF177" i="10"/>
  <c r="BK142" i="10"/>
  <c r="J99" i="10" s="1"/>
  <c r="BK148" i="10"/>
  <c r="J101" i="10"/>
  <c r="J91" i="11"/>
  <c r="J92" i="11"/>
  <c r="J119" i="11"/>
  <c r="BF128" i="11"/>
  <c r="BF144" i="11"/>
  <c r="BF154" i="11"/>
  <c r="BF158" i="11"/>
  <c r="E85" i="12"/>
  <c r="J91" i="12"/>
  <c r="J119" i="12"/>
  <c r="F122" i="12"/>
  <c r="BF128" i="12"/>
  <c r="BF132" i="12"/>
  <c r="BF133" i="12"/>
  <c r="BF144" i="12"/>
  <c r="BF147" i="12"/>
  <c r="BF154" i="12"/>
  <c r="BF155" i="12"/>
  <c r="BF157" i="12"/>
  <c r="BF158" i="12"/>
  <c r="BK146" i="12"/>
  <c r="J100" i="12" s="1"/>
  <c r="BK149" i="12"/>
  <c r="J101" i="12"/>
  <c r="BK159" i="12"/>
  <c r="J105" i="12" s="1"/>
  <c r="E85" i="13"/>
  <c r="J89" i="13"/>
  <c r="J91" i="13"/>
  <c r="F92" i="13"/>
  <c r="BF130" i="13"/>
  <c r="BF145" i="13"/>
  <c r="BF155" i="13"/>
  <c r="BK147" i="13"/>
  <c r="J100" i="13"/>
  <c r="BK150" i="13"/>
  <c r="J101" i="13"/>
  <c r="BK160" i="13"/>
  <c r="J105" i="13" s="1"/>
  <c r="J92" i="14"/>
  <c r="BF160" i="14"/>
  <c r="J91" i="15"/>
  <c r="BF133" i="15"/>
  <c r="BK125" i="15"/>
  <c r="BK124" i="15"/>
  <c r="BK128" i="15"/>
  <c r="J99" i="15" s="1"/>
  <c r="F92" i="16"/>
  <c r="BF130" i="16"/>
  <c r="BF153" i="16"/>
  <c r="BF178" i="16"/>
  <c r="BF193" i="16"/>
  <c r="BF210" i="16"/>
  <c r="BF213" i="16"/>
  <c r="BF218" i="16"/>
  <c r="BF225" i="16"/>
  <c r="BF231" i="16"/>
  <c r="BF235" i="16"/>
  <c r="E85" i="17"/>
  <c r="F92" i="17"/>
  <c r="J123" i="17"/>
  <c r="BF163" i="17"/>
  <c r="BF167" i="17"/>
  <c r="BF199" i="17"/>
  <c r="BF239" i="17"/>
  <c r="BF246" i="17"/>
  <c r="BF248" i="17"/>
  <c r="BF250" i="17"/>
  <c r="BF252" i="17"/>
  <c r="F92" i="18"/>
  <c r="J119" i="18"/>
  <c r="BF125" i="18"/>
  <c r="BF135" i="18"/>
  <c r="BF139" i="18"/>
  <c r="BF142" i="18"/>
  <c r="BF144" i="18"/>
  <c r="BF150" i="18"/>
  <c r="J91" i="19"/>
  <c r="J115" i="19"/>
  <c r="F118" i="19"/>
  <c r="BF125" i="19"/>
  <c r="BF128" i="19"/>
  <c r="BF132" i="19"/>
  <c r="BF134" i="19"/>
  <c r="BF136" i="19"/>
  <c r="BF138" i="19"/>
  <c r="J92" i="20"/>
  <c r="J120" i="20"/>
  <c r="BF164" i="20"/>
  <c r="BF185" i="20"/>
  <c r="BF198" i="20"/>
  <c r="BF231" i="20"/>
  <c r="BF243" i="20"/>
  <c r="BK245" i="20"/>
  <c r="J106" i="20"/>
  <c r="J89" i="21"/>
  <c r="J92" i="21"/>
  <c r="BF128" i="21"/>
  <c r="BF133" i="21"/>
  <c r="BF148" i="21"/>
  <c r="BF155" i="21"/>
  <c r="BF160" i="21"/>
  <c r="BF166" i="21"/>
  <c r="BK201" i="21"/>
  <c r="J102" i="21"/>
  <c r="E85" i="22"/>
  <c r="F92" i="22"/>
  <c r="J112" i="22"/>
  <c r="BF122" i="22"/>
  <c r="J91" i="2"/>
  <c r="J92" i="2"/>
  <c r="BF140" i="2"/>
  <c r="BF143" i="2"/>
  <c r="BF149" i="2"/>
  <c r="BF153" i="2"/>
  <c r="BF156" i="2"/>
  <c r="BF164" i="2"/>
  <c r="BF165" i="2"/>
  <c r="BF166" i="2"/>
  <c r="BK155" i="2"/>
  <c r="J100" i="2"/>
  <c r="J91" i="3"/>
  <c r="E115" i="3"/>
  <c r="BF139" i="3"/>
  <c r="BF142" i="3"/>
  <c r="BF166" i="3"/>
  <c r="BF170" i="3"/>
  <c r="BF172" i="3"/>
  <c r="BK144" i="3"/>
  <c r="J100" i="3" s="1"/>
  <c r="BK179" i="3"/>
  <c r="J105" i="3"/>
  <c r="BF139" i="4"/>
  <c r="BF144" i="4"/>
  <c r="BF153" i="4"/>
  <c r="BF157" i="4"/>
  <c r="BF159" i="4"/>
  <c r="BF160" i="4"/>
  <c r="BF163" i="4"/>
  <c r="BF170" i="4"/>
  <c r="J91" i="5"/>
  <c r="BF133" i="5"/>
  <c r="BF143" i="5"/>
  <c r="BF152" i="5"/>
  <c r="BF157" i="5"/>
  <c r="BF158" i="5"/>
  <c r="BF164" i="5"/>
  <c r="BF165" i="5"/>
  <c r="BF166" i="5"/>
  <c r="BF171" i="5"/>
  <c r="BK148" i="5"/>
  <c r="J100" i="5" s="1"/>
  <c r="BK170" i="5"/>
  <c r="J104" i="5"/>
  <c r="J91" i="6"/>
  <c r="E113" i="6"/>
  <c r="BF127" i="6"/>
  <c r="BF129" i="6"/>
  <c r="BF132" i="6"/>
  <c r="BF145" i="6"/>
  <c r="BK146" i="6"/>
  <c r="J103" i="6" s="1"/>
  <c r="J89" i="7"/>
  <c r="F92" i="7"/>
  <c r="BF137" i="7"/>
  <c r="BF139" i="7"/>
  <c r="BF141" i="7"/>
  <c r="BF148" i="7"/>
  <c r="BF159" i="7"/>
  <c r="BF161" i="7"/>
  <c r="BF163" i="7"/>
  <c r="BF168" i="7"/>
  <c r="BF175" i="7"/>
  <c r="E85" i="8"/>
  <c r="J92" i="8"/>
  <c r="J120" i="8"/>
  <c r="BF138" i="8"/>
  <c r="BF140" i="8"/>
  <c r="BF152" i="8"/>
  <c r="BK126" i="8"/>
  <c r="J98" i="8" s="1"/>
  <c r="BF129" i="9"/>
  <c r="BF131" i="9"/>
  <c r="BF132" i="9"/>
  <c r="BF134" i="9"/>
  <c r="BF158" i="9"/>
  <c r="BF169" i="9"/>
  <c r="BF177" i="9"/>
  <c r="BF179" i="9"/>
  <c r="BK148" i="9"/>
  <c r="J101" i="9"/>
  <c r="J89" i="10"/>
  <c r="J92" i="10"/>
  <c r="BF136" i="10"/>
  <c r="BF137" i="10"/>
  <c r="BF164" i="10"/>
  <c r="BF173" i="10"/>
  <c r="BF179" i="10"/>
  <c r="BK145" i="10"/>
  <c r="J100" i="10"/>
  <c r="E115" i="11"/>
  <c r="BF130" i="11"/>
  <c r="BF133" i="11"/>
  <c r="BF136" i="11"/>
  <c r="BF137" i="11"/>
  <c r="BF139" i="11"/>
  <c r="BF141" i="11"/>
  <c r="BF150" i="11"/>
  <c r="BF153" i="11"/>
  <c r="BF160" i="11"/>
  <c r="BK143" i="11"/>
  <c r="J99" i="11"/>
  <c r="J92" i="12"/>
  <c r="BF137" i="12"/>
  <c r="BF139" i="12"/>
  <c r="BF139" i="13"/>
  <c r="BF158" i="13"/>
  <c r="BF159" i="13"/>
  <c r="BF161" i="13"/>
  <c r="BK144" i="13"/>
  <c r="J99" i="13" s="1"/>
  <c r="E114" i="14"/>
  <c r="J120" i="14"/>
  <c r="BF127" i="14"/>
  <c r="BF130" i="14"/>
  <c r="BF138" i="14"/>
  <c r="BF151" i="14"/>
  <c r="BF158" i="14"/>
  <c r="BF162" i="14"/>
  <c r="BF168" i="14"/>
  <c r="BF170" i="14"/>
  <c r="BK169" i="14"/>
  <c r="J104" i="14"/>
  <c r="J92" i="15"/>
  <c r="BF129" i="15"/>
  <c r="BF134" i="15"/>
  <c r="BF137" i="15"/>
  <c r="E85" i="16"/>
  <c r="J89" i="16"/>
  <c r="BF135" i="16"/>
  <c r="BF139" i="16"/>
  <c r="BF151" i="16"/>
  <c r="BF166" i="16"/>
  <c r="BF221" i="16"/>
  <c r="BF222" i="16"/>
  <c r="BF233" i="16"/>
  <c r="J92" i="17"/>
  <c r="J125" i="17"/>
  <c r="BF142" i="17"/>
  <c r="BF168" i="17"/>
  <c r="BF184" i="17"/>
  <c r="BF194" i="17"/>
  <c r="BF195" i="17"/>
  <c r="BF202" i="17"/>
  <c r="BF210" i="17"/>
  <c r="BF219" i="17"/>
  <c r="BF229" i="17"/>
  <c r="BF234" i="17"/>
  <c r="BF243" i="17"/>
  <c r="BF245" i="17"/>
  <c r="BK251" i="17"/>
  <c r="J109" i="17"/>
  <c r="J116" i="18"/>
  <c r="BF126" i="18"/>
  <c r="BF140" i="18"/>
  <c r="BF139" i="19"/>
  <c r="BF140" i="19"/>
  <c r="J91" i="20"/>
  <c r="BF134" i="20"/>
  <c r="BF137" i="20"/>
  <c r="BF138" i="20"/>
  <c r="BF159" i="20"/>
  <c r="BF160" i="20"/>
  <c r="BF163" i="20"/>
  <c r="BF172" i="20"/>
  <c r="BF215" i="20"/>
  <c r="BF217" i="20"/>
  <c r="BF225" i="20"/>
  <c r="BF227" i="20"/>
  <c r="BF229" i="20"/>
  <c r="E113" i="21"/>
  <c r="BF126" i="21"/>
  <c r="BF134" i="21"/>
  <c r="BF140" i="21"/>
  <c r="BF142" i="21"/>
  <c r="BF150" i="21"/>
  <c r="BF164" i="21"/>
  <c r="BF184" i="21"/>
  <c r="BF189" i="21"/>
  <c r="BF191" i="21"/>
  <c r="BK203" i="21"/>
  <c r="J103" i="21"/>
  <c r="J92" i="22"/>
  <c r="BF121" i="22"/>
  <c r="BF127" i="2"/>
  <c r="BF134" i="2"/>
  <c r="BF136" i="2"/>
  <c r="BF138" i="2"/>
  <c r="BF142" i="2"/>
  <c r="BF144" i="2"/>
  <c r="BF151" i="2"/>
  <c r="BF152" i="2"/>
  <c r="BK168" i="2"/>
  <c r="J104" i="2"/>
  <c r="BF128" i="3"/>
  <c r="BF130" i="3"/>
  <c r="BF131" i="3"/>
  <c r="BF148" i="3"/>
  <c r="BF152" i="3"/>
  <c r="BF154" i="3"/>
  <c r="BF156" i="3"/>
  <c r="BF164" i="3"/>
  <c r="BF178" i="3"/>
  <c r="BF180" i="3"/>
  <c r="BK141" i="3"/>
  <c r="J99" i="3" s="1"/>
  <c r="J89" i="4"/>
  <c r="F92" i="4"/>
  <c r="BF133" i="4"/>
  <c r="BF136" i="4"/>
  <c r="BF138" i="4"/>
  <c r="BF142" i="4"/>
  <c r="BF173" i="4"/>
  <c r="BF134" i="5"/>
  <c r="BF138" i="5"/>
  <c r="BF140" i="5"/>
  <c r="BF155" i="5"/>
  <c r="BF156" i="5"/>
  <c r="BF159" i="5"/>
  <c r="BF161" i="5"/>
  <c r="BF163" i="5"/>
  <c r="BK142" i="5"/>
  <c r="J99" i="5"/>
  <c r="J92" i="6"/>
  <c r="BF138" i="6"/>
  <c r="BF141" i="6"/>
  <c r="BK137" i="6"/>
  <c r="J100" i="6" s="1"/>
  <c r="BF129" i="7"/>
  <c r="BF135" i="7"/>
  <c r="BF143" i="7"/>
  <c r="BF149" i="7"/>
  <c r="BF155" i="7"/>
  <c r="BF169" i="7"/>
  <c r="BF170" i="7"/>
  <c r="BF172" i="7"/>
  <c r="BF177" i="7"/>
  <c r="BF179" i="7"/>
  <c r="BF182" i="7"/>
  <c r="BF184" i="7"/>
  <c r="BK162" i="7"/>
  <c r="J100" i="7"/>
  <c r="BK171" i="7"/>
  <c r="J102" i="7"/>
  <c r="BK183" i="7"/>
  <c r="J106" i="7" s="1"/>
  <c r="BF129" i="8"/>
  <c r="BF130" i="8"/>
  <c r="BF131" i="8"/>
  <c r="BF141" i="8"/>
  <c r="BF146" i="8"/>
  <c r="BF149" i="8"/>
  <c r="BF150" i="8"/>
  <c r="BF140" i="9"/>
  <c r="BF149" i="9"/>
  <c r="BF152" i="9"/>
  <c r="BF154" i="9"/>
  <c r="BK142" i="9"/>
  <c r="J99" i="9"/>
  <c r="BK178" i="9"/>
  <c r="J106" i="9"/>
  <c r="F92" i="10"/>
  <c r="BF131" i="10"/>
  <c r="BF134" i="10"/>
  <c r="BF138" i="10"/>
  <c r="BF143" i="10"/>
  <c r="BF154" i="10"/>
  <c r="BF169" i="10"/>
  <c r="BF175" i="10"/>
  <c r="BK178" i="10"/>
  <c r="J106" i="10" s="1"/>
  <c r="F92" i="11"/>
  <c r="BF132" i="11"/>
  <c r="BF135" i="11"/>
  <c r="BF147" i="11"/>
  <c r="BF155" i="11"/>
  <c r="BF157" i="11"/>
  <c r="BK146" i="11"/>
  <c r="J100" i="11"/>
  <c r="BK149" i="11"/>
  <c r="J101" i="11"/>
  <c r="BK159" i="11"/>
  <c r="J105" i="11" s="1"/>
  <c r="BF130" i="12"/>
  <c r="BF135" i="12"/>
  <c r="BF136" i="12"/>
  <c r="BF141" i="12"/>
  <c r="BF150" i="12"/>
  <c r="BF153" i="12"/>
  <c r="BF160" i="12"/>
  <c r="BK143" i="12"/>
  <c r="J99" i="12"/>
  <c r="BF128" i="13"/>
  <c r="BF132" i="13"/>
  <c r="BF133" i="13"/>
  <c r="BF135" i="13"/>
  <c r="BF136" i="13"/>
  <c r="BF137" i="13"/>
  <c r="BF142" i="13"/>
  <c r="BF148" i="13"/>
  <c r="BF151" i="13"/>
  <c r="BF154" i="13"/>
  <c r="BF156" i="13"/>
  <c r="J89" i="14"/>
  <c r="F121" i="14"/>
  <c r="BF129" i="14"/>
  <c r="BF135" i="14"/>
  <c r="BF140" i="14"/>
  <c r="BF147" i="14"/>
  <c r="BF157" i="14"/>
  <c r="BK161" i="14"/>
  <c r="J100" i="14"/>
  <c r="E85" i="15"/>
  <c r="J89" i="15"/>
  <c r="BF126" i="15"/>
  <c r="BF132" i="15"/>
  <c r="BF136" i="15"/>
  <c r="BF138" i="15"/>
  <c r="BF140" i="15"/>
  <c r="BF142" i="15"/>
  <c r="J91" i="16"/>
  <c r="BF134" i="16"/>
  <c r="BF140" i="16"/>
  <c r="BF156" i="16"/>
  <c r="BF164" i="16"/>
  <c r="BF169" i="16"/>
  <c r="BF170" i="16"/>
  <c r="BF171" i="16"/>
  <c r="BF200" i="16"/>
  <c r="BF201" i="16"/>
  <c r="BF223" i="16"/>
  <c r="BF227" i="16"/>
  <c r="BF230" i="16"/>
  <c r="BK212" i="16"/>
  <c r="J102" i="16"/>
  <c r="BF132" i="17"/>
  <c r="BF143" i="17"/>
  <c r="BF162" i="17"/>
  <c r="BF169" i="17"/>
  <c r="BF171" i="17"/>
  <c r="BF181" i="17"/>
  <c r="BF201" i="17"/>
  <c r="BF214" i="17"/>
  <c r="BF228" i="17"/>
  <c r="BF241" i="17"/>
  <c r="BF242" i="17"/>
  <c r="BK220" i="17"/>
  <c r="J101" i="17"/>
  <c r="BK223" i="17"/>
  <c r="J102" i="17" s="1"/>
  <c r="E85" i="18"/>
  <c r="J91" i="18"/>
  <c r="BF141" i="18"/>
  <c r="BF148" i="18"/>
  <c r="E85" i="19"/>
  <c r="BF126" i="19"/>
  <c r="BF141" i="19"/>
  <c r="BF143" i="19"/>
  <c r="BF147" i="19"/>
  <c r="E85" i="20"/>
  <c r="F92" i="20"/>
  <c r="BF129" i="20"/>
  <c r="BF152" i="20"/>
  <c r="BF153" i="20"/>
  <c r="BF157" i="20"/>
  <c r="BF161" i="20"/>
  <c r="BF197" i="20"/>
  <c r="BF200" i="20"/>
  <c r="BF223" i="20"/>
  <c r="BF241" i="20"/>
  <c r="BF246" i="20"/>
  <c r="BK232" i="20"/>
  <c r="J102" i="20" s="1"/>
  <c r="F92" i="21"/>
  <c r="BF129" i="21"/>
  <c r="BF136" i="21"/>
  <c r="BF172" i="21"/>
  <c r="BF179" i="21"/>
  <c r="BF188" i="21"/>
  <c r="BF196" i="21"/>
  <c r="BF198" i="21"/>
  <c r="J91" i="22"/>
  <c r="J89" i="23"/>
  <c r="J91" i="23"/>
  <c r="J92" i="23"/>
  <c r="F115" i="23"/>
  <c r="BF121" i="23"/>
  <c r="BF132" i="14"/>
  <c r="BF134" i="14"/>
  <c r="BF136" i="14"/>
  <c r="BF143" i="14"/>
  <c r="BF153" i="14"/>
  <c r="BF165" i="14"/>
  <c r="BF167" i="14"/>
  <c r="BK164" i="14"/>
  <c r="BK163" i="14" s="1"/>
  <c r="J101" i="14" s="1"/>
  <c r="F92" i="15"/>
  <c r="J92" i="16"/>
  <c r="BF142" i="16"/>
  <c r="BF154" i="16"/>
  <c r="BF186" i="16"/>
  <c r="BF204" i="16"/>
  <c r="BF208" i="16"/>
  <c r="BF215" i="16"/>
  <c r="BF216" i="16"/>
  <c r="BF219" i="16"/>
  <c r="BF236" i="16"/>
  <c r="BK226" i="16"/>
  <c r="J104" i="16"/>
  <c r="BF165" i="17"/>
  <c r="BF179" i="17"/>
  <c r="BF189" i="17"/>
  <c r="BF208" i="17"/>
  <c r="BF221" i="17"/>
  <c r="BF224" i="17"/>
  <c r="BF227" i="17"/>
  <c r="BF231" i="17"/>
  <c r="BF232" i="17"/>
  <c r="BF127" i="18"/>
  <c r="BF129" i="18"/>
  <c r="BF131" i="18"/>
  <c r="BF133" i="18"/>
  <c r="BF137" i="18"/>
  <c r="BF151" i="18"/>
  <c r="J92" i="19"/>
  <c r="BF124" i="19"/>
  <c r="BF130" i="19"/>
  <c r="BF135" i="20"/>
  <c r="BF170" i="20"/>
  <c r="BF174" i="20"/>
  <c r="BF195" i="20"/>
  <c r="BF218" i="20"/>
  <c r="BF233" i="20"/>
  <c r="BF236" i="20"/>
  <c r="BF244" i="20"/>
  <c r="J91" i="21"/>
  <c r="BF138" i="21"/>
  <c r="BF139" i="21"/>
  <c r="BF180" i="21"/>
  <c r="BF197" i="21"/>
  <c r="BF200" i="21"/>
  <c r="BF202" i="21"/>
  <c r="BF204" i="21"/>
  <c r="E85" i="23"/>
  <c r="BF122" i="23"/>
  <c r="BF123" i="23"/>
  <c r="BF124" i="23"/>
  <c r="BF125" i="23"/>
  <c r="BC116" i="1"/>
  <c r="J33" i="2"/>
  <c r="AV95" i="1" s="1"/>
  <c r="J33" i="3"/>
  <c r="AV96" i="1" s="1"/>
  <c r="F36" i="4"/>
  <c r="BC97" i="1" s="1"/>
  <c r="J33" i="7"/>
  <c r="AV100" i="1" s="1"/>
  <c r="F35" i="11"/>
  <c r="BB104" i="1" s="1"/>
  <c r="F35" i="15"/>
  <c r="BB108" i="1" s="1"/>
  <c r="F37" i="16"/>
  <c r="BD109" i="1" s="1"/>
  <c r="F36" i="20"/>
  <c r="BC113" i="1" s="1"/>
  <c r="F36" i="3"/>
  <c r="BC96" i="1" s="1"/>
  <c r="F35" i="6"/>
  <c r="BB99" i="1" s="1"/>
  <c r="F36" i="7"/>
  <c r="BC100" i="1" s="1"/>
  <c r="J33" i="10"/>
  <c r="AV103" i="1" s="1"/>
  <c r="F35" i="14"/>
  <c r="BB107" i="1" s="1"/>
  <c r="F36" i="19"/>
  <c r="BC112" i="1" s="1"/>
  <c r="F35" i="21"/>
  <c r="BB114" i="1" s="1"/>
  <c r="F37" i="3"/>
  <c r="BD96" i="1" s="1"/>
  <c r="F33" i="5"/>
  <c r="AZ98" i="1" s="1"/>
  <c r="F33" i="6"/>
  <c r="AZ99" i="1" s="1"/>
  <c r="F33" i="9"/>
  <c r="AZ102" i="1" s="1"/>
  <c r="F37" i="11"/>
  <c r="BD104" i="1" s="1"/>
  <c r="F37" i="12"/>
  <c r="BD105" i="1" s="1"/>
  <c r="F36" i="13"/>
  <c r="BC106" i="1" s="1"/>
  <c r="F36" i="14"/>
  <c r="BC107" i="1" s="1"/>
  <c r="F33" i="21"/>
  <c r="AZ114" i="1" s="1"/>
  <c r="F33" i="22"/>
  <c r="AZ115" i="1" s="1"/>
  <c r="F33" i="14"/>
  <c r="AZ107" i="1" s="1"/>
  <c r="F33" i="15"/>
  <c r="AZ108" i="1" s="1"/>
  <c r="F35" i="16"/>
  <c r="BB109" i="1" s="1"/>
  <c r="J33" i="19"/>
  <c r="AV112" i="1" s="1"/>
  <c r="F35" i="2"/>
  <c r="BB95" i="1" s="1"/>
  <c r="F36" i="5"/>
  <c r="BC98" i="1" s="1"/>
  <c r="F35" i="9"/>
  <c r="BB102" i="1" s="1"/>
  <c r="F35" i="12"/>
  <c r="BB105" i="1" s="1"/>
  <c r="F33" i="2"/>
  <c r="AZ95" i="1" s="1"/>
  <c r="F33" i="3"/>
  <c r="AZ96" i="1" s="1"/>
  <c r="F35" i="4"/>
  <c r="BB97" i="1" s="1"/>
  <c r="J33" i="6"/>
  <c r="AV99" i="1" s="1"/>
  <c r="F33" i="7"/>
  <c r="AZ100" i="1" s="1"/>
  <c r="F35" i="8"/>
  <c r="BB101" i="1" s="1"/>
  <c r="F36" i="9"/>
  <c r="BC102" i="1" s="1"/>
  <c r="F36" i="16"/>
  <c r="BC109" i="1" s="1"/>
  <c r="F35" i="17"/>
  <c r="BB110" i="1" s="1"/>
  <c r="F36" i="2"/>
  <c r="BC95" i="1" s="1"/>
  <c r="J33" i="4"/>
  <c r="AV97" i="1" s="1"/>
  <c r="F36" i="6"/>
  <c r="BC99" i="1" s="1"/>
  <c r="F37" i="9"/>
  <c r="BD102" i="1" s="1"/>
  <c r="J33" i="17"/>
  <c r="AV110" i="1" s="1"/>
  <c r="J33" i="18"/>
  <c r="AV111" i="1" s="1"/>
  <c r="F35" i="20"/>
  <c r="BB113" i="1" s="1"/>
  <c r="F36" i="21"/>
  <c r="BC114" i="1" s="1"/>
  <c r="F37" i="14"/>
  <c r="BD107" i="1" s="1"/>
  <c r="F37" i="18"/>
  <c r="BD111" i="1" s="1"/>
  <c r="F37" i="20"/>
  <c r="BD113" i="1" s="1"/>
  <c r="F35" i="22"/>
  <c r="BB115" i="1" s="1"/>
  <c r="J33" i="23"/>
  <c r="AV116" i="1" s="1"/>
  <c r="F37" i="8"/>
  <c r="BD101" i="1" s="1"/>
  <c r="F33" i="10"/>
  <c r="AZ103" i="1" s="1"/>
  <c r="F36" i="12"/>
  <c r="BC105" i="1"/>
  <c r="F35" i="19"/>
  <c r="BB112" i="1" s="1"/>
  <c r="F37" i="21"/>
  <c r="BD114" i="1" s="1"/>
  <c r="F35" i="5"/>
  <c r="BB98" i="1" s="1"/>
  <c r="J33" i="8"/>
  <c r="AV101" i="1" s="1"/>
  <c r="J33" i="9"/>
  <c r="AV102" i="1" s="1"/>
  <c r="F36" i="11"/>
  <c r="BC104" i="1" s="1"/>
  <c r="J33" i="13"/>
  <c r="AV106" i="1" s="1"/>
  <c r="F33" i="16"/>
  <c r="AZ109" i="1" s="1"/>
  <c r="F33" i="18"/>
  <c r="AZ111" i="1" s="1"/>
  <c r="J33" i="21"/>
  <c r="AV114" i="1" s="1"/>
  <c r="J33" i="22"/>
  <c r="AV115" i="1" s="1"/>
  <c r="F37" i="4"/>
  <c r="BD97" i="1" s="1"/>
  <c r="F37" i="7"/>
  <c r="BD100" i="1" s="1"/>
  <c r="F35" i="3"/>
  <c r="BB96" i="1" s="1"/>
  <c r="F37" i="6"/>
  <c r="BD99" i="1" s="1"/>
  <c r="F35" i="7"/>
  <c r="BB100" i="1" s="1"/>
  <c r="F33" i="8"/>
  <c r="AZ101" i="1" s="1"/>
  <c r="F37" i="10"/>
  <c r="BD103" i="1" s="1"/>
  <c r="F33" i="12"/>
  <c r="AZ105" i="1" s="1"/>
  <c r="F33" i="13"/>
  <c r="AZ106" i="1" s="1"/>
  <c r="J33" i="15"/>
  <c r="AV108" i="1" s="1"/>
  <c r="F37" i="17"/>
  <c r="BD110" i="1" s="1"/>
  <c r="F33" i="19"/>
  <c r="AZ112" i="1" s="1"/>
  <c r="F37" i="2"/>
  <c r="BD95" i="1"/>
  <c r="F33" i="4"/>
  <c r="AZ97" i="1" s="1"/>
  <c r="J33" i="5"/>
  <c r="AV98" i="1" s="1"/>
  <c r="F35" i="10"/>
  <c r="BB103" i="1" s="1"/>
  <c r="J33" i="11"/>
  <c r="AV104" i="1" s="1"/>
  <c r="F35" i="13"/>
  <c r="BB106" i="1" s="1"/>
  <c r="F36" i="15"/>
  <c r="BC108" i="1" s="1"/>
  <c r="F33" i="17"/>
  <c r="AZ110" i="1" s="1"/>
  <c r="F35" i="18"/>
  <c r="BB111" i="1" s="1"/>
  <c r="J33" i="20"/>
  <c r="AV113" i="1" s="1"/>
  <c r="F36" i="22"/>
  <c r="BC115" i="1" s="1"/>
  <c r="F37" i="5"/>
  <c r="BD98" i="1" s="1"/>
  <c r="F36" i="8"/>
  <c r="BC101" i="1" s="1"/>
  <c r="F36" i="10"/>
  <c r="BC103" i="1" s="1"/>
  <c r="F33" i="11"/>
  <c r="AZ104" i="1" s="1"/>
  <c r="J33" i="12"/>
  <c r="AV105" i="1" s="1"/>
  <c r="J33" i="14"/>
  <c r="AV107" i="1" s="1"/>
  <c r="J33" i="16"/>
  <c r="AV109" i="1" s="1"/>
  <c r="F36" i="18"/>
  <c r="BC111" i="1"/>
  <c r="F37" i="22"/>
  <c r="BD115" i="1" s="1"/>
  <c r="F37" i="13"/>
  <c r="BD106" i="1" s="1"/>
  <c r="F37" i="15"/>
  <c r="BD108" i="1" s="1"/>
  <c r="F36" i="17"/>
  <c r="BC110" i="1" s="1"/>
  <c r="F37" i="19"/>
  <c r="BD112" i="1" s="1"/>
  <c r="F33" i="20"/>
  <c r="AZ113" i="1" s="1"/>
  <c r="F33" i="23"/>
  <c r="AZ116" i="1" s="1"/>
  <c r="F35" i="23"/>
  <c r="BB116" i="1"/>
  <c r="F37" i="23"/>
  <c r="BD116" i="1" s="1"/>
  <c r="R130" i="17" l="1"/>
  <c r="R130" i="15"/>
  <c r="R123" i="15" s="1"/>
  <c r="R124" i="8"/>
  <c r="T130" i="15"/>
  <c r="T123" i="15" s="1"/>
  <c r="T124" i="8"/>
  <c r="P125" i="8"/>
  <c r="P124" i="8" s="1"/>
  <c r="AU101" i="1" s="1"/>
  <c r="T124" i="21"/>
  <c r="T123" i="21" s="1"/>
  <c r="R125" i="13"/>
  <c r="T126" i="7"/>
  <c r="R127" i="20"/>
  <c r="T124" i="14"/>
  <c r="R124" i="21"/>
  <c r="R123" i="21" s="1"/>
  <c r="T127" i="20"/>
  <c r="T126" i="20" s="1"/>
  <c r="P130" i="17"/>
  <c r="R128" i="16"/>
  <c r="R127" i="16" s="1"/>
  <c r="T150" i="9"/>
  <c r="P150" i="9"/>
  <c r="R122" i="19"/>
  <c r="R121" i="19" s="1"/>
  <c r="P173" i="7"/>
  <c r="BK124" i="21"/>
  <c r="J97" i="21" s="1"/>
  <c r="R234" i="20"/>
  <c r="R151" i="12"/>
  <c r="R125" i="12" s="1"/>
  <c r="P151" i="11"/>
  <c r="P125" i="11" s="1"/>
  <c r="AU104" i="1" s="1"/>
  <c r="R126" i="9"/>
  <c r="BK125" i="5"/>
  <c r="T125" i="2"/>
  <c r="T124" i="2" s="1"/>
  <c r="R124" i="14"/>
  <c r="P127" i="7"/>
  <c r="P126" i="7" s="1"/>
  <c r="AU100" i="1" s="1"/>
  <c r="R124" i="6"/>
  <c r="R123" i="6" s="1"/>
  <c r="T125" i="3"/>
  <c r="P127" i="20"/>
  <c r="P126" i="20" s="1"/>
  <c r="AU113" i="1" s="1"/>
  <c r="P130" i="15"/>
  <c r="P123" i="15"/>
  <c r="AU108" i="1" s="1"/>
  <c r="P125" i="14"/>
  <c r="P124" i="14"/>
  <c r="AU107" i="1" s="1"/>
  <c r="T152" i="13"/>
  <c r="T125" i="13" s="1"/>
  <c r="T151" i="12"/>
  <c r="P124" i="6"/>
  <c r="P123" i="6" s="1"/>
  <c r="AU99" i="1" s="1"/>
  <c r="T124" i="5"/>
  <c r="P157" i="2"/>
  <c r="P124" i="2" s="1"/>
  <c r="AU95" i="1" s="1"/>
  <c r="R225" i="17"/>
  <c r="R129" i="17" s="1"/>
  <c r="P124" i="21"/>
  <c r="P123" i="21" s="1"/>
  <c r="AU114" i="1" s="1"/>
  <c r="BK126" i="13"/>
  <c r="R146" i="3"/>
  <c r="R125" i="3" s="1"/>
  <c r="T225" i="17"/>
  <c r="BK130" i="17"/>
  <c r="J97" i="17"/>
  <c r="T128" i="16"/>
  <c r="T127" i="16" s="1"/>
  <c r="BK130" i="15"/>
  <c r="J100" i="15"/>
  <c r="P125" i="13"/>
  <c r="AU106" i="1" s="1"/>
  <c r="T125" i="11"/>
  <c r="T150" i="10"/>
  <c r="T126" i="10" s="1"/>
  <c r="P150" i="10"/>
  <c r="R173" i="7"/>
  <c r="R127" i="7"/>
  <c r="R126" i="7" s="1"/>
  <c r="T125" i="4"/>
  <c r="T124" i="4"/>
  <c r="P146" i="3"/>
  <c r="P125" i="3" s="1"/>
  <c r="AU96" i="1" s="1"/>
  <c r="T123" i="18"/>
  <c r="T122" i="18" s="1"/>
  <c r="P225" i="17"/>
  <c r="P122" i="19"/>
  <c r="P121" i="19"/>
  <c r="AU112" i="1" s="1"/>
  <c r="R123" i="18"/>
  <c r="R122" i="18"/>
  <c r="P126" i="9"/>
  <c r="AU102" i="1" s="1"/>
  <c r="BK127" i="20"/>
  <c r="J97" i="20" s="1"/>
  <c r="P123" i="18"/>
  <c r="P122" i="18" s="1"/>
  <c r="AU111" i="1" s="1"/>
  <c r="T129" i="17"/>
  <c r="P128" i="16"/>
  <c r="P127" i="16" s="1"/>
  <c r="AU109" i="1" s="1"/>
  <c r="R151" i="11"/>
  <c r="R125" i="11" s="1"/>
  <c r="R150" i="10"/>
  <c r="R126" i="10" s="1"/>
  <c r="T126" i="9"/>
  <c r="R124" i="5"/>
  <c r="R125" i="4"/>
  <c r="R124" i="4" s="1"/>
  <c r="R157" i="2"/>
  <c r="R125" i="2"/>
  <c r="R124" i="2" s="1"/>
  <c r="T125" i="12"/>
  <c r="P125" i="12"/>
  <c r="AU105" i="1" s="1"/>
  <c r="P126" i="10"/>
  <c r="AU103" i="1" s="1"/>
  <c r="BK171" i="3"/>
  <c r="J104" i="3" s="1"/>
  <c r="BK125" i="2"/>
  <c r="J97" i="2" s="1"/>
  <c r="BK125" i="4"/>
  <c r="J97" i="4" s="1"/>
  <c r="BK153" i="5"/>
  <c r="J102" i="5" s="1"/>
  <c r="BK150" i="9"/>
  <c r="J102" i="9" s="1"/>
  <c r="BK127" i="10"/>
  <c r="J97" i="10" s="1"/>
  <c r="BK126" i="11"/>
  <c r="J97" i="11" s="1"/>
  <c r="BK151" i="12"/>
  <c r="J102" i="12"/>
  <c r="J97" i="15"/>
  <c r="J98" i="15"/>
  <c r="J98" i="17"/>
  <c r="BK225" i="17"/>
  <c r="J103" i="17"/>
  <c r="BK122" i="19"/>
  <c r="J97" i="19"/>
  <c r="BK234" i="20"/>
  <c r="J103" i="20" s="1"/>
  <c r="J98" i="21"/>
  <c r="J102" i="2"/>
  <c r="BK126" i="3"/>
  <c r="J97" i="3" s="1"/>
  <c r="J98" i="5"/>
  <c r="BK124" i="6"/>
  <c r="J97" i="6" s="1"/>
  <c r="BK173" i="7"/>
  <c r="J103" i="7"/>
  <c r="BK125" i="8"/>
  <c r="J97" i="8" s="1"/>
  <c r="BK127" i="9"/>
  <c r="J97" i="9" s="1"/>
  <c r="BK150" i="10"/>
  <c r="J102" i="10" s="1"/>
  <c r="J98" i="13"/>
  <c r="BK152" i="13"/>
  <c r="J102" i="13"/>
  <c r="BK125" i="14"/>
  <c r="BK124" i="14" s="1"/>
  <c r="J30" i="14" s="1"/>
  <c r="AG107" i="1" s="1"/>
  <c r="J101" i="15"/>
  <c r="BK128" i="16"/>
  <c r="J97" i="16" s="1"/>
  <c r="J98" i="20"/>
  <c r="BK164" i="4"/>
  <c r="J102" i="4"/>
  <c r="BK139" i="6"/>
  <c r="J101" i="6" s="1"/>
  <c r="BK127" i="7"/>
  <c r="J97" i="7" s="1"/>
  <c r="BK147" i="8"/>
  <c r="J102" i="8"/>
  <c r="BK151" i="11"/>
  <c r="J102" i="11"/>
  <c r="BK126" i="12"/>
  <c r="J97" i="12" s="1"/>
  <c r="J102" i="14"/>
  <c r="J106" i="16"/>
  <c r="J97" i="22"/>
  <c r="J98" i="22"/>
  <c r="BK123" i="18"/>
  <c r="BK122" i="18" s="1"/>
  <c r="J96" i="18" s="1"/>
  <c r="BK119" i="23"/>
  <c r="J97" i="23" s="1"/>
  <c r="BB94" i="1"/>
  <c r="AX94" i="1" s="1"/>
  <c r="J34" i="6"/>
  <c r="AW99" i="1" s="1"/>
  <c r="AT99" i="1" s="1"/>
  <c r="F34" i="9"/>
  <c r="BA102" i="1" s="1"/>
  <c r="F34" i="12"/>
  <c r="BA105" i="1" s="1"/>
  <c r="J34" i="14"/>
  <c r="AW107" i="1" s="1"/>
  <c r="AT107" i="1" s="1"/>
  <c r="F34" i="20"/>
  <c r="BA113" i="1" s="1"/>
  <c r="F34" i="7"/>
  <c r="BA100" i="1" s="1"/>
  <c r="F34" i="2"/>
  <c r="BA95" i="1" s="1"/>
  <c r="J34" i="5"/>
  <c r="AW98" i="1" s="1"/>
  <c r="AT98" i="1" s="1"/>
  <c r="F34" i="10"/>
  <c r="BA103" i="1" s="1"/>
  <c r="J34" i="15"/>
  <c r="AW108" i="1" s="1"/>
  <c r="AT108" i="1" s="1"/>
  <c r="J34" i="22"/>
  <c r="AW115" i="1" s="1"/>
  <c r="AT115" i="1" s="1"/>
  <c r="F34" i="18"/>
  <c r="BA111" i="1" s="1"/>
  <c r="F34" i="22"/>
  <c r="BA115" i="1" s="1"/>
  <c r="J34" i="23"/>
  <c r="AW116" i="1"/>
  <c r="AT116" i="1" s="1"/>
  <c r="J34" i="4"/>
  <c r="AW97" i="1" s="1"/>
  <c r="AT97" i="1" s="1"/>
  <c r="F34" i="8"/>
  <c r="BA101" i="1" s="1"/>
  <c r="J34" i="10"/>
  <c r="AW103" i="1" s="1"/>
  <c r="AT103" i="1" s="1"/>
  <c r="F34" i="14"/>
  <c r="BA107" i="1" s="1"/>
  <c r="J34" i="18"/>
  <c r="AW111" i="1" s="1"/>
  <c r="AT111" i="1" s="1"/>
  <c r="F34" i="21"/>
  <c r="BA114" i="1" s="1"/>
  <c r="J34" i="2"/>
  <c r="AW95" i="1" s="1"/>
  <c r="AT95" i="1" s="1"/>
  <c r="F34" i="19"/>
  <c r="BA112" i="1" s="1"/>
  <c r="F34" i="6"/>
  <c r="BA99" i="1" s="1"/>
  <c r="J34" i="11"/>
  <c r="AW104" i="1" s="1"/>
  <c r="AT104" i="1" s="1"/>
  <c r="J34" i="16"/>
  <c r="AW109" i="1" s="1"/>
  <c r="AT109" i="1" s="1"/>
  <c r="F34" i="13"/>
  <c r="BA106" i="1" s="1"/>
  <c r="J34" i="21"/>
  <c r="AW114" i="1" s="1"/>
  <c r="AT114" i="1" s="1"/>
  <c r="F34" i="23"/>
  <c r="BA116" i="1" s="1"/>
  <c r="J30" i="22"/>
  <c r="AG115" i="1" s="1"/>
  <c r="AZ94" i="1"/>
  <c r="W29" i="1" s="1"/>
  <c r="F34" i="5"/>
  <c r="BA98" i="1" s="1"/>
  <c r="F34" i="11"/>
  <c r="BA104" i="1" s="1"/>
  <c r="J34" i="13"/>
  <c r="AW106" i="1" s="1"/>
  <c r="AT106" i="1" s="1"/>
  <c r="F34" i="16"/>
  <c r="BA109" i="1" s="1"/>
  <c r="BD94" i="1"/>
  <c r="W33" i="1" s="1"/>
  <c r="F34" i="3"/>
  <c r="BA96" i="1" s="1"/>
  <c r="BC94" i="1"/>
  <c r="W32" i="1" s="1"/>
  <c r="J34" i="3"/>
  <c r="AW96" i="1" s="1"/>
  <c r="AT96" i="1" s="1"/>
  <c r="J34" i="8"/>
  <c r="AW101" i="1" s="1"/>
  <c r="AT101" i="1" s="1"/>
  <c r="J34" i="12"/>
  <c r="AW105" i="1" s="1"/>
  <c r="AT105" i="1" s="1"/>
  <c r="J34" i="19"/>
  <c r="AW112" i="1" s="1"/>
  <c r="AT112" i="1" s="1"/>
  <c r="F34" i="17"/>
  <c r="BA110" i="1" s="1"/>
  <c r="F34" i="4"/>
  <c r="BA97" i="1" s="1"/>
  <c r="F34" i="15"/>
  <c r="BA108" i="1" s="1"/>
  <c r="J34" i="20"/>
  <c r="AW113" i="1" s="1"/>
  <c r="AT113" i="1" s="1"/>
  <c r="J34" i="7"/>
  <c r="AW100" i="1" s="1"/>
  <c r="AT100" i="1" s="1"/>
  <c r="J34" i="9"/>
  <c r="AW102" i="1" s="1"/>
  <c r="AT102" i="1" s="1"/>
  <c r="J34" i="17"/>
  <c r="AW110" i="1" s="1"/>
  <c r="AT110" i="1" s="1"/>
  <c r="AN115" i="1" l="1"/>
  <c r="BK125" i="13"/>
  <c r="J30" i="13" s="1"/>
  <c r="AG106" i="1" s="1"/>
  <c r="AN106" i="1" s="1"/>
  <c r="BK124" i="5"/>
  <c r="J96" i="5" s="1"/>
  <c r="P129" i="17"/>
  <c r="AU110" i="1" s="1"/>
  <c r="AU94" i="1" s="1"/>
  <c r="R126" i="20"/>
  <c r="J39" i="14"/>
  <c r="J39" i="22"/>
  <c r="BK123" i="15"/>
  <c r="J30" i="15"/>
  <c r="AG108" i="1" s="1"/>
  <c r="AN108" i="1" s="1"/>
  <c r="BK146" i="3"/>
  <c r="J101" i="3"/>
  <c r="BK124" i="2"/>
  <c r="J96" i="2" s="1"/>
  <c r="BK124" i="4"/>
  <c r="J30" i="4" s="1"/>
  <c r="AG97" i="1" s="1"/>
  <c r="AN97" i="1" s="1"/>
  <c r="BK123" i="6"/>
  <c r="J96" i="6" s="1"/>
  <c r="BK124" i="8"/>
  <c r="J30" i="8" s="1"/>
  <c r="AG101" i="1" s="1"/>
  <c r="AN101" i="1" s="1"/>
  <c r="BK126" i="10"/>
  <c r="J30" i="10" s="1"/>
  <c r="AG103" i="1" s="1"/>
  <c r="AN103" i="1" s="1"/>
  <c r="BK125" i="12"/>
  <c r="J96" i="12" s="1"/>
  <c r="J97" i="13"/>
  <c r="J97" i="14"/>
  <c r="BK127" i="16"/>
  <c r="J30" i="16" s="1"/>
  <c r="AG109" i="1" s="1"/>
  <c r="AN109" i="1" s="1"/>
  <c r="BK129" i="17"/>
  <c r="J30" i="17" s="1"/>
  <c r="AG110" i="1" s="1"/>
  <c r="AN110" i="1" s="1"/>
  <c r="BK123" i="21"/>
  <c r="J30" i="21" s="1"/>
  <c r="AG114" i="1" s="1"/>
  <c r="AN114" i="1" s="1"/>
  <c r="J97" i="5"/>
  <c r="BK126" i="7"/>
  <c r="J30" i="7" s="1"/>
  <c r="AG100" i="1" s="1"/>
  <c r="AN100" i="1" s="1"/>
  <c r="BK125" i="11"/>
  <c r="J96" i="11"/>
  <c r="J97" i="18"/>
  <c r="BK126" i="20"/>
  <c r="J30" i="20" s="1"/>
  <c r="AG113" i="1" s="1"/>
  <c r="AN113" i="1" s="1"/>
  <c r="BK125" i="3"/>
  <c r="J96" i="3" s="1"/>
  <c r="BK126" i="9"/>
  <c r="J96" i="9"/>
  <c r="J96" i="14"/>
  <c r="BK121" i="19"/>
  <c r="J30" i="19"/>
  <c r="AG112" i="1" s="1"/>
  <c r="AN112" i="1" s="1"/>
  <c r="BK118" i="23"/>
  <c r="J96" i="23"/>
  <c r="AN107" i="1"/>
  <c r="AY94" i="1"/>
  <c r="BA94" i="1"/>
  <c r="AW94" i="1" s="1"/>
  <c r="AK30" i="1" s="1"/>
  <c r="W31" i="1"/>
  <c r="J30" i="18"/>
  <c r="AG111" i="1" s="1"/>
  <c r="AN111" i="1" s="1"/>
  <c r="AV94" i="1"/>
  <c r="AK29" i="1" s="1"/>
  <c r="J96" i="4" l="1"/>
  <c r="J39" i="8"/>
  <c r="J39" i="10"/>
  <c r="J39" i="13"/>
  <c r="J96" i="13"/>
  <c r="J39" i="16"/>
  <c r="J96" i="16"/>
  <c r="J96" i="17"/>
  <c r="J39" i="18"/>
  <c r="J96" i="19"/>
  <c r="J39" i="21"/>
  <c r="J96" i="21"/>
  <c r="J96" i="7"/>
  <c r="J96" i="8"/>
  <c r="J96" i="10"/>
  <c r="J96" i="15"/>
  <c r="J39" i="20"/>
  <c r="J96" i="20"/>
  <c r="J39" i="4"/>
  <c r="J39" i="7"/>
  <c r="J39" i="15"/>
  <c r="J39" i="17"/>
  <c r="J39" i="19"/>
  <c r="W30" i="1"/>
  <c r="J30" i="2"/>
  <c r="AG95" i="1" s="1"/>
  <c r="AN95" i="1" s="1"/>
  <c r="J30" i="3"/>
  <c r="AG96" i="1" s="1"/>
  <c r="AN96" i="1" s="1"/>
  <c r="J30" i="9"/>
  <c r="AG102" i="1" s="1"/>
  <c r="AN102" i="1" s="1"/>
  <c r="J30" i="5"/>
  <c r="AG98" i="1" s="1"/>
  <c r="AN98" i="1" s="1"/>
  <c r="J30" i="11"/>
  <c r="AG104" i="1" s="1"/>
  <c r="AN104" i="1" s="1"/>
  <c r="J30" i="23"/>
  <c r="AG116" i="1" s="1"/>
  <c r="AN116" i="1" s="1"/>
  <c r="J30" i="12"/>
  <c r="AG105" i="1" s="1"/>
  <c r="AN105" i="1" s="1"/>
  <c r="J30" i="6"/>
  <c r="AG99" i="1" s="1"/>
  <c r="AN99" i="1" s="1"/>
  <c r="AT94" i="1"/>
  <c r="J39" i="11" l="1"/>
  <c r="J39" i="3"/>
  <c r="J39" i="5"/>
  <c r="J39" i="6"/>
  <c r="J39" i="2"/>
  <c r="J39" i="9"/>
  <c r="J39" i="12"/>
  <c r="J39" i="23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<sst xmlns="http://schemas.openxmlformats.org/spreadsheetml/2006/main" count="14450" uniqueCount="1418">
  <si>
    <t>Export Komplet</t>
  </si>
  <si>
    <t/>
  </si>
  <si>
    <t>2.0</t>
  </si>
  <si>
    <t>False</t>
  </si>
  <si>
    <t>{be4bf7e9-bbc4-40e4-bf47-2f66dd598f87}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</si>
  <si>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</si>
  <si>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</si>
  <si>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</si>
  <si>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</si>
  <si>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</si>
  <si>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</si>
  <si>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20-24</t>
  </si>
  <si>
    <t>Stavba:</t>
  </si>
  <si>
    <t>Obnova Ružového parku-architektura</t>
  </si>
  <si>
    <t>JKSO:</t>
  </si>
  <si>
    <t>KS:</t>
  </si>
  <si>
    <t>Miesto:</t>
  </si>
  <si>
    <t>Trnava</t>
  </si>
  <si>
    <t>Dátum:</t>
  </si>
  <si>
    <t>Objednávateľ:</t>
  </si>
  <si>
    <t>IČO:</t>
  </si>
  <si>
    <t>MsÚ Trnava</t>
  </si>
  <si>
    <t>IČ DPH:</t>
  </si>
  <si>
    <t>Zhotoviteľ:</t>
  </si>
  <si>
    <t xml:space="preserve"> </t>
  </si>
  <si>
    <t>Projektant:</t>
  </si>
  <si>
    <t>Rudbeckia-ateliér s.r.o.</t>
  </si>
  <si>
    <t>True</t>
  </si>
  <si>
    <t>0,01</t>
  </si>
  <si>
    <t>Spracovateľ:</t>
  </si>
  <si>
    <t>Ing. Júlia Straňáková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</si>
  <si>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</si>
  <si>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</si>
  <si>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</si>
  <si>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</si>
  <si>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</si>
  <si>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</si>
  <si>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</si>
  <si>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</si>
  <si>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</si>
  <si>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</si>
  <si>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</si>
  <si>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</si>
  <si>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</si>
  <si>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</si>
  <si>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</si>
  <si>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</si>
  <si>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</si>
  <si>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</si>
  <si>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</si>
  <si>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</si>
  <si>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</si>
  <si>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</si>
  <si>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</si>
  <si>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</si>
  <si>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</si>
  <si>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</si>
  <si>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</si>
  <si>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</si>
  <si>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</si>
  <si>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</si>
  <si>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</si>
  <si>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</si>
  <si>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</si>
  <si>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</si>
  <si>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</si>
  <si>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</si>
  <si>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</si>
  <si>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</si>
  <si>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</si>
  <si>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</si>
  <si>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</si>
  <si>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</si>
  <si>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</si>
  <si>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</si>
  <si>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</si>
  <si>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</si>
  <si>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1171-0001</t>
  </si>
  <si>
    <t>SO 03 - ASANÁCIE</t>
  </si>
  <si>
    <t>STA</t>
  </si>
  <si>
    <t>1</t>
  </si>
  <si>
    <t>{980447af-844d-4a84-a3c3-232496a8a387}</t>
  </si>
  <si>
    <t>1171-0002</t>
  </si>
  <si>
    <t>C1 - PERGOLA - TYP 1 - DOPLNENÉ LANKÁ</t>
  </si>
  <si>
    <t>{69a2d5b6-2ba0-4c3d-a4f6-1293ef6e8689}</t>
  </si>
  <si>
    <t>1171-0003</t>
  </si>
  <si>
    <t>C7 - LAVICA</t>
  </si>
  <si>
    <t>{7d665776-db92-4cbe-a3eb-f1acc60bf62b}</t>
  </si>
  <si>
    <t>1171-0004</t>
  </si>
  <si>
    <t>C12, C13, C14, C19 - OPLOTENIE</t>
  </si>
  <si>
    <t>{af10e00b-289d-49da-b6e8-1b02d49ee535}</t>
  </si>
  <si>
    <t>1171-0006</t>
  </si>
  <si>
    <t>C20 - HISTORICKÝ MÚR</t>
  </si>
  <si>
    <t>{4c6dc10c-b562-4893-8786-78fd9930b6d1}</t>
  </si>
  <si>
    <t>1171-0007</t>
  </si>
  <si>
    <t xml:space="preserve">C1 - DOPNENIE OPORNÉHO MÚRU </t>
  </si>
  <si>
    <t>{7d0584d8-6cfa-4642-a9c2-57ef9ba65c32}</t>
  </si>
  <si>
    <t>1171-0008</t>
  </si>
  <si>
    <t>C18 - HISTORICKÝ MÚR</t>
  </si>
  <si>
    <t>{b51b076f-400f-412c-869a-958561916ef8}</t>
  </si>
  <si>
    <t>1171-0009</t>
  </si>
  <si>
    <t>C2 - PERGOLA - TYP 1</t>
  </si>
  <si>
    <t>{2d722233-7683-4dce-a459-da402be4a872}</t>
  </si>
  <si>
    <t>1171-0010</t>
  </si>
  <si>
    <t xml:space="preserve">C3 - PERGOLA - TYP 2 </t>
  </si>
  <si>
    <t>{705cd3de-d964-42e1-8e6f-781d86b5ce60}</t>
  </si>
  <si>
    <t>1171-0011</t>
  </si>
  <si>
    <t xml:space="preserve">C4 - LEHÁTKO - TYP 1 </t>
  </si>
  <si>
    <t>{af4c1ae4-c9c4-45f6-8864-9aca851ba991}</t>
  </si>
  <si>
    <t>1171-0012</t>
  </si>
  <si>
    <t>C5 - LEHÁTKO - TYP 2</t>
  </si>
  <si>
    <t>{4113e8a1-5191-494d-b898-1198ca24f6f0}</t>
  </si>
  <si>
    <t>1171-0013</t>
  </si>
  <si>
    <t>C6 - LEHÁTKO - TYP 3</t>
  </si>
  <si>
    <t>{2ad2829b-8e7c-4ecf-9b89-534239233c8e}</t>
  </si>
  <si>
    <t>1171-0014</t>
  </si>
  <si>
    <t xml:space="preserve">V1 - KRUHOVÁ FONTÁNA </t>
  </si>
  <si>
    <t>{e517b752-6f0e-43e2-bad0-7086803a34d1}</t>
  </si>
  <si>
    <t>1171-0015</t>
  </si>
  <si>
    <t>C11 - ZÁBRADLIE</t>
  </si>
  <si>
    <t>{7a19cbd6-e1be-4d33-82d6-75f983138f25}</t>
  </si>
  <si>
    <t>1171-0016</t>
  </si>
  <si>
    <t>C15 - RAMPA PRE ÚDRŽBU TOKU</t>
  </si>
  <si>
    <t>{85a0900c-52d8-456c-af50-9ae56fcb2893}</t>
  </si>
  <si>
    <t>1171-0017</t>
  </si>
  <si>
    <t>C8 - SCHODY K VODE</t>
  </si>
  <si>
    <t>{6cfe6c38-8346-4d88-80e6-01cefc517002}</t>
  </si>
  <si>
    <t>1171-0018</t>
  </si>
  <si>
    <t>C9 - LÁVKA KU KNIŽNICI</t>
  </si>
  <si>
    <t>{5470bf55-4512-4f12-adc7-7effc7c7c051}</t>
  </si>
  <si>
    <t>1171-0019</t>
  </si>
  <si>
    <t>C10 - LÁVKA K BYTOVÉMU DOMU</t>
  </si>
  <si>
    <t>{78f1440f-6b42-4298-8e64-ac0a99e1115b}</t>
  </si>
  <si>
    <t>1171-0020</t>
  </si>
  <si>
    <t>V5 - VODNÉ SCHODY</t>
  </si>
  <si>
    <t>{2829ac00-79aa-4cce-973d-9034b1705bf5}</t>
  </si>
  <si>
    <t>1171-0021</t>
  </si>
  <si>
    <t>C16 - ŠACHTA</t>
  </si>
  <si>
    <t>{61a06972-d4b2-44ec-841b-cffa810b349a}</t>
  </si>
  <si>
    <t>1171-0022</t>
  </si>
  <si>
    <t>C17 - HISTORICKÉ ZÁBRADLIE</t>
  </si>
  <si>
    <t>{f5ce2649-b376-4b72-aaac-24621f204699}</t>
  </si>
  <si>
    <t>1171-0023</t>
  </si>
  <si>
    <t>MOBILIÁR NAVRHOVANÝ - TYP A</t>
  </si>
  <si>
    <t>{bc866d92-2b18-4ffd-8c0e-d22761f84501}</t>
  </si>
  <si>
    <t>KRYCÍ LIST ROZPOČTU</t>
  </si>
  <si>
    <t>Objekt:</t>
  </si>
  <si>
    <t>1171-0001 - SO 03 - ASANÁCIE</t>
  </si>
  <si>
    <t>TRNAVA</t>
  </si>
  <si>
    <t>MESTO TRNAVA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</si>
  <si>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</si>
  <si>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</si>
  <si>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</si>
  <si>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</si>
  <si>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</si>
  <si>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</si>
  <si>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</si>
  <si>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</si>
  <si>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</si>
  <si>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</si>
  <si>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762 - Konštrukcie tesárske</t>
  </si>
  <si>
    <t xml:space="preserve">    767 - Konštrukcie doplnkové kovové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</si>
  <si>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</si>
  <si>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</si>
  <si>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</si>
  <si>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</si>
  <si>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</si>
  <si>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</si>
  <si>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</si>
  <si>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</si>
  <si>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</si>
  <si>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</si>
  <si>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</si>
  <si>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</si>
  <si>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</si>
  <si>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</si>
  <si>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</si>
  <si>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</si>
  <si>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6</t>
  </si>
  <si>
    <t>Úpravy povrchov, podlahy, osadenie</t>
  </si>
  <si>
    <t>K</t>
  </si>
  <si>
    <t>622464213</t>
  </si>
  <si>
    <t xml:space="preserve">Vonkajšia omietka stien tenkovrstvová, akrylátová škrabaná, hr. 3 mm </t>
  </si>
  <si>
    <t>m2</t>
  </si>
  <si>
    <t>4</t>
  </si>
  <si>
    <t>2</t>
  </si>
  <si>
    <t>-1681727230</t>
  </si>
  <si>
    <t>622466111</t>
  </si>
  <si>
    <t>Príprava vonkajšieho podkladu stien, cementový Prednástrek, 2mm ručné nanášanie</t>
  </si>
  <si>
    <t>-362227651</t>
  </si>
  <si>
    <t>3</t>
  </si>
  <si>
    <t>622466135</t>
  </si>
  <si>
    <t xml:space="preserve">Vonkajšia omietka stien, vápennocementová, strojné miešanie, ručné nanášanie, Jadrová omietka hr. 20 mm </t>
  </si>
  <si>
    <t>-859045858</t>
  </si>
  <si>
    <t>622481119</t>
  </si>
  <si>
    <t>Potiahnutie vonkajších stien sklotextílnou mriežkou s celoplošným prilepením</t>
  </si>
  <si>
    <t>238711041</t>
  </si>
  <si>
    <t>9</t>
  </si>
  <si>
    <t>Ostatné konštrukcie a práce-búranie</t>
  </si>
  <si>
    <t>5</t>
  </si>
  <si>
    <t>961043111</t>
  </si>
  <si>
    <t>Búranie základov z betónu prostého alebo preloženého kameňom,  -2,20000t</t>
  </si>
  <si>
    <t>m3</t>
  </si>
  <si>
    <t>1116514189</t>
  </si>
  <si>
    <t>VV</t>
  </si>
  <si>
    <t>1,5*0,5*0,8</t>
  </si>
  <si>
    <t>962052211</t>
  </si>
  <si>
    <t>Búranie muriva železobetonového nadzákladného,  -2,40000t</t>
  </si>
  <si>
    <t>-933690046</t>
  </si>
  <si>
    <t>1,5*3*0,4</t>
  </si>
  <si>
    <t>7</t>
  </si>
  <si>
    <t>962052319</t>
  </si>
  <si>
    <t>Demontáž kamenného pamätníka</t>
  </si>
  <si>
    <t>-2031019686</t>
  </si>
  <si>
    <t>1*1*2,3</t>
  </si>
  <si>
    <t>8</t>
  </si>
  <si>
    <t>965082945</t>
  </si>
  <si>
    <t>Odstránenie zmiešaného odpadu</t>
  </si>
  <si>
    <t>-960959291</t>
  </si>
  <si>
    <t>966001111</t>
  </si>
  <si>
    <t>Demontáž odpadkového koša s betónovou pätkou</t>
  </si>
  <si>
    <t>ks</t>
  </si>
  <si>
    <t>-1588445337</t>
  </si>
  <si>
    <t>10</t>
  </si>
  <si>
    <t>966001121</t>
  </si>
  <si>
    <t>Demontáž parkovej lavičky s betónovou pätkou</t>
  </si>
  <si>
    <t>256563627</t>
  </si>
  <si>
    <t>11</t>
  </si>
  <si>
    <t>966001162</t>
  </si>
  <si>
    <t>Demontáž tabule s betónovou pätkou</t>
  </si>
  <si>
    <t>-304135382</t>
  </si>
  <si>
    <t>12</t>
  </si>
  <si>
    <t>966001165</t>
  </si>
  <si>
    <t>Demontáž basketbalového koša s betónovou pätkou</t>
  </si>
  <si>
    <t>1662447712</t>
  </si>
  <si>
    <t>13</t>
  </si>
  <si>
    <t>966005111</t>
  </si>
  <si>
    <t>Rozobratie zábradlia s betónovými pätkami,  -0,03500t</t>
  </si>
  <si>
    <t>m</t>
  </si>
  <si>
    <t>-1990597780</t>
  </si>
  <si>
    <t>14</t>
  </si>
  <si>
    <t>968071137</t>
  </si>
  <si>
    <t>Vyvesenie kovového krídla vrát do suti plochy nad 4 m2</t>
  </si>
  <si>
    <t>1534272205</t>
  </si>
  <si>
    <t>3*2,5</t>
  </si>
  <si>
    <t>15</t>
  </si>
  <si>
    <t>978015291</t>
  </si>
  <si>
    <t>Otlčenie omietok vonkajších priečelí jednoduchých, s vyškriabaním škár, očistením muriva, v rozsahu do 100 %,  -0,05900t</t>
  </si>
  <si>
    <t>-801758319</t>
  </si>
  <si>
    <t>24*3*2</t>
  </si>
  <si>
    <t>16</t>
  </si>
  <si>
    <t>979081111</t>
  </si>
  <si>
    <t>Odvoz sutiny a vybúraných hmôt na skládku do 1 km</t>
  </si>
  <si>
    <t>t</t>
  </si>
  <si>
    <t>-47336850</t>
  </si>
  <si>
    <t>17</t>
  </si>
  <si>
    <t>979081121</t>
  </si>
  <si>
    <t>Odvoz sutiny a vybúraných hmôt na skládku za každý ďalší 1 km</t>
  </si>
  <si>
    <t>1326202118</t>
  </si>
  <si>
    <t>18</t>
  </si>
  <si>
    <t>979082111</t>
  </si>
  <si>
    <t>Vnútrostavenisková doprava sutiny a vybúraných hmôt do 10 m</t>
  </si>
  <si>
    <t>227176608</t>
  </si>
  <si>
    <t>19</t>
  </si>
  <si>
    <t>979089012</t>
  </si>
  <si>
    <t>Poplatok za skladovanie - betón, tehly, dlaždice (17 01 ), ostatné</t>
  </si>
  <si>
    <t>-326131430</t>
  </si>
  <si>
    <t>981011315</t>
  </si>
  <si>
    <t>Demolácia budov postup. rozober., z tehál, kameňa a pod. s podielom konštr. do 30%,  -0,55000t</t>
  </si>
  <si>
    <t>401452154</t>
  </si>
  <si>
    <t>31,5*3</t>
  </si>
  <si>
    <t>99</t>
  </si>
  <si>
    <t>Presun hmôt HSV</t>
  </si>
  <si>
    <t>21</t>
  </si>
  <si>
    <t>999281111</t>
  </si>
  <si>
    <t>Presun hmôt pre opravy a údržbu objektov vrátane vonkajších plášťov výšky do 25 m</t>
  </si>
  <si>
    <t>-1987143973</t>
  </si>
  <si>
    <t>PSV</t>
  </si>
  <si>
    <t>Práce a dodávky PSV</t>
  </si>
  <si>
    <t>762</t>
  </si>
  <si>
    <t>Konštrukcie tesárske</t>
  </si>
  <si>
    <t>22</t>
  </si>
  <si>
    <t>762731812</t>
  </si>
  <si>
    <t>Demontáž priestorových viazaných konštrukcií z guľatiny prierezovej plochy 120-224 cm2,  - herné prvky</t>
  </si>
  <si>
    <t>-2058643758</t>
  </si>
  <si>
    <t>23</t>
  </si>
  <si>
    <t>762731813</t>
  </si>
  <si>
    <t>Demontáž priestorových viazaných konštrukcií z guľatiny prierezovej plochy 224-288 cm2,  - herné prvky</t>
  </si>
  <si>
    <t>617206707</t>
  </si>
  <si>
    <t>24</t>
  </si>
  <si>
    <t>762731815</t>
  </si>
  <si>
    <t>Demontáž priestorových viazaných konštrukcií z guľatiny prierezovej plochy nad 450 cm2,  -0.12000t</t>
  </si>
  <si>
    <t>1866285385</t>
  </si>
  <si>
    <t>25</t>
  </si>
  <si>
    <t>998762202</t>
  </si>
  <si>
    <t>Presun hmôt pre konštrukcie tesárske v objektoch výšky do 12 m</t>
  </si>
  <si>
    <t>%</t>
  </si>
  <si>
    <t>-232743135</t>
  </si>
  <si>
    <t>767</t>
  </si>
  <si>
    <t>Konštrukcie doplnkové kovové</t>
  </si>
  <si>
    <t>26</t>
  </si>
  <si>
    <t>767001 PC1</t>
  </si>
  <si>
    <t>Kompletná rekonštrukcia historického zábradlia mosta pri knižnici</t>
  </si>
  <si>
    <t>súb</t>
  </si>
  <si>
    <t>-339244518</t>
  </si>
  <si>
    <t>27</t>
  </si>
  <si>
    <t>767914831</t>
  </si>
  <si>
    <t>Demontáž oplotenia na oceľové stĺpiky, výšky nad 1 do 2 m,  -0,00900t</t>
  </si>
  <si>
    <t>1932000679</t>
  </si>
  <si>
    <t>28</t>
  </si>
  <si>
    <t>767996801</t>
  </si>
  <si>
    <t>Demontáž ostatných doplnkov stavieb s hmotnosťou jednotlivých dielov konštrukcií do 50 kg,  -0,00100t - futbalové bránky</t>
  </si>
  <si>
    <t>kg</t>
  </si>
  <si>
    <t>1850037717</t>
  </si>
  <si>
    <t>29</t>
  </si>
  <si>
    <t>998767201</t>
  </si>
  <si>
    <t>Presun hmôt pre kovové stavebné doplnkové konštrukcie v objektoch výšky do 6 m</t>
  </si>
  <si>
    <t>-1768520327</t>
  </si>
  <si>
    <t>OST</t>
  </si>
  <si>
    <t>Ostatné</t>
  </si>
  <si>
    <t>30</t>
  </si>
  <si>
    <t>ZPO-TT</t>
  </si>
  <si>
    <t>512</t>
  </si>
  <si>
    <t>-82542510</t>
  </si>
  <si>
    <t>1171-0002 - C1 - PERGOLA - TYP 1 - DOPLNENÉ LANKÁ</t>
  </si>
  <si>
    <t xml:space="preserve">    1 - Zemné práce</t>
  </si>
  <si>
    <t xml:space="preserve">    2 - Zakladanie</t>
  </si>
  <si>
    <t xml:space="preserve">    783 - Dokončovacie práce - nátery</t>
  </si>
  <si>
    <t xml:space="preserve">      OST - Ostatné</t>
  </si>
  <si>
    <t>Zemné práce</t>
  </si>
  <si>
    <t>133201101</t>
  </si>
  <si>
    <t>Výkop šachty zapaženej, hornina 3 do 100 m3</t>
  </si>
  <si>
    <t>-109637973</t>
  </si>
  <si>
    <t>1,8*0,6*1*4</t>
  </si>
  <si>
    <t>133201109</t>
  </si>
  <si>
    <t>Príplatok k cenám za lepivosť pri hĺbení šachiet zapažených i nezapažených v hornine 3</t>
  </si>
  <si>
    <t>836057111</t>
  </si>
  <si>
    <t>162501102</t>
  </si>
  <si>
    <t xml:space="preserve">Vodorovné premiestnenie výkopku  po spevnenej ceste z  horniny tr.1-4, do 100 m3 na vzdialenosť do 3000 m </t>
  </si>
  <si>
    <t>1865104976</t>
  </si>
  <si>
    <t>4,32-0,648</t>
  </si>
  <si>
    <t>162501105</t>
  </si>
  <si>
    <t>Vodorovné premiestnenie výkopku  po spevnenej ceste z  horniny tr.1-4, do 100 m3, príplatok k cene za každých ďalšich a začatých 1000 m</t>
  </si>
  <si>
    <t>-871610442</t>
  </si>
  <si>
    <t>167101100</t>
  </si>
  <si>
    <t>Nakladanie výkopku tr.1-4 ručne</t>
  </si>
  <si>
    <t>-1149863466</t>
  </si>
  <si>
    <t>171201201</t>
  </si>
  <si>
    <t>Uloženie sypaniny na skládky do 100 m3</t>
  </si>
  <si>
    <t>-2077946265</t>
  </si>
  <si>
    <t>171209002</t>
  </si>
  <si>
    <t>Poplatok za skladovanie - zemina a kamenivo (17 05) ostatné</t>
  </si>
  <si>
    <t>-1094814354</t>
  </si>
  <si>
    <t>3,672*1,8 'Přepočítané koeficientom množstva</t>
  </si>
  <si>
    <t>174101001</t>
  </si>
  <si>
    <t>Zásyp sypaninou so zhutnením jám, šachiet, rýh, zárezov alebo okolo objektov do 100 m3</t>
  </si>
  <si>
    <t>-961554837</t>
  </si>
  <si>
    <t>1,8*0,6*0,15*4</t>
  </si>
  <si>
    <t>Zakladanie</t>
  </si>
  <si>
    <t>275313612</t>
  </si>
  <si>
    <t>Betón základových pätiek, prostý tr.C 20/25</t>
  </si>
  <si>
    <t>946341471</t>
  </si>
  <si>
    <t>1,8*0,6*0,85*4</t>
  </si>
  <si>
    <t>998231311</t>
  </si>
  <si>
    <t>Presun hmôt pre sadovnícke a krajinárske úpravy do 5000 m vodorovne bez zvislého presunu</t>
  </si>
  <si>
    <t>-392261663</t>
  </si>
  <si>
    <t>762081052</t>
  </si>
  <si>
    <t>Zvláštne výkony na stavenisku, jednostranné hobľovanie reziva, hranoly do 224 cm2</t>
  </si>
  <si>
    <t>-648791780</t>
  </si>
  <si>
    <t>20,4*4</t>
  </si>
  <si>
    <t>762081053</t>
  </si>
  <si>
    <t>Zvláštne výkony na stavenisku, jednostranné hobľovanie reziva, hranoly do 288 cm2</t>
  </si>
  <si>
    <t>-1456034170</t>
  </si>
  <si>
    <t>12,04*4</t>
  </si>
  <si>
    <t>762311103</t>
  </si>
  <si>
    <t>Montáž kotevných želiez, príložiek, pätiek, ťahadiel, s pripojením k drevenej konštrukcii</t>
  </si>
  <si>
    <t>-2038340527</t>
  </si>
  <si>
    <t>M</t>
  </si>
  <si>
    <t>5339542001</t>
  </si>
  <si>
    <t>Nehrdzavejúca kotviaca pätka</t>
  </si>
  <si>
    <t>32</t>
  </si>
  <si>
    <t>1905376836</t>
  </si>
  <si>
    <t>762712120</t>
  </si>
  <si>
    <t>Montáž priestorových viazaných konštrukcií z reziva hraneného prierezovej plochy 120-224 cm2</t>
  </si>
  <si>
    <t>-1414200716</t>
  </si>
  <si>
    <t>2,55*8</t>
  </si>
  <si>
    <t>762712130</t>
  </si>
  <si>
    <t>Montáž priestorových viazaných konštrukcií z reziva hraneného prierezovej plochy 224-288 cm2</t>
  </si>
  <si>
    <t>2137018215</t>
  </si>
  <si>
    <t>3,01*4</t>
  </si>
  <si>
    <t>6051591800</t>
  </si>
  <si>
    <t>Hranol mäkké rezivo - omietané smrekovec akosť I L=400-650cm 140x140,160,200mm</t>
  </si>
  <si>
    <t>1318865709</t>
  </si>
  <si>
    <t>0,14*0,16*20,4</t>
  </si>
  <si>
    <t>0,14*0,2*12,04</t>
  </si>
  <si>
    <t>Súčet</t>
  </si>
  <si>
    <t>0,794*1,08 'Přepočítané koeficientom množstva</t>
  </si>
  <si>
    <t>762795000</t>
  </si>
  <si>
    <t>Spojovacie prostriedky pre priestorové viazané konštrukcie - klince, svorky, fixačné dosky</t>
  </si>
  <si>
    <t>-1400217835</t>
  </si>
  <si>
    <t>-1927427858</t>
  </si>
  <si>
    <t>767583354</t>
  </si>
  <si>
    <t>Montáž podhľadov lamelových, s plochou montáž vloženej lišty</t>
  </si>
  <si>
    <t>-1761129835</t>
  </si>
  <si>
    <t>11*2,56*3</t>
  </si>
  <si>
    <t>55343186PC</t>
  </si>
  <si>
    <t>AL Tieniaca lamela 205/40</t>
  </si>
  <si>
    <t>376989584</t>
  </si>
  <si>
    <t>3*2,5*3</t>
  </si>
  <si>
    <t>999766051</t>
  </si>
  <si>
    <t>783</t>
  </si>
  <si>
    <t>Dokončovacie práce - nátery</t>
  </si>
  <si>
    <t>783711101</t>
  </si>
  <si>
    <t>Nátery tesárskych konštrukcií olejové napustením</t>
  </si>
  <si>
    <t>1038075938</t>
  </si>
  <si>
    <t>0,6*20,4</t>
  </si>
  <si>
    <t>0,14*0,16*16</t>
  </si>
  <si>
    <t>0,76*12,04</t>
  </si>
  <si>
    <t>0,14*0,2*8</t>
  </si>
  <si>
    <t>783711301</t>
  </si>
  <si>
    <t>Nátery tesárskych konštrukcií olejové napustením a 2x lakovaním</t>
  </si>
  <si>
    <t>274232622</t>
  </si>
  <si>
    <t>-515027874</t>
  </si>
  <si>
    <t>1171-0003 - C7 - LAVICA</t>
  </si>
  <si>
    <t xml:space="preserve">    3 - Zvislé a kompletné konštrukcie</t>
  </si>
  <si>
    <t xml:space="preserve">    782 - Dokončovacie práce a obklady z kam.</t>
  </si>
  <si>
    <t>132201101</t>
  </si>
  <si>
    <t>Výkop ryhy do šírky 600 mm v horn.3 do 100 m3</t>
  </si>
  <si>
    <t>-778288466</t>
  </si>
  <si>
    <t>10,109*0,6*1,4</t>
  </si>
  <si>
    <t>5,104*0,6*1,4</t>
  </si>
  <si>
    <t>10,109*0,5*0,2</t>
  </si>
  <si>
    <t>5,104*0,5*0,2</t>
  </si>
  <si>
    <t>132201109</t>
  </si>
  <si>
    <t>Príplatok k cene za lepivosť pri hĺbení rýh šírky do 600 mm zapažených i nezapažených s urovnaním dna v hornine 3</t>
  </si>
  <si>
    <t>1128141359</t>
  </si>
  <si>
    <t>7105581</t>
  </si>
  <si>
    <t>12,779</t>
  </si>
  <si>
    <t>792838051</t>
  </si>
  <si>
    <t>66357029</t>
  </si>
  <si>
    <t>-905961504</t>
  </si>
  <si>
    <t>-1778218789</t>
  </si>
  <si>
    <t>12,779*1,8 'Přepočítané koeficientom množstva</t>
  </si>
  <si>
    <t>760564749</t>
  </si>
  <si>
    <t>271571111</t>
  </si>
  <si>
    <t>Vankúše zhutnené pod základy zo štrkopiesku</t>
  </si>
  <si>
    <t>1017337014</t>
  </si>
  <si>
    <t>10,109*0,6*0,1</t>
  </si>
  <si>
    <t>5,104*0,6*0,1</t>
  </si>
  <si>
    <t>274313611</t>
  </si>
  <si>
    <t>Betón základových pásov, prostý tr.C 16/20</t>
  </si>
  <si>
    <t>289545283</t>
  </si>
  <si>
    <t>10,109*0,6*0,8</t>
  </si>
  <si>
    <t>5,104*0,6*0,8</t>
  </si>
  <si>
    <t>Zvislé a kompletné konštrukcie</t>
  </si>
  <si>
    <t>311321315</t>
  </si>
  <si>
    <t>Betón nadzákladových múrov, železový (bez výstuže) tr.C 20/25</t>
  </si>
  <si>
    <t>2840029</t>
  </si>
  <si>
    <t>10,048*0,55*0,5</t>
  </si>
  <si>
    <t>5,066*0,55*0,5</t>
  </si>
  <si>
    <t>311351105</t>
  </si>
  <si>
    <t>Debnenie nadzákladových múrov  obojstranné zhotovenie-dielce</t>
  </si>
  <si>
    <t>-415562658</t>
  </si>
  <si>
    <t>16,564*0,5</t>
  </si>
  <si>
    <t>311351106</t>
  </si>
  <si>
    <t>Debnenie nadzákladových múrov  obojstranné odstránenie-dielce</t>
  </si>
  <si>
    <t>818171508</t>
  </si>
  <si>
    <t>311361821</t>
  </si>
  <si>
    <t>Výstuž nadzákladových múrov  10505</t>
  </si>
  <si>
    <t>-422323473</t>
  </si>
  <si>
    <t>0,3859</t>
  </si>
  <si>
    <t>-974540771</t>
  </si>
  <si>
    <t>782</t>
  </si>
  <si>
    <t>Dokončovacie práce a obklady z kam.</t>
  </si>
  <si>
    <t>7821311400</t>
  </si>
  <si>
    <t>Montáž obkladov stien pravouhl. doskami z tvrdých kameňov s lícom rovným, hr. do 50 mm + spoj. materiál a impregnácia</t>
  </si>
  <si>
    <t>373254352</t>
  </si>
  <si>
    <t>5838514500</t>
  </si>
  <si>
    <t>Doska obkladová leštená hrúbky 5 cm</t>
  </si>
  <si>
    <t>-553499461</t>
  </si>
  <si>
    <t>7821311401</t>
  </si>
  <si>
    <t>Montáž obkladov vodorovnej dosky pravouhl. doskami z tvrdých kameňov s lícom rovným, hr. do 50 mm + spoj. materiál a impregnácia</t>
  </si>
  <si>
    <t>-237440051</t>
  </si>
  <si>
    <t>5838514501</t>
  </si>
  <si>
    <t>-1548865705</t>
  </si>
  <si>
    <t>998782201</t>
  </si>
  <si>
    <t>Presun hmôt pre kamenné obklady v objektoch výšky do 6 m</t>
  </si>
  <si>
    <t>1219926705</t>
  </si>
  <si>
    <t>-1653695712</t>
  </si>
  <si>
    <t>1171-0004 - C12, C13, C14, C19 - OPLOTENIE</t>
  </si>
  <si>
    <t>131211101</t>
  </si>
  <si>
    <t>Hĺbenie jám v  hornine tr.3 súdržných - ručným náradím</t>
  </si>
  <si>
    <t>-10784503</t>
  </si>
  <si>
    <t>0,5*0,5*0,8*6</t>
  </si>
  <si>
    <t>0,15*0,15*3,14*0,8*23</t>
  </si>
  <si>
    <t>0,1*0,1*3,14*0,6*43</t>
  </si>
  <si>
    <t>131211119</t>
  </si>
  <si>
    <t>Príplatok za lepivosť pri hĺbení jám ručným náradím v hornine tr. 3</t>
  </si>
  <si>
    <t>444448798</t>
  </si>
  <si>
    <t>-1266945241</t>
  </si>
  <si>
    <t>623769230</t>
  </si>
  <si>
    <t>-2080244663</t>
  </si>
  <si>
    <t>-1889941431</t>
  </si>
  <si>
    <t>-798418966</t>
  </si>
  <si>
    <t>3,175*1,8 'Přepočítané koeficientom množstva</t>
  </si>
  <si>
    <t>-1241486318</t>
  </si>
  <si>
    <t>3,31-3,175</t>
  </si>
  <si>
    <t>275313611</t>
  </si>
  <si>
    <t>Betón základových pätiek, prostý tr.C 16/20</t>
  </si>
  <si>
    <t>342700389</t>
  </si>
  <si>
    <t>0,1*0,1*3,14*0,5*43</t>
  </si>
  <si>
    <t>959941122</t>
  </si>
  <si>
    <t>Chemická kotva s kotevným svorníkom tesnená chemickou ampulkou do betónu, ŽB, kameňa, s vyvŕtaním otvoru M12/35/160 mm</t>
  </si>
  <si>
    <t>1074473174</t>
  </si>
  <si>
    <t>23*4</t>
  </si>
  <si>
    <t>-185825101</t>
  </si>
  <si>
    <t>767914120</t>
  </si>
  <si>
    <t>Montáž oplotenia rámového, na oceľové stĺpiky, vo výške nad 1,0 do 1,5 m</t>
  </si>
  <si>
    <t>-1715565731</t>
  </si>
  <si>
    <t>5535855991</t>
  </si>
  <si>
    <t xml:space="preserve">Panel 1430/2500 poplastovaný </t>
  </si>
  <si>
    <t>-1562623827</t>
  </si>
  <si>
    <t>767915120</t>
  </si>
  <si>
    <t>Montáž oplotenia priebežného z profilovej ocele s hmotnosťou 1 m oplotenia do 30 kg</t>
  </si>
  <si>
    <t>990875965</t>
  </si>
  <si>
    <t>55358500951</t>
  </si>
  <si>
    <t>Plotový dielec 2000/1500</t>
  </si>
  <si>
    <t>1794823574</t>
  </si>
  <si>
    <t>767916660</t>
  </si>
  <si>
    <t xml:space="preserve">Osadenie stĺpika oceľového na platni, výšky do 1,5 m   </t>
  </si>
  <si>
    <t>93789818</t>
  </si>
  <si>
    <t>55358500881</t>
  </si>
  <si>
    <t>Stĺpik výška:1,5 m, pre osadenie na platni</t>
  </si>
  <si>
    <t>412930223</t>
  </si>
  <si>
    <t>767916691</t>
  </si>
  <si>
    <t xml:space="preserve">Osadenie stĺpika oceľového výšky do 2,0 m   </t>
  </si>
  <si>
    <t>351335933</t>
  </si>
  <si>
    <t>5535850090</t>
  </si>
  <si>
    <t>Stĺpik výška:2,0 m</t>
  </si>
  <si>
    <t>1130098757</t>
  </si>
  <si>
    <t>767916700</t>
  </si>
  <si>
    <t xml:space="preserve">Osadenie stĺpika oceľového výšky do 2,5 m - bránky   </t>
  </si>
  <si>
    <t>225363148</t>
  </si>
  <si>
    <t>5535850091</t>
  </si>
  <si>
    <t>Stĺpik výška:2,1 m - bránky</t>
  </si>
  <si>
    <t>1356919026</t>
  </si>
  <si>
    <t>767920220</t>
  </si>
  <si>
    <t>Montáž vrát a vrátok k oploteniu osadzovaných na stĺpiky oceľové, s plochou jednotlivo nad 2 do 4 m2</t>
  </si>
  <si>
    <t>258614155</t>
  </si>
  <si>
    <t>553001</t>
  </si>
  <si>
    <t>Bránka 1500/1500 kovová so zámkovou kazetou a klučkami</t>
  </si>
  <si>
    <t>-20127038</t>
  </si>
  <si>
    <t>767920230</t>
  </si>
  <si>
    <t>Montáž vrát a vrátok k oploteniu osadzovaných na stĺpiky oceľové, s plochou jednotlivo nad 4 do 6 m2</t>
  </si>
  <si>
    <t>-1915980776</t>
  </si>
  <si>
    <t>553002</t>
  </si>
  <si>
    <t>Bránka 3000/1500 kovová so zámkovou kazetou a klučkami a stredovým dorazom</t>
  </si>
  <si>
    <t>887043090</t>
  </si>
  <si>
    <t>2135496883</t>
  </si>
  <si>
    <t>-2097925277</t>
  </si>
  <si>
    <t>1171-0006 - C20 - HISTORICKÝ MÚR</t>
  </si>
  <si>
    <t xml:space="preserve">Vonkajšia omietka stien tenkovrstvová, akrylátová, škrabaná, hr. 3 mm </t>
  </si>
  <si>
    <t>1403151862</t>
  </si>
  <si>
    <t>Príprava vonkajšieho podkladu stien, cementový Prednástrek (2 mm), ručné nanášanie</t>
  </si>
  <si>
    <t>-1547037614</t>
  </si>
  <si>
    <t xml:space="preserve">Vonkajšia omietka stien, vápennocementová, strojné miešanie, ručné nanášanie, Jadrová omietka (4) hr. 20 mm </t>
  </si>
  <si>
    <t>890184526</t>
  </si>
  <si>
    <t>-817941880</t>
  </si>
  <si>
    <t>941955001</t>
  </si>
  <si>
    <t>Lešenie ľahké pracovné pomocné, s výškou lešeňovej podlahy do 1,20 m</t>
  </si>
  <si>
    <t>1968134791</t>
  </si>
  <si>
    <t>-991389536</t>
  </si>
  <si>
    <t>1949709567</t>
  </si>
  <si>
    <t>-93971294</t>
  </si>
  <si>
    <t>1457091578</t>
  </si>
  <si>
    <t>-1443987114</t>
  </si>
  <si>
    <t>783602824</t>
  </si>
  <si>
    <t>Odstránenie starých náterov zo stolár. výrobkov opálením s obrúsením, dverí troj a viacvýplňových</t>
  </si>
  <si>
    <t>1945973037</t>
  </si>
  <si>
    <t>1,05*2,1*2</t>
  </si>
  <si>
    <t>5*0,26</t>
  </si>
  <si>
    <t>783622950</t>
  </si>
  <si>
    <t>Oprava náterov stolár.výrobkov syntetické dvojnás. 2x tmelením, žilkovaním, lazúrovaním, 2x lakovaním</t>
  </si>
  <si>
    <t>-2107075601</t>
  </si>
  <si>
    <t>694899762</t>
  </si>
  <si>
    <t xml:space="preserve">    711 - Izolácie proti vode a vlhkosti</t>
  </si>
  <si>
    <t xml:space="preserve">    772 - Podlahy z prírod.a konglomer.kameňa</t>
  </si>
  <si>
    <t>-1529860854</t>
  </si>
  <si>
    <t>2,34*0,6*1,2</t>
  </si>
  <si>
    <t>2,34*0,7*1,3</t>
  </si>
  <si>
    <t>2,44*0,7*1,3</t>
  </si>
  <si>
    <t>15567476</t>
  </si>
  <si>
    <t>-911258265</t>
  </si>
  <si>
    <t>6,034-1,218</t>
  </si>
  <si>
    <t>1303903937</t>
  </si>
  <si>
    <t>461001763</t>
  </si>
  <si>
    <t>338292203</t>
  </si>
  <si>
    <t>1703228879</t>
  </si>
  <si>
    <t>2,597*1,8 'Přepočítané koeficientom množstva</t>
  </si>
  <si>
    <t>-125545740</t>
  </si>
  <si>
    <t>2,34*0,6*0,2</t>
  </si>
  <si>
    <t>2,34*0,7*0,28</t>
  </si>
  <si>
    <t>2,44*0,7*0,28</t>
  </si>
  <si>
    <t>180406112</t>
  </si>
  <si>
    <t>Založenie trávnika parkového mačinovaním na svahu nad 1:5 do 1:2</t>
  </si>
  <si>
    <t>950189460</t>
  </si>
  <si>
    <t>0057211200</t>
  </si>
  <si>
    <t>Trávna mačina</t>
  </si>
  <si>
    <t>1706993177</t>
  </si>
  <si>
    <t>338,349514563107*0,0309 'Přepočítané koeficientom množstva</t>
  </si>
  <si>
    <t>182001123</t>
  </si>
  <si>
    <t xml:space="preserve">Plošná úprava terénu pri nerovnostiach terénu nad 100-150 mm </t>
  </si>
  <si>
    <t>1213452627</t>
  </si>
  <si>
    <t>2,44*1,5</t>
  </si>
  <si>
    <t>4,53*1,5</t>
  </si>
  <si>
    <t>PC</t>
  </si>
  <si>
    <t>D+M Odtokovej trubky po. 40 mm</t>
  </si>
  <si>
    <t>1683490141</t>
  </si>
  <si>
    <t>-2011372141</t>
  </si>
  <si>
    <t>4,816</t>
  </si>
  <si>
    <t>274351215</t>
  </si>
  <si>
    <t>Debnenie stien základových pásov, zhotovenie-dielce</t>
  </si>
  <si>
    <t>1187810312</t>
  </si>
  <si>
    <t>18*0,3</t>
  </si>
  <si>
    <t>274351216</t>
  </si>
  <si>
    <t>Debnenie stien základových pásov, odstránenie-dielce</t>
  </si>
  <si>
    <t>1994009263</t>
  </si>
  <si>
    <t>311231118</t>
  </si>
  <si>
    <t>Murivo nosné tehál plných pálených dĺžky 290mm P 7-15 MC 15</t>
  </si>
  <si>
    <t>423887070</t>
  </si>
  <si>
    <t>1,12</t>
  </si>
  <si>
    <t>1039225179</t>
  </si>
  <si>
    <t>1289561809</t>
  </si>
  <si>
    <t>-1650494593</t>
  </si>
  <si>
    <t>622466201</t>
  </si>
  <si>
    <t>Vonkajšia omietka stien, vápennocementová, strojné nanášanie, Jadrová omietka strojová (2 mm) hr. 20 mm</t>
  </si>
  <si>
    <t>-1012052932</t>
  </si>
  <si>
    <t>-185349201</t>
  </si>
  <si>
    <t>-329787761</t>
  </si>
  <si>
    <t>711</t>
  </si>
  <si>
    <t>Izolácie proti vode a vlhkosti</t>
  </si>
  <si>
    <t>711133010</t>
  </si>
  <si>
    <t>Zhotovenie izolácie proti zemnej vlhkosti PVC fóliou položenou voľne na zvislej ploche so zvarením spoju</t>
  </si>
  <si>
    <t>1941245142</t>
  </si>
  <si>
    <t>3*2,1</t>
  </si>
  <si>
    <t>2833000210</t>
  </si>
  <si>
    <t>Izol.základov proti vlhkosti, tlak.vode, radonu, hydroizolačná fólia hr.1,50 mm, š.1,3m hnedá</t>
  </si>
  <si>
    <t>828371226</t>
  </si>
  <si>
    <t>6,3*1,2 'Přepočítané koeficientom množstva</t>
  </si>
  <si>
    <t>998711201</t>
  </si>
  <si>
    <t>Presun hmôt pre izoláciu proti vode v objektoch výšky do 6 m</t>
  </si>
  <si>
    <t>86792984</t>
  </si>
  <si>
    <t>772</t>
  </si>
  <si>
    <t>Podlahy z prírod.a konglomer.kameňa</t>
  </si>
  <si>
    <t>7722113PC</t>
  </si>
  <si>
    <t>D+M Obkladov a dlažieb schodisko - knižnica</t>
  </si>
  <si>
    <t>-206195145</t>
  </si>
  <si>
    <t>998772201</t>
  </si>
  <si>
    <t>Presun hmôt pre kamennú dlažbu v objektoch výšky do 6 m</t>
  </si>
  <si>
    <t>1352653797</t>
  </si>
  <si>
    <t>-1945698197</t>
  </si>
  <si>
    <t>1171-0008 - C18 - HISTORICKÝ MÚR</t>
  </si>
  <si>
    <t xml:space="preserve">    766 - Konštrukcie stolárske</t>
  </si>
  <si>
    <t>310239211</t>
  </si>
  <si>
    <t>Zamurovanie otvoru s plochou nad 1 do 4m2 v murive nadzákladného tehlami na maltu vápennocementovú</t>
  </si>
  <si>
    <t>-188803096</t>
  </si>
  <si>
    <t>35005806</t>
  </si>
  <si>
    <t>1542328222</t>
  </si>
  <si>
    <t>-1463564396</t>
  </si>
  <si>
    <t>1904607534</t>
  </si>
  <si>
    <t>2137303186</t>
  </si>
  <si>
    <t>17,5*1,2*2</t>
  </si>
  <si>
    <t>962032231</t>
  </si>
  <si>
    <t>Búranie muriva nadzákladového z tehál pálených, vápenopieskových,cementových na maltu,  -1,90500t</t>
  </si>
  <si>
    <t>1858288507</t>
  </si>
  <si>
    <t>-912334117</t>
  </si>
  <si>
    <t>968072559</t>
  </si>
  <si>
    <t>Vybúranie kovových vrát plochy nad 5 m2,  -0,06600t</t>
  </si>
  <si>
    <t>267038140</t>
  </si>
  <si>
    <t>3,5*2,05</t>
  </si>
  <si>
    <t>871479306</t>
  </si>
  <si>
    <t>-88279349</t>
  </si>
  <si>
    <t>-2126156059</t>
  </si>
  <si>
    <t>815413120</t>
  </si>
  <si>
    <t>-361634152</t>
  </si>
  <si>
    <t>766</t>
  </si>
  <si>
    <t>Konštrukcie stolárske</t>
  </si>
  <si>
    <t>766821821</t>
  </si>
  <si>
    <t xml:space="preserve">Demontáž vitrín dvojkrídlových   -0,11000t   </t>
  </si>
  <si>
    <t>554084594</t>
  </si>
  <si>
    <t>998766201</t>
  </si>
  <si>
    <t>Presun hmot pre konštrukcie stolárske v objektoch výšky do 6 m</t>
  </si>
  <si>
    <t>-832812171</t>
  </si>
  <si>
    <t>-1051800772</t>
  </si>
  <si>
    <t>1171-0009 - C2 - PERGOLA - TYP 1</t>
  </si>
  <si>
    <t>-501103756</t>
  </si>
  <si>
    <t>-530483148</t>
  </si>
  <si>
    <t>1074985247</t>
  </si>
  <si>
    <t>-1744245228</t>
  </si>
  <si>
    <t>-2022450584</t>
  </si>
  <si>
    <t>-279496062</t>
  </si>
  <si>
    <t>-314408095</t>
  </si>
  <si>
    <t>-1498563785</t>
  </si>
  <si>
    <t>-742405108</t>
  </si>
  <si>
    <t>959941123</t>
  </si>
  <si>
    <t>Chemická kotva s kotevným svorníkom tesnená chemickou ampulkou do betónu, ŽB, kameňa, s vyvŕtaním otvoru M12/88/200 mm</t>
  </si>
  <si>
    <t>-1050076468</t>
  </si>
  <si>
    <t>8*4</t>
  </si>
  <si>
    <t>750423875</t>
  </si>
  <si>
    <t>-1795451398</t>
  </si>
  <si>
    <t>-1221641637</t>
  </si>
  <si>
    <t>898974969</t>
  </si>
  <si>
    <t>767392116</t>
  </si>
  <si>
    <t>Montáž krytiny striech plechom nerezovým skrutkovaním</t>
  </si>
  <si>
    <t>921558215</t>
  </si>
  <si>
    <t>1,25*2,7*6</t>
  </si>
  <si>
    <t>1400018020</t>
  </si>
  <si>
    <t>Nerezový plech rozmer 1250 x 2700 mm, dekoratívny hr. 2 mm + krycie lišty</t>
  </si>
  <si>
    <t>1608230681</t>
  </si>
  <si>
    <t>767995103</t>
  </si>
  <si>
    <t>Montáž ostatných atypických kovových stavebných doplnkových konštrukcií nad 10 do 20 kg</t>
  </si>
  <si>
    <t>-1253902436</t>
  </si>
  <si>
    <t>2,8*8*10,9</t>
  </si>
  <si>
    <t>2,5*4*10,9</t>
  </si>
  <si>
    <t>2,7*3*5*7,4</t>
  </si>
  <si>
    <t>1458847501</t>
  </si>
  <si>
    <t>Profil oceľový 120x60x4 mm uzavretý obdĺžnikový</t>
  </si>
  <si>
    <t>231742615</t>
  </si>
  <si>
    <t>2,8*8*0,0109</t>
  </si>
  <si>
    <t>2,5*4*0,0109</t>
  </si>
  <si>
    <t>0,353*1,05 'Přepočítané koeficientom množstva</t>
  </si>
  <si>
    <t>1458847502</t>
  </si>
  <si>
    <t>Profil oceľový 120x50x3 mm uzavretý obdĺžnikový</t>
  </si>
  <si>
    <t>-967041790</t>
  </si>
  <si>
    <t>2,7*3*5*0,0074</t>
  </si>
  <si>
    <t>0,3*1,05 'Přepočítané koeficientom množstva</t>
  </si>
  <si>
    <t>767995199</t>
  </si>
  <si>
    <t>D+M Nerezové lanká s koncovkami</t>
  </si>
  <si>
    <t>683658360</t>
  </si>
  <si>
    <t>-2077200526</t>
  </si>
  <si>
    <t>783225600</t>
  </si>
  <si>
    <t>Nátery kov.stav.doplnk.konštr. syntetické na vzduchu schnúce 2x emailovaním - 70µm</t>
  </si>
  <si>
    <t>1559547526</t>
  </si>
  <si>
    <t>0,65286*64</t>
  </si>
  <si>
    <t>783226100</t>
  </si>
  <si>
    <t>Nátery kov.stav.doplnk.konštr. syntetické na vzduchu schnúce základný - 35µm</t>
  </si>
  <si>
    <t>-2010025865</t>
  </si>
  <si>
    <t>ZPO-TT2</t>
  </si>
  <si>
    <t>-1971614830</t>
  </si>
  <si>
    <t xml:space="preserve">1171-0010 - C3 - PERGOLA - TYP 2 </t>
  </si>
  <si>
    <t>0,7*0,6*1*8</t>
  </si>
  <si>
    <t>3,36-0,504</t>
  </si>
  <si>
    <t>2,856*1,8 'Přepočítané koeficientom množstva</t>
  </si>
  <si>
    <t>0,7*0,6*0,15*8</t>
  </si>
  <si>
    <t>0,6*0,7*0,85*8</t>
  </si>
  <si>
    <t>1,25*2,7*9</t>
  </si>
  <si>
    <t>2,92*8*10,9</t>
  </si>
  <si>
    <t>4,5*4*10,9</t>
  </si>
  <si>
    <t>2,7*3*10*7,4</t>
  </si>
  <si>
    <t>2,92*8*0,0109</t>
  </si>
  <si>
    <t>4,5*4*0,0109</t>
  </si>
  <si>
    <t>0,451*1,05 'Přepočítané koeficientom množstva</t>
  </si>
  <si>
    <t>2,7*3*10*0,0074</t>
  </si>
  <si>
    <t>0,599*1,05 'Přepočítané koeficientom množstva</t>
  </si>
  <si>
    <t>1,05*64</t>
  </si>
  <si>
    <t>2106369909</t>
  </si>
  <si>
    <t xml:space="preserve">1171-0011 - C4 - LEHÁTKO - TYP 1 </t>
  </si>
  <si>
    <t>-1963342553</t>
  </si>
  <si>
    <t>0,0314*0,8*4</t>
  </si>
  <si>
    <t>162201101</t>
  </si>
  <si>
    <t>Vodorovné premiestnenie výkopku z horniny 1-4 do 20m</t>
  </si>
  <si>
    <t>-425550244</t>
  </si>
  <si>
    <t>0,1-0,018</t>
  </si>
  <si>
    <t>2024263281</t>
  </si>
  <si>
    <t>1728069046</t>
  </si>
  <si>
    <t>-539725047</t>
  </si>
  <si>
    <t>874754944</t>
  </si>
  <si>
    <t>810952726</t>
  </si>
  <si>
    <t>0,082*1,8 'Přepočítané koeficientom množstva</t>
  </si>
  <si>
    <t>-27215062</t>
  </si>
  <si>
    <t>0,1-0,082</t>
  </si>
  <si>
    <t>181101102</t>
  </si>
  <si>
    <t>Úprava pláne v zárezoch v hornine 1-4 so zhutnením</t>
  </si>
  <si>
    <t>1493352161</t>
  </si>
  <si>
    <t>1,5*2,5</t>
  </si>
  <si>
    <t>-2095722110</t>
  </si>
  <si>
    <t>0,0314*0,65*4</t>
  </si>
  <si>
    <t>1524008017</t>
  </si>
  <si>
    <t>4*4</t>
  </si>
  <si>
    <t>2067212196</t>
  </si>
  <si>
    <t>2146024280</t>
  </si>
  <si>
    <t>-440236224</t>
  </si>
  <si>
    <t>-674971028</t>
  </si>
  <si>
    <t>766821033</t>
  </si>
  <si>
    <t>D+M Lehátka drevené z reziva KVH typ 1 s ocelovou výstužou a impregnáciou velk. 1820/900 - odhad</t>
  </si>
  <si>
    <t>250780877</t>
  </si>
  <si>
    <t>-67333153</t>
  </si>
  <si>
    <t>1046113620</t>
  </si>
  <si>
    <t>1171-0012 - C5 - LEHÁTKO - TYP 2</t>
  </si>
  <si>
    <t>D+M Lehátka drevené z reziva KVH typ 1 s ocelovou výstužou a impregnáciou velk. 2140/1650 - odhad</t>
  </si>
  <si>
    <t>1280482713</t>
  </si>
  <si>
    <t>1171-0013 - C6 - LEHÁTKO - TYP 3</t>
  </si>
  <si>
    <t>0,0314*0,8*7</t>
  </si>
  <si>
    <t>0,176-0,022</t>
  </si>
  <si>
    <t>0,154*1,8 'Přepočítané koeficientom množstva</t>
  </si>
  <si>
    <t>0,1*0,1*3,14*0,1*7</t>
  </si>
  <si>
    <t>0,0314*0,7*7</t>
  </si>
  <si>
    <t>4*7</t>
  </si>
  <si>
    <t>872177117</t>
  </si>
  <si>
    <t xml:space="preserve">1171-0014 - V1 - KRUHOVÁ FONTÁNA </t>
  </si>
  <si>
    <t xml:space="preserve">    721 - Zdravotechnika</t>
  </si>
  <si>
    <t>131201101</t>
  </si>
  <si>
    <t>Výkop nezapaženej jamy v hornine 3, do 100 m3</t>
  </si>
  <si>
    <t>346637973</t>
  </si>
  <si>
    <t>3,2*3,2*3,14*0,85</t>
  </si>
  <si>
    <t>131201109</t>
  </si>
  <si>
    <t>Hĺbenie nezapažených jám a zárezov. Príplatok za lepivosť horniny 3</t>
  </si>
  <si>
    <t>860492803</t>
  </si>
  <si>
    <t>214319414</t>
  </si>
  <si>
    <t>27,331-0,589</t>
  </si>
  <si>
    <t>449342930</t>
  </si>
  <si>
    <t>-357671577</t>
  </si>
  <si>
    <t>233450078</t>
  </si>
  <si>
    <t>-814577860</t>
  </si>
  <si>
    <t>26,742*1,8 'Přepočítané koeficientom množstva</t>
  </si>
  <si>
    <t>740858285</t>
  </si>
  <si>
    <t>6,25*3,14*0,15*0,2</t>
  </si>
  <si>
    <t>973432683</t>
  </si>
  <si>
    <t>6,4*3,14*2</t>
  </si>
  <si>
    <t>271521111</t>
  </si>
  <si>
    <t>Vankúše zhutnené pod základy z kameniva hrubého drveného, frakcie 16 - 125 mm</t>
  </si>
  <si>
    <t>-1951228386</t>
  </si>
  <si>
    <t>3,2*3,2*3,14*0,5</t>
  </si>
  <si>
    <t>-0,4*0,4*3,14*0,35</t>
  </si>
  <si>
    <t>273313611</t>
  </si>
  <si>
    <t>Betón základových dosiek, prostý tr.C 16/20</t>
  </si>
  <si>
    <t>1823606825</t>
  </si>
  <si>
    <t>3,2*3,2*3,14*0,1</t>
  </si>
  <si>
    <t>0,4*0,4*3,14*0,25</t>
  </si>
  <si>
    <t>273321312</t>
  </si>
  <si>
    <t xml:space="preserve">Betón základových dosiek, železový (bez výstuže), tr.C 20/25 </t>
  </si>
  <si>
    <t>-1354659554</t>
  </si>
  <si>
    <t>3,05*3,05*3,14*0,2</t>
  </si>
  <si>
    <t>273351215</t>
  </si>
  <si>
    <t>Debnenie stien základových dosiek, zhotovenie-dielce</t>
  </si>
  <si>
    <t>1417803952</t>
  </si>
  <si>
    <t>6,1*3,14*0,3</t>
  </si>
  <si>
    <t>3,14*0,4*0,3</t>
  </si>
  <si>
    <t>273351216</t>
  </si>
  <si>
    <t>Debnenie stien základových dosiek, odstránenie-dielce</t>
  </si>
  <si>
    <t>-1948683587</t>
  </si>
  <si>
    <t>273362442</t>
  </si>
  <si>
    <t>Výstuž základových dosiek zo zvár. sietí KARI, priemer drôtu 8/8 mm, veľkosť oka 150x150 mm</t>
  </si>
  <si>
    <t>-828416841</t>
  </si>
  <si>
    <t>3*2*15</t>
  </si>
  <si>
    <t>274361821</t>
  </si>
  <si>
    <t>Výstuž základových dosiek z ocele 10505</t>
  </si>
  <si>
    <t>127300921</t>
  </si>
  <si>
    <t>233352769</t>
  </si>
  <si>
    <t>721</t>
  </si>
  <si>
    <t>Zdravotechnika</t>
  </si>
  <si>
    <t>72101</t>
  </si>
  <si>
    <t>1560092982</t>
  </si>
  <si>
    <t>D+M Obkladov a dlažieb fontány</t>
  </si>
  <si>
    <t>841094591</t>
  </si>
  <si>
    <t>-1895529058</t>
  </si>
  <si>
    <t>-1607432539</t>
  </si>
  <si>
    <t>1171-0015 - C11 - ZÁBRADLIE</t>
  </si>
  <si>
    <t>-159953670</t>
  </si>
  <si>
    <t>175*4</t>
  </si>
  <si>
    <t>21162409</t>
  </si>
  <si>
    <t>-1830850900</t>
  </si>
  <si>
    <t>106742169</t>
  </si>
  <si>
    <t>-264209102</t>
  </si>
  <si>
    <t>767161230</t>
  </si>
  <si>
    <t>Montáž zábradlia rovného z rúrok na oceľovú konštrukciu, s hmotnosťou 1 m zábradlia do 45 kg</t>
  </si>
  <si>
    <t>-2001953476</t>
  </si>
  <si>
    <t>5539153200</t>
  </si>
  <si>
    <t>Zábradlový systém pozinkovaný s výplňou z  oceľových tyčí  - zostava 2,23 m</t>
  </si>
  <si>
    <t>1590122810</t>
  </si>
  <si>
    <t>-23214949</t>
  </si>
  <si>
    <t>1087955453</t>
  </si>
  <si>
    <t>210*1*2</t>
  </si>
  <si>
    <t>955772692</t>
  </si>
  <si>
    <t>1171-0016 - C15 - RAMPA PRE ÚDRŽBU TOKU</t>
  </si>
  <si>
    <t xml:space="preserve">    5 - Komunikácie</t>
  </si>
  <si>
    <t>122201101</t>
  </si>
  <si>
    <t>Odkopávka a prekopávka nezapažená v hornine 3, do 100 m3</t>
  </si>
  <si>
    <t>-669393368</t>
  </si>
  <si>
    <t>27*3,25*0,45</t>
  </si>
  <si>
    <t>120</t>
  </si>
  <si>
    <t>122201109</t>
  </si>
  <si>
    <t>Odkopávky a prekopávky nezapažené. Príplatok k cenám za lepivosť horniny 3</t>
  </si>
  <si>
    <t>-991206119</t>
  </si>
  <si>
    <t>132201201</t>
  </si>
  <si>
    <t>Výkop ryhy šírky 600-2000mm horn.3 do 100m3</t>
  </si>
  <si>
    <t>-1967587398</t>
  </si>
  <si>
    <t>16,2*2,2*3,4</t>
  </si>
  <si>
    <t>17*1,7*3,4</t>
  </si>
  <si>
    <t>132201209</t>
  </si>
  <si>
    <t>Príplatok k cenám za lepivosť pri hĺbení rýh š. nad 600 do 2 000 mm zapaž. i nezapažených, s urovnaním dna v hornine 3</t>
  </si>
  <si>
    <t>133337739</t>
  </si>
  <si>
    <t>534317666</t>
  </si>
  <si>
    <t>39,488+84,534</t>
  </si>
  <si>
    <t>880734354</t>
  </si>
  <si>
    <t>219,436</t>
  </si>
  <si>
    <t>-13,446</t>
  </si>
  <si>
    <t>-6,454</t>
  </si>
  <si>
    <t>-38,67</t>
  </si>
  <si>
    <t>-28,808</t>
  </si>
  <si>
    <t>-84,534</t>
  </si>
  <si>
    <t>159,488</t>
  </si>
  <si>
    <t>-581050773</t>
  </si>
  <si>
    <t>1056289482</t>
  </si>
  <si>
    <t>-893794516</t>
  </si>
  <si>
    <t>207,012*1,8 'Přepočítané koeficientom množstva</t>
  </si>
  <si>
    <t>-1698808461</t>
  </si>
  <si>
    <t>4,6*3,2*1,5</t>
  </si>
  <si>
    <t>11,4*2,8*1,5</t>
  </si>
  <si>
    <t>2,4*2,2*1,5</t>
  </si>
  <si>
    <t>8,5*1,6*1</t>
  </si>
  <si>
    <t>6,5*1*1</t>
  </si>
  <si>
    <t>1741010011</t>
  </si>
  <si>
    <t>-575232904</t>
  </si>
  <si>
    <t>33,2*0,405</t>
  </si>
  <si>
    <t>5833340100</t>
  </si>
  <si>
    <t>Kamenivo ťažené hrubé 16-22 b</t>
  </si>
  <si>
    <t>1138899505</t>
  </si>
  <si>
    <t>13,446*1,8 'Přepočítané koeficientom množstva</t>
  </si>
  <si>
    <t>212752125</t>
  </si>
  <si>
    <t>Trativody z flexodrenážnych rúr DN 100</t>
  </si>
  <si>
    <t>-782631001</t>
  </si>
  <si>
    <t>2127521PC</t>
  </si>
  <si>
    <t>D+M Oceľové prechodky z nerezových trubiek</t>
  </si>
  <si>
    <t>56239063</t>
  </si>
  <si>
    <t>-600633927</t>
  </si>
  <si>
    <t>14,5*2,2*0,1</t>
  </si>
  <si>
    <t>0,9*2,2*0,1</t>
  </si>
  <si>
    <t>0,8*2,2*0,1</t>
  </si>
  <si>
    <t>14,5*1,7*0,1</t>
  </si>
  <si>
    <t>2,5*1,7*0,1</t>
  </si>
  <si>
    <t>274321411</t>
  </si>
  <si>
    <t>Betón základových pásov, železový (bez výstuže), tr.C 25/30</t>
  </si>
  <si>
    <t>-90949420</t>
  </si>
  <si>
    <t>14,5*2*0,6</t>
  </si>
  <si>
    <t>0,9*2*1</t>
  </si>
  <si>
    <t>0,8*2*1,2</t>
  </si>
  <si>
    <t>14,5*1,5*0,6</t>
  </si>
  <si>
    <t>2,5*1,5*1,2</t>
  </si>
  <si>
    <t>341321410</t>
  </si>
  <si>
    <t>Betón stien a priečok, železový (bez výstuže) tr.C 25/30</t>
  </si>
  <si>
    <t>2065867489</t>
  </si>
  <si>
    <t>4,6*3,2*0,4</t>
  </si>
  <si>
    <t>11,4*2,8*0,4</t>
  </si>
  <si>
    <t>2,4*2,2*0,4</t>
  </si>
  <si>
    <t>8,5*1,6*0,4</t>
  </si>
  <si>
    <t>6,5*1*0,4</t>
  </si>
  <si>
    <t>341351105</t>
  </si>
  <si>
    <t>Debnenie stien a priečok  obojstranné zhotovenie-dielce</t>
  </si>
  <si>
    <t>621319126</t>
  </si>
  <si>
    <t>4,6*3,2*2</t>
  </si>
  <si>
    <t>11,4*2,8*2</t>
  </si>
  <si>
    <t>2,4*2,2*2</t>
  </si>
  <si>
    <t>8,5*1,6*2</t>
  </si>
  <si>
    <t>6,5*1*2</t>
  </si>
  <si>
    <t>341351106</t>
  </si>
  <si>
    <t>Debnenie stien a priečok  obojstranné odstránenie-dielce</t>
  </si>
  <si>
    <t>1345850490</t>
  </si>
  <si>
    <t>341361821</t>
  </si>
  <si>
    <t>Výstuž stien a priečok 10505</t>
  </si>
  <si>
    <t>-1841890168</t>
  </si>
  <si>
    <t>3,5744</t>
  </si>
  <si>
    <t>Komunikácie</t>
  </si>
  <si>
    <t>564861111</t>
  </si>
  <si>
    <t>Podklad zo štrkodrviny s rozprestretím a zhutnením, po zhutnení hr. 200 mm</t>
  </si>
  <si>
    <t>1105249910</t>
  </si>
  <si>
    <t>72,365</t>
  </si>
  <si>
    <t>27*0,5</t>
  </si>
  <si>
    <t>573111113</t>
  </si>
  <si>
    <t>Postrek živičný infiltračný s posypom kamenivom z asfaltu cestného v množstve 1,50 kg/m2</t>
  </si>
  <si>
    <t>-327704811</t>
  </si>
  <si>
    <t>85,865</t>
  </si>
  <si>
    <t>581140315</t>
  </si>
  <si>
    <t>Kryt cementobetónový cestných komunikácií skupiny CB III pre TDZ IV, V a VI, hr. 250 mm</t>
  </si>
  <si>
    <t>-1218767752</t>
  </si>
  <si>
    <t>631362441</t>
  </si>
  <si>
    <t>Výstuž mazanín z betónov (z kameniva) a z ľahkých betónov, zo zváraných sietí KARI, priemer drôtu 8/8 mm, veľkosť oka 100x100 mm</t>
  </si>
  <si>
    <t>-1458274675</t>
  </si>
  <si>
    <t>917862112</t>
  </si>
  <si>
    <t>Osadenie chodník. obrubníka betónového stojatého do lôžka z betónu prosteho tr. C 16/20 s bočnou oporou</t>
  </si>
  <si>
    <t>-854552244</t>
  </si>
  <si>
    <t>5922903040</t>
  </si>
  <si>
    <t>Obrubník cestný 100/20/12 cm, sivá</t>
  </si>
  <si>
    <t>-1420168790</t>
  </si>
  <si>
    <t>27*1,01 'Přepočítané koeficientom množstva</t>
  </si>
  <si>
    <t>935112111</t>
  </si>
  <si>
    <t xml:space="preserve">Osadenie priekop. žľabu z betón. priekopových tvárnic šírky do 500 mm do betónu C 12/15 </t>
  </si>
  <si>
    <t>1682631701</t>
  </si>
  <si>
    <t>5922764160</t>
  </si>
  <si>
    <t>Tvárnica priekopová 62x30</t>
  </si>
  <si>
    <t>-2055967650</t>
  </si>
  <si>
    <t>32,6*4,04 'Přepočítané koeficientom množstva</t>
  </si>
  <si>
    <t>962042321</t>
  </si>
  <si>
    <t>Búranie muriva z betónu prostého nadzákladného,  -2,20000t</t>
  </si>
  <si>
    <t>1493600537</t>
  </si>
  <si>
    <t>754387108</t>
  </si>
  <si>
    <t>31</t>
  </si>
  <si>
    <t>2124027065</t>
  </si>
  <si>
    <t>-2134713484</t>
  </si>
  <si>
    <t>33</t>
  </si>
  <si>
    <t>1017014656</t>
  </si>
  <si>
    <t>34</t>
  </si>
  <si>
    <t>711471052</t>
  </si>
  <si>
    <t>Zhotovenie vodorovnej izolácie proti povrchovej a tlakovej vode textilnými pásmi s nánosom PE položenými voľne</t>
  </si>
  <si>
    <t>1843192563</t>
  </si>
  <si>
    <t>35</t>
  </si>
  <si>
    <t>6936651300</t>
  </si>
  <si>
    <t>Geotextília netkaná polypropylénová 300</t>
  </si>
  <si>
    <t>1416442178</t>
  </si>
  <si>
    <t>35*1,15 'Přepočítané koeficientom množstva</t>
  </si>
  <si>
    <t>36</t>
  </si>
  <si>
    <t>-1008412309</t>
  </si>
  <si>
    <t>37</t>
  </si>
  <si>
    <t>479404566</t>
  </si>
  <si>
    <t>38</t>
  </si>
  <si>
    <t>2061145547</t>
  </si>
  <si>
    <t>1171-0017 - C8 - SCHODY K VODE</t>
  </si>
  <si>
    <t xml:space="preserve">    4 - Vodorovné konštrukcie</t>
  </si>
  <si>
    <t>1652024912</t>
  </si>
  <si>
    <t>20,5*1,5*0,2</t>
  </si>
  <si>
    <t>3*2,7*1*3</t>
  </si>
  <si>
    <t>3*3*1,1*3</t>
  </si>
  <si>
    <t>6,3*2,315*1</t>
  </si>
  <si>
    <t>6,3*3*1,1</t>
  </si>
  <si>
    <t>7*2,315*1,1</t>
  </si>
  <si>
    <t>7*2,315*1</t>
  </si>
  <si>
    <t>467012103</t>
  </si>
  <si>
    <t>51413083</t>
  </si>
  <si>
    <t>1,355*0,4*1,4</t>
  </si>
  <si>
    <t>1,12*0,6*1,4</t>
  </si>
  <si>
    <t>2,685*0,6*0,9</t>
  </si>
  <si>
    <t>3*0,4*1,4</t>
  </si>
  <si>
    <t>3*0,4*0,9</t>
  </si>
  <si>
    <t>2,435*0,4*1,4</t>
  </si>
  <si>
    <t>7,205*0,4*0,9</t>
  </si>
  <si>
    <t>6,2*0,4*1,4</t>
  </si>
  <si>
    <t>2,45*0,4*1,4*2</t>
  </si>
  <si>
    <t>5,45*0,4*0,9</t>
  </si>
  <si>
    <t>7,5*0,4*1,4</t>
  </si>
  <si>
    <t>5,5*0,4*0,9</t>
  </si>
  <si>
    <t>5*0,4*1,4</t>
  </si>
  <si>
    <t>4,7*0,6*1,4</t>
  </si>
  <si>
    <t>1,6*0,4*1,4</t>
  </si>
  <si>
    <t>-1404277320</t>
  </si>
  <si>
    <t>-1390336499</t>
  </si>
  <si>
    <t>139,556+34,63</t>
  </si>
  <si>
    <t>-1337012581</t>
  </si>
  <si>
    <t>729045701</t>
  </si>
  <si>
    <t>-1647237569</t>
  </si>
  <si>
    <t>-1039822294</t>
  </si>
  <si>
    <t>174,186*1,8 'Přepočítané koeficientom množstva</t>
  </si>
  <si>
    <t>816195983</t>
  </si>
  <si>
    <t>3*1,9*0,7*3</t>
  </si>
  <si>
    <t>3*3*0,8*3</t>
  </si>
  <si>
    <t>6,5*2*0,8</t>
  </si>
  <si>
    <t>6,5*3*0,8</t>
  </si>
  <si>
    <t>7*2*0,8</t>
  </si>
  <si>
    <t>7*3*0,8</t>
  </si>
  <si>
    <t>5833343100</t>
  </si>
  <si>
    <t>Kamenivo ťažené hrubé 16-32 b</t>
  </si>
  <si>
    <t>-2073153883</t>
  </si>
  <si>
    <t>87,57*1,8 'Přepočítané koeficientom množstva</t>
  </si>
  <si>
    <t>492334063</t>
  </si>
  <si>
    <t>27*3,5</t>
  </si>
  <si>
    <t>701218512</t>
  </si>
  <si>
    <t>20,475*1,9*0,2*3</t>
  </si>
  <si>
    <t>3*6,4*0,2*3</t>
  </si>
  <si>
    <t>13,6*10*0,2</t>
  </si>
  <si>
    <t>1007922139</t>
  </si>
  <si>
    <t>3*7*3</t>
  </si>
  <si>
    <t>13,6*9,7</t>
  </si>
  <si>
    <t>1626809049</t>
  </si>
  <si>
    <t>273361821</t>
  </si>
  <si>
    <t>Výstuž základových dosiek a pásov z ocele 10505</t>
  </si>
  <si>
    <t>-1524555276</t>
  </si>
  <si>
    <t>2,9756-1,512</t>
  </si>
  <si>
    <t>1,6661</t>
  </si>
  <si>
    <t>273362422</t>
  </si>
  <si>
    <t>Výstuž základových dosiek zo zvár. sietí KARI, priemer drôtu 6/6 mm, veľkosť oka 150x150 mm</t>
  </si>
  <si>
    <t>664282463</t>
  </si>
  <si>
    <t>3*2*84</t>
  </si>
  <si>
    <t>274321312</t>
  </si>
  <si>
    <t>Betón základových pásov, železový (bez výstuže), tr.C 20/25</t>
  </si>
  <si>
    <t>-1815647706</t>
  </si>
  <si>
    <t>-19876895</t>
  </si>
  <si>
    <t>3*1,1*3</t>
  </si>
  <si>
    <t>6,6*1</t>
  </si>
  <si>
    <t>7*1</t>
  </si>
  <si>
    <t>-885099002</t>
  </si>
  <si>
    <t>Vodorovné konštrukcie</t>
  </si>
  <si>
    <t>430321315</t>
  </si>
  <si>
    <t>Schodiskové konštrukcie, betón železový tr. C 20/25</t>
  </si>
  <si>
    <t>254740270</t>
  </si>
  <si>
    <t>3*0,265*0,18333*6*2</t>
  </si>
  <si>
    <t>3,5*0,265*0,18333*6</t>
  </si>
  <si>
    <t>431351121</t>
  </si>
  <si>
    <t>Debnenie do 4 m výšky - podest a podstupňových dosiek pôdorysne priamočiarych zhotovenie</t>
  </si>
  <si>
    <t>1611647182</t>
  </si>
  <si>
    <t>3*0,5*12*2</t>
  </si>
  <si>
    <t>3,5*0,5*12</t>
  </si>
  <si>
    <t>4*0,25*6</t>
  </si>
  <si>
    <t>431351122</t>
  </si>
  <si>
    <t>Debnenie do 4 m výšky - podest a podstupňových dosiek pôdorysne priamočiarych odstránenie</t>
  </si>
  <si>
    <t>-1971846438</t>
  </si>
  <si>
    <t>2114380470</t>
  </si>
  <si>
    <t>22*4</t>
  </si>
  <si>
    <t>1388536737</t>
  </si>
  <si>
    <t>-905499341</t>
  </si>
  <si>
    <t>-2127879530</t>
  </si>
  <si>
    <t>-28368493</t>
  </si>
  <si>
    <t>766211500</t>
  </si>
  <si>
    <t xml:space="preserve">Montáž madiel drevených atypických  </t>
  </si>
  <si>
    <t>-1007453910</t>
  </si>
  <si>
    <t>6113950520</t>
  </si>
  <si>
    <t>Drevené madlo k zábradliu s náterom</t>
  </si>
  <si>
    <t>1061368437</t>
  </si>
  <si>
    <t>20,475*1,05 'Přepočítané koeficientom množstva</t>
  </si>
  <si>
    <t>766492199</t>
  </si>
  <si>
    <t>D+M Agátovej terasovej dosky na AL rošte</t>
  </si>
  <si>
    <t>-248543847</t>
  </si>
  <si>
    <t>3*0,79</t>
  </si>
  <si>
    <t>3,3*0,79*2</t>
  </si>
  <si>
    <t>2,7*0,79</t>
  </si>
  <si>
    <t>716828598</t>
  </si>
  <si>
    <t>-27410649</t>
  </si>
  <si>
    <t>-1712127815</t>
  </si>
  <si>
    <t>1534927542</t>
  </si>
  <si>
    <t>D+M Obkladov a dlažieb schodov k vode</t>
  </si>
  <si>
    <t>1758848765</t>
  </si>
  <si>
    <t>-2022675288</t>
  </si>
  <si>
    <t>-857472346</t>
  </si>
  <si>
    <t>20,475*1*2</t>
  </si>
  <si>
    <t>39</t>
  </si>
  <si>
    <t>-170228375</t>
  </si>
  <si>
    <t>40</t>
  </si>
  <si>
    <t>-1973230232</t>
  </si>
  <si>
    <t>1171-0018 - C9 - LÁVKA KU KNIŽNICI</t>
  </si>
  <si>
    <t xml:space="preserve">    785 - Schodisko knižnica</t>
  </si>
  <si>
    <t>823168296</t>
  </si>
  <si>
    <t>1207408783</t>
  </si>
  <si>
    <t>117842059</t>
  </si>
  <si>
    <t>-1908913258</t>
  </si>
  <si>
    <t>9,5*2</t>
  </si>
  <si>
    <t>2044236709</t>
  </si>
  <si>
    <t>19*1,05 'Přepočítané koeficientom množstva</t>
  </si>
  <si>
    <t>-997001179</t>
  </si>
  <si>
    <t>20,14</t>
  </si>
  <si>
    <t>1713491606</t>
  </si>
  <si>
    <t>568104845</t>
  </si>
  <si>
    <t>1477130981</t>
  </si>
  <si>
    <t>1854810241</t>
  </si>
  <si>
    <t>13331610PC</t>
  </si>
  <si>
    <t>Oceľová konštrukcia lávky</t>
  </si>
  <si>
    <t>1701264124</t>
  </si>
  <si>
    <t>-327822793</t>
  </si>
  <si>
    <t>192919996</t>
  </si>
  <si>
    <t>19*1*2</t>
  </si>
  <si>
    <t>2,564*64</t>
  </si>
  <si>
    <t>-121402660</t>
  </si>
  <si>
    <t>785</t>
  </si>
  <si>
    <t>Schodisko knižnica</t>
  </si>
  <si>
    <t>Schodiskové stupne</t>
  </si>
  <si>
    <t>-1104899975</t>
  </si>
  <si>
    <t>Presun hmôt pre schodiskové stupne v objektoch výšky do 6 m</t>
  </si>
  <si>
    <t>-797943956</t>
  </si>
  <si>
    <t>1171-0019 - C10 - LÁVKA K BYTOVÉMU DOMU</t>
  </si>
  <si>
    <t>9,45*2</t>
  </si>
  <si>
    <t>18,9*1,05 'Přepočítané koeficientom množstva</t>
  </si>
  <si>
    <t>28,4</t>
  </si>
  <si>
    <t>18,9*1*2</t>
  </si>
  <si>
    <t>3,8052*64</t>
  </si>
  <si>
    <t>1171-0020 - V5 - VODNÉ SCHODY</t>
  </si>
  <si>
    <t>1437217423</t>
  </si>
  <si>
    <t>4,9*3,5*0,35</t>
  </si>
  <si>
    <t>14,81*20,65*0,35</t>
  </si>
  <si>
    <t>-2049818938</t>
  </si>
  <si>
    <t>-1192267081</t>
  </si>
  <si>
    <t>4,4*0,5*0,55*3</t>
  </si>
  <si>
    <t>398872118</t>
  </si>
  <si>
    <t>-863530432</t>
  </si>
  <si>
    <t>4,9*0,7*0,65*2</t>
  </si>
  <si>
    <t>2,1*0,7*0,65</t>
  </si>
  <si>
    <t>17,32*0,7*0,65</t>
  </si>
  <si>
    <t>13,595*0,7*0,65</t>
  </si>
  <si>
    <t>2,5*0,9*0,65</t>
  </si>
  <si>
    <t>12,375*0,7*0,65</t>
  </si>
  <si>
    <t>11,16*0,7*0,74</t>
  </si>
  <si>
    <t>2,5*0,9*0,96</t>
  </si>
  <si>
    <t>4,2*0,9*0,74</t>
  </si>
  <si>
    <t>4,15*0,7*0,74</t>
  </si>
  <si>
    <t>12,3*0,8*0,74</t>
  </si>
  <si>
    <t>-226059556</t>
  </si>
  <si>
    <t>-260582966</t>
  </si>
  <si>
    <t>133,042+3,63+48,209</t>
  </si>
  <si>
    <t>-16,5</t>
  </si>
  <si>
    <t>-506041129</t>
  </si>
  <si>
    <t>-1288571013</t>
  </si>
  <si>
    <t>279190429</t>
  </si>
  <si>
    <t>-401109898</t>
  </si>
  <si>
    <t>168,381*1,8 'Přepočítané koeficientom množstva</t>
  </si>
  <si>
    <t>46873951</t>
  </si>
  <si>
    <t>180402111</t>
  </si>
  <si>
    <t>Založenie trávnika parkového výsevom v rovine do 1:5</t>
  </si>
  <si>
    <t>-1257214510</t>
  </si>
  <si>
    <t>3,4*7,9</t>
  </si>
  <si>
    <t>3,4*6,7</t>
  </si>
  <si>
    <t>3,4*5,5</t>
  </si>
  <si>
    <t>3,4*3,6*3</t>
  </si>
  <si>
    <t>Trávové semeno - parková zmes</t>
  </si>
  <si>
    <t>-1098445870</t>
  </si>
  <si>
    <t>105,06*0,0309 'Přepočítané koeficientom množstva</t>
  </si>
  <si>
    <t>-1098699593</t>
  </si>
  <si>
    <t>1835619288</t>
  </si>
  <si>
    <t>4,2*2,1*0,1</t>
  </si>
  <si>
    <t>9*1*0,1</t>
  </si>
  <si>
    <t>7,5*1*0,1</t>
  </si>
  <si>
    <t>6,5*1*0,1</t>
  </si>
  <si>
    <t>3,8*1*0,1*3</t>
  </si>
  <si>
    <t>15,6*2,2*0,1</t>
  </si>
  <si>
    <t>20,6*2*0,1</t>
  </si>
  <si>
    <t>3,4*0,2*0,1*9</t>
  </si>
  <si>
    <t>25*2*0,1</t>
  </si>
  <si>
    <t>-349845012</t>
  </si>
  <si>
    <t>8,704*1,7*0,15</t>
  </si>
  <si>
    <t>7,488*1,7*0,15</t>
  </si>
  <si>
    <t>6,273*1,7*0,15</t>
  </si>
  <si>
    <t>20,5*3,4*0,15</t>
  </si>
  <si>
    <t>3,8*1,7*0,15*3</t>
  </si>
  <si>
    <t>10,75*5,8*0,15</t>
  </si>
  <si>
    <t>20,5*2*0,15</t>
  </si>
  <si>
    <t>2025622150</t>
  </si>
  <si>
    <t>85*0,2*2</t>
  </si>
  <si>
    <t>997175255</t>
  </si>
  <si>
    <t>273362021</t>
  </si>
  <si>
    <t>Výstuž základových dosiek zo zvár. sietí KARI</t>
  </si>
  <si>
    <t>-462318768</t>
  </si>
  <si>
    <t>1,8</t>
  </si>
  <si>
    <t>-884551569</t>
  </si>
  <si>
    <t>2,5*0,9*1,04</t>
  </si>
  <si>
    <t>4,15*0,7*1,04</t>
  </si>
  <si>
    <t>-2007056248</t>
  </si>
  <si>
    <t>94*0,3*2</t>
  </si>
  <si>
    <t>137995763</t>
  </si>
  <si>
    <t>Výstuž základových pásov z ocele 10505</t>
  </si>
  <si>
    <t>-2087389637</t>
  </si>
  <si>
    <t>1,4373</t>
  </si>
  <si>
    <t>2,2104-1,8</t>
  </si>
  <si>
    <t>1885109525</t>
  </si>
  <si>
    <t>0,4*0,5*2,2</t>
  </si>
  <si>
    <t>93027253</t>
  </si>
  <si>
    <t>0,5*2,2*2</t>
  </si>
  <si>
    <t>-2015679166</t>
  </si>
  <si>
    <t>631313711</t>
  </si>
  <si>
    <t>Mazanina z betónu prostého (m3) tr.C 25/30 hr.nad 80 do 120 mm</t>
  </si>
  <si>
    <t>-1422168678</t>
  </si>
  <si>
    <t>25*1,6*0,1</t>
  </si>
  <si>
    <t>631319123</t>
  </si>
  <si>
    <t>Príplatok za zníženie obrusnosti s prísadou predp. v projekte pre mazaninu hr. nad 80 do 120 mm</t>
  </si>
  <si>
    <t>1164310912</t>
  </si>
  <si>
    <t>-439366151</t>
  </si>
  <si>
    <t>711470080</t>
  </si>
  <si>
    <t>Vodorovná HDPE izolácia proti zemnej vlhkosti</t>
  </si>
  <si>
    <t>-771514057</t>
  </si>
  <si>
    <t>23,3*2,6</t>
  </si>
  <si>
    <t>5*10,7</t>
  </si>
  <si>
    <t>25*2,5</t>
  </si>
  <si>
    <t>183586211</t>
  </si>
  <si>
    <t>D+M Obkladov a dlažieb vodných schodov</t>
  </si>
  <si>
    <t>-1651202307</t>
  </si>
  <si>
    <t>-836108966</t>
  </si>
  <si>
    <t>-1124854627</t>
  </si>
  <si>
    <t>1171-0021 - C16 - ŠACHTA</t>
  </si>
  <si>
    <t>1434641343</t>
  </si>
  <si>
    <t>9,325*5,825*3,53</t>
  </si>
  <si>
    <t>1281996970</t>
  </si>
  <si>
    <t>151101102</t>
  </si>
  <si>
    <t>Paženie a rozopretie stien rýh pre podzemné vedenie, príložné do 4 m</t>
  </si>
  <si>
    <t>1949523832</t>
  </si>
  <si>
    <t>9,325*3,53*2</t>
  </si>
  <si>
    <t>5,825*3,53*2</t>
  </si>
  <si>
    <t>151101112</t>
  </si>
  <si>
    <t>Odstránenie paženia rýh pre podzemné vedenie, príložné hĺbky do 4 m</t>
  </si>
  <si>
    <t>-877050330</t>
  </si>
  <si>
    <t>367661436</t>
  </si>
  <si>
    <t>191,743-111,882</t>
  </si>
  <si>
    <t>33270327</t>
  </si>
  <si>
    <t>167101101</t>
  </si>
  <si>
    <t>Nakladanie neuľahnutého výkopku z hornín tr.1-4 do 100 m3</t>
  </si>
  <si>
    <t>-1132408993</t>
  </si>
  <si>
    <t>166519644</t>
  </si>
  <si>
    <t>-1113520500</t>
  </si>
  <si>
    <t>79,861*1,8 'Přepočítané koeficientom množstva</t>
  </si>
  <si>
    <t>-1012171023</t>
  </si>
  <si>
    <t>191,743</t>
  </si>
  <si>
    <t>-7,325*3,825*2,792</t>
  </si>
  <si>
    <t>-2,075*1,125*0,7</t>
  </si>
  <si>
    <t>-1769430696</t>
  </si>
  <si>
    <t>7,525*4,025*0,15</t>
  </si>
  <si>
    <t>1591499319</t>
  </si>
  <si>
    <t>7,325*3,825*0,1</t>
  </si>
  <si>
    <t>1,4*0,2*0,25*2</t>
  </si>
  <si>
    <t>1*0,2*0,25*2</t>
  </si>
  <si>
    <t>-33234373</t>
  </si>
  <si>
    <t>7,125*3,625*0,25</t>
  </si>
  <si>
    <t>1*0,3*0,25*2</t>
  </si>
  <si>
    <t>0,4*0,3*0,25*2</t>
  </si>
  <si>
    <t>1348191442</t>
  </si>
  <si>
    <t>7,325*0,4*2</t>
  </si>
  <si>
    <t>3,825*0,4*2</t>
  </si>
  <si>
    <t>-1589407778</t>
  </si>
  <si>
    <t>1902098663</t>
  </si>
  <si>
    <t>6,825*2,092*0,3*2</t>
  </si>
  <si>
    <t>2,725*2,092*0,3*2</t>
  </si>
  <si>
    <t>2,875*0,688*0,2</t>
  </si>
  <si>
    <t>2,275*0,688*0,2</t>
  </si>
  <si>
    <t>-1487824534</t>
  </si>
  <si>
    <t>6,825*2,2*2</t>
  </si>
  <si>
    <t>6,225*2,2*2</t>
  </si>
  <si>
    <t>3,325*2,2*2</t>
  </si>
  <si>
    <t>2,725*2,2*2</t>
  </si>
  <si>
    <t>5,15*0,8*2</t>
  </si>
  <si>
    <t>-1730850845</t>
  </si>
  <si>
    <t>317321315</t>
  </si>
  <si>
    <t>Betón prekladov železový (bez výstuže) tr.C 20/25</t>
  </si>
  <si>
    <t>1512683915</t>
  </si>
  <si>
    <t>3,325*0,225*0,7</t>
  </si>
  <si>
    <t>1,2*0,225*0,238</t>
  </si>
  <si>
    <t>317351107</t>
  </si>
  <si>
    <t>Debnenie prekladu  vrátane podpornej konštrukcie výšky do 4 m zhotovenie</t>
  </si>
  <si>
    <t>197763082</t>
  </si>
  <si>
    <t>3,325*0,9*2</t>
  </si>
  <si>
    <t>3,325*0,225</t>
  </si>
  <si>
    <t>317351108</t>
  </si>
  <si>
    <t>Debnenie prekladu  vrátane podpornej konštrukcie výšky do 4 m odstránenie</t>
  </si>
  <si>
    <t>-1812692218</t>
  </si>
  <si>
    <t>3173618211</t>
  </si>
  <si>
    <t>Výstuž dosiek, stien a prekladov z ocele 10505</t>
  </si>
  <si>
    <t>1523290783</t>
  </si>
  <si>
    <t>411321314</t>
  </si>
  <si>
    <t>Betón stropov doskových a trámových,  železový tr.C 20/25</t>
  </si>
  <si>
    <t>-768617706</t>
  </si>
  <si>
    <t>6,825*3,325*0,25</t>
  </si>
  <si>
    <t>-0,825*0,825*0,25</t>
  </si>
  <si>
    <t>-0,625*0,625*0,25</t>
  </si>
  <si>
    <t>411351101</t>
  </si>
  <si>
    <t>Debnenie klenbových pásov valcových vrátane podpernej konštrukcie do výšky 4m zhotovenie</t>
  </si>
  <si>
    <t>1426345016</t>
  </si>
  <si>
    <t>411351102</t>
  </si>
  <si>
    <t>Debnenie stropov doskových odstránenie-dielce</t>
  </si>
  <si>
    <t>-1055758147</t>
  </si>
  <si>
    <t>411354173</t>
  </si>
  <si>
    <t>Podporná konštrukcia stropov výšky do 4 m pre zaťaženie do 12 kPa zhotovenie</t>
  </si>
  <si>
    <t>-1815089887</t>
  </si>
  <si>
    <t>6,225*2,725</t>
  </si>
  <si>
    <t>411354174</t>
  </si>
  <si>
    <t>Podporná konštrukcia stropov výšky do 4 m pre zaťaženie do 12 kPa odstránenie</t>
  </si>
  <si>
    <t>-1865596850</t>
  </si>
  <si>
    <t>998012021</t>
  </si>
  <si>
    <t>Presun hmôt pre budovy (801, 803, 812), zvislá konštr. monolit. betónová výšky do 6 m</t>
  </si>
  <si>
    <t>-898568670</t>
  </si>
  <si>
    <t>-565847886</t>
  </si>
  <si>
    <t>1171-0022 - C17 - HISTORICKÉ ZÁBRADLIE</t>
  </si>
  <si>
    <t>767161190</t>
  </si>
  <si>
    <t>Demontáž, oprava a montáž historického zábradlia</t>
  </si>
  <si>
    <t>2067432696</t>
  </si>
  <si>
    <t>-2128381146</t>
  </si>
  <si>
    <t>1171-0023 - MOBILIÁR NAVRHOVANÝ - TYP A</t>
  </si>
  <si>
    <t>HSV - MOBILIÁR - TYP A</t>
  </si>
  <si>
    <t xml:space="preserve">    1 - MOBILÍAR - TYP A</t>
  </si>
  <si>
    <t>MOBILIÁR - TYP A</t>
  </si>
  <si>
    <t>MOBILÍAR - TYP A</t>
  </si>
  <si>
    <t>001</t>
  </si>
  <si>
    <t>B1 - LAVIČKA TYP A</t>
  </si>
  <si>
    <t>1814439206</t>
  </si>
  <si>
    <t>002</t>
  </si>
  <si>
    <t>B1 - LAVIČKA TYP B</t>
  </si>
  <si>
    <t>-917287002</t>
  </si>
  <si>
    <t>003</t>
  </si>
  <si>
    <t>B2 - KOŠ ODPADKOVÝ</t>
  </si>
  <si>
    <t>571884159</t>
  </si>
  <si>
    <t>004</t>
  </si>
  <si>
    <t>B3 - STOJAN NA BICYKLE</t>
  </si>
  <si>
    <t>1091177523</t>
  </si>
  <si>
    <t>005</t>
  </si>
  <si>
    <t>B4 - TABULA INFORMAČNÁ</t>
  </si>
  <si>
    <t>1862003770</t>
  </si>
  <si>
    <t>97,065*6 'Přepočítané koeficientom množstva</t>
  </si>
  <si>
    <t>1,829*6 'Přepočítané koeficientom množstva</t>
  </si>
  <si>
    <t>8,637*6 'Přepočítané koeficientom množstva</t>
  </si>
  <si>
    <t>48,84*6 'Přepočítané koeficientom množstva</t>
  </si>
  <si>
    <t>3,672*4 'Přepočítané koeficientom množstva</t>
  </si>
  <si>
    <t>12,779*4 'Přepočítané koeficientom množstva</t>
  </si>
  <si>
    <t>3,175*4 'Přepočítané koeficientom množstva</t>
  </si>
  <si>
    <t>4,816*4 'Přepočítané koeficientom množstva</t>
  </si>
  <si>
    <t>2,856*4 'Přepočítané koeficientom množstva</t>
  </si>
  <si>
    <t>0,082*4 'Přepočítané koeficientom množstva</t>
  </si>
  <si>
    <t>0,154*4 'Přepočítané koeficientom množstva</t>
  </si>
  <si>
    <t>26,742*4 'Přepočítané koeficientom množstva</t>
  </si>
  <si>
    <t>207,012*4 'Přepočítané koeficientom množstva</t>
  </si>
  <si>
    <t>174,186*4 'Přepočítané koeficientom množstva</t>
  </si>
  <si>
    <t>168,381*4 'Přepočítané koeficientom množstva</t>
  </si>
  <si>
    <t>79,861*4 'Přepočítané koeficientom množstva</t>
  </si>
  <si>
    <t xml:space="preserve">1171-0007 - C1 - DOPLNENIE OPORNÉHO MÚRU </t>
  </si>
  <si>
    <t>Zákonný poplatok obci podľa Zákona č. 329/2018 NEPODLIEHA ZDANENIU</t>
  </si>
  <si>
    <t>Zákonný poplatok obci podľa Zákona č. 329/2018 - zemina a kamenivo NEPODLIEHA ZDANENIU</t>
  </si>
  <si>
    <t>ekvivalent/ výrobok</t>
  </si>
  <si>
    <t>ekvivalent/výrobok</t>
  </si>
  <si>
    <r>
      <t xml:space="preserve">Zdravotechnika - </t>
    </r>
    <r>
      <rPr>
        <b/>
        <sz val="9"/>
        <color rgb="FFFF0000"/>
        <rFont val="Arial CE"/>
        <charset val="238"/>
      </rPr>
      <t>cenu neuvádzať - bude uvedená v SO 06 - V1 kruhová fontána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</si>
</sst>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8"/>
      <color rgb="FFFF0000"/>
      <name val="Arial CE"/>
      <charset val="238"/>
    </font>
    <font>
      <b/>
      <sz val="9"/>
      <color rgb="FFFF0000"/>
      <name val="Arial CE"/>
      <charset val="238"/>
    </font>
    <font>
      <sz val="9"/>
      <color rgb="FFFF0000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167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0" fillId="0" borderId="0" xfId="0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0" fillId="5" borderId="3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 wrapText="1"/>
      <protection locked="0"/>
    </xf>
    <xf numFmtId="0" fontId="19" fillId="5" borderId="22" xfId="0" applyFont="1" applyFill="1" applyBorder="1" applyAlignment="1" applyProtection="1">
      <alignment horizontal="left" vertical="center" wrapText="1"/>
      <protection locked="0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9" fillId="4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67" fontId="37" fillId="0" borderId="22" xfId="0" applyNumberFormat="1" applyFont="1" applyBorder="1" applyAlignment="1" applyProtection="1">
      <alignment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18"/>
  <sheetViews>
    <sheetView showGridLines="0" topLeftCell="A4" workbookViewId="0">
      <selection activeCell="AN9" sqref="AN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12" t="s">
        <v>5</v>
      </c>
      <c r="AS2" s="213"/>
      <c r="AT2" s="213"/>
      <c r="AU2" s="213"/>
      <c r="AV2" s="213"/>
      <c r="AW2" s="213"/>
      <c r="AX2" s="213"/>
      <c r="AY2" s="213"/>
      <c r="AZ2" s="213"/>
      <c r="BA2" s="213"/>
      <c r="BB2" s="213"/>
      <c r="BC2" s="213"/>
      <c r="BD2" s="213"/>
      <c r="BE2" s="213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s="1" customFormat="1" ht="24.95" customHeight="1">
      <c r="B4" s="19"/>
      <c r="D4" s="20" t="s">
        <v>8</v>
      </c>
      <c r="AR4" s="19"/>
      <c r="AS4" s="21" t="s">
        <v>9</v>
      </c>
      <c r="BS4" s="16" t="s">
        <v>6</v>
      </c>
    </row>
    <row r="5" spans="1:74" s="1" customFormat="1" ht="12" customHeight="1">
      <c r="B5" s="19"/>
      <c r="D5" s="22" t="s">
        <v>10</v>
      </c>
      <c r="K5" s="214" t="s">
        <v>11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R5" s="19"/>
      <c r="BS5" s="16" t="s">
        <v>6</v>
      </c>
    </row>
    <row r="6" spans="1:74" s="1" customFormat="1" ht="36.950000000000003" customHeight="1">
      <c r="B6" s="19"/>
      <c r="D6" s="24" t="s">
        <v>12</v>
      </c>
      <c r="K6" s="215" t="s">
        <v>13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R6" s="19"/>
      <c r="BS6" s="16" t="s">
        <v>6</v>
      </c>
    </row>
    <row r="7" spans="1:74" s="1" customFormat="1" ht="12" customHeight="1">
      <c r="B7" s="19"/>
      <c r="D7" s="25" t="s">
        <v>14</v>
      </c>
      <c r="K7" s="23" t="s">
        <v>1</v>
      </c>
      <c r="AK7" s="25" t="s">
        <v>15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16</v>
      </c>
      <c r="K8" s="23" t="s">
        <v>17</v>
      </c>
      <c r="AK8" s="25" t="s">
        <v>18</v>
      </c>
      <c r="AN8" s="182">
        <v>44281</v>
      </c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19</v>
      </c>
      <c r="AK10" s="25" t="s">
        <v>20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21</v>
      </c>
      <c r="AK11" s="25" t="s">
        <v>22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23</v>
      </c>
      <c r="AK13" s="25" t="s">
        <v>20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24</v>
      </c>
      <c r="AK14" s="25" t="s">
        <v>22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25</v>
      </c>
      <c r="AK16" s="25" t="s">
        <v>20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26</v>
      </c>
      <c r="AK17" s="25" t="s">
        <v>22</v>
      </c>
      <c r="AN17" s="23" t="s">
        <v>1</v>
      </c>
      <c r="AR17" s="19"/>
      <c r="BS17" s="16" t="s">
        <v>27</v>
      </c>
    </row>
    <row r="18" spans="1:71" s="1" customFormat="1" ht="6.95" customHeight="1">
      <c r="B18" s="19"/>
      <c r="AR18" s="19"/>
      <c r="BS18" s="16" t="s">
        <v>28</v>
      </c>
    </row>
    <row r="19" spans="1:71" s="1" customFormat="1" ht="12" customHeight="1">
      <c r="B19" s="19"/>
      <c r="D19" s="25" t="s">
        <v>29</v>
      </c>
      <c r="AK19" s="25" t="s">
        <v>20</v>
      </c>
      <c r="AN19" s="23" t="s">
        <v>1</v>
      </c>
      <c r="AR19" s="19"/>
      <c r="BS19" s="16" t="s">
        <v>28</v>
      </c>
    </row>
    <row r="20" spans="1:71" s="1" customFormat="1" ht="18.399999999999999" customHeight="1">
      <c r="B20" s="19"/>
      <c r="E20" s="23" t="s">
        <v>30</v>
      </c>
      <c r="AK20" s="25" t="s">
        <v>22</v>
      </c>
      <c r="AN20" s="23" t="s">
        <v>1</v>
      </c>
      <c r="AR20" s="19"/>
      <c r="BS20" s="16" t="s">
        <v>27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31</v>
      </c>
      <c r="AR22" s="19"/>
    </row>
    <row r="23" spans="1:71" s="1" customFormat="1" ht="16.5" customHeight="1">
      <c r="B23" s="19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>
      <c r="A26" s="28"/>
      <c r="B26" s="29"/>
      <c r="C26" s="28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17">
        <f>ROUND(AG94,2)</f>
        <v>0</v>
      </c>
      <c r="AL26" s="218"/>
      <c r="AM26" s="218"/>
      <c r="AN26" s="218"/>
      <c r="AO26" s="218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19" t="s">
        <v>33</v>
      </c>
      <c r="M28" s="219"/>
      <c r="N28" s="219"/>
      <c r="O28" s="219"/>
      <c r="P28" s="219"/>
      <c r="Q28" s="28"/>
      <c r="R28" s="28"/>
      <c r="S28" s="28"/>
      <c r="T28" s="28"/>
      <c r="U28" s="28"/>
      <c r="V28" s="28"/>
      <c r="W28" s="219" t="s">
        <v>34</v>
      </c>
      <c r="X28" s="219"/>
      <c r="Y28" s="219"/>
      <c r="Z28" s="219"/>
      <c r="AA28" s="219"/>
      <c r="AB28" s="219"/>
      <c r="AC28" s="219"/>
      <c r="AD28" s="219"/>
      <c r="AE28" s="219"/>
      <c r="AF28" s="28"/>
      <c r="AG28" s="28"/>
      <c r="AH28" s="28"/>
      <c r="AI28" s="28"/>
      <c r="AJ28" s="28"/>
      <c r="AK28" s="219" t="s">
        <v>35</v>
      </c>
      <c r="AL28" s="219"/>
      <c r="AM28" s="219"/>
      <c r="AN28" s="219"/>
      <c r="AO28" s="219"/>
      <c r="AP28" s="28"/>
      <c r="AQ28" s="28"/>
      <c r="AR28" s="29"/>
      <c r="BE28" s="28"/>
    </row>
    <row r="29" spans="1:71" s="3" customFormat="1" ht="14.45" customHeight="1">
      <c r="B29" s="33"/>
      <c r="D29" s="25" t="s">
        <v>36</v>
      </c>
      <c r="F29" s="25" t="s">
        <v>37</v>
      </c>
      <c r="L29" s="205">
        <v>0.2</v>
      </c>
      <c r="M29" s="206"/>
      <c r="N29" s="206"/>
      <c r="O29" s="206"/>
      <c r="P29" s="206"/>
      <c r="W29" s="207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7">
        <f>ROUND(AV94, 2)</f>
        <v>0</v>
      </c>
      <c r="AL29" s="206"/>
      <c r="AM29" s="206"/>
      <c r="AN29" s="206"/>
      <c r="AO29" s="206"/>
      <c r="AR29" s="33"/>
    </row>
    <row r="30" spans="1:71" s="3" customFormat="1" ht="14.45" customHeight="1">
      <c r="B30" s="33"/>
      <c r="F30" s="25" t="s">
        <v>38</v>
      </c>
      <c r="L30" s="205">
        <v>0.2</v>
      </c>
      <c r="M30" s="206"/>
      <c r="N30" s="206"/>
      <c r="O30" s="206"/>
      <c r="P30" s="206"/>
      <c r="W30" s="207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7">
        <f>ROUND(AW94, 2)</f>
        <v>0</v>
      </c>
      <c r="AL30" s="206"/>
      <c r="AM30" s="206"/>
      <c r="AN30" s="206"/>
      <c r="AO30" s="206"/>
      <c r="AR30" s="33"/>
    </row>
    <row r="31" spans="1:71" s="3" customFormat="1" ht="14.45" hidden="1" customHeight="1">
      <c r="B31" s="33"/>
      <c r="F31" s="25" t="s">
        <v>39</v>
      </c>
      <c r="L31" s="205">
        <v>0.2</v>
      </c>
      <c r="M31" s="206"/>
      <c r="N31" s="206"/>
      <c r="O31" s="206"/>
      <c r="P31" s="206"/>
      <c r="W31" s="207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7">
        <v>0</v>
      </c>
      <c r="AL31" s="206"/>
      <c r="AM31" s="206"/>
      <c r="AN31" s="206"/>
      <c r="AO31" s="206"/>
      <c r="AR31" s="33"/>
    </row>
    <row r="32" spans="1:71" s="3" customFormat="1" ht="14.45" hidden="1" customHeight="1">
      <c r="B32" s="33"/>
      <c r="F32" s="25" t="s">
        <v>40</v>
      </c>
      <c r="L32" s="205">
        <v>0.2</v>
      </c>
      <c r="M32" s="206"/>
      <c r="N32" s="206"/>
      <c r="O32" s="206"/>
      <c r="P32" s="206"/>
      <c r="W32" s="207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7">
        <v>0</v>
      </c>
      <c r="AL32" s="206"/>
      <c r="AM32" s="206"/>
      <c r="AN32" s="206"/>
      <c r="AO32" s="206"/>
      <c r="AR32" s="33"/>
    </row>
    <row r="33" spans="1:57" s="3" customFormat="1" ht="14.45" hidden="1" customHeight="1">
      <c r="B33" s="33"/>
      <c r="F33" s="25" t="s">
        <v>41</v>
      </c>
      <c r="L33" s="205">
        <v>0</v>
      </c>
      <c r="M33" s="206"/>
      <c r="N33" s="206"/>
      <c r="O33" s="206"/>
      <c r="P33" s="206"/>
      <c r="W33" s="207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7">
        <v>0</v>
      </c>
      <c r="AL33" s="206"/>
      <c r="AM33" s="206"/>
      <c r="AN33" s="206"/>
      <c r="AO33" s="206"/>
      <c r="AR33" s="33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211" t="s">
        <v>44</v>
      </c>
      <c r="Y35" s="209"/>
      <c r="Z35" s="209"/>
      <c r="AA35" s="209"/>
      <c r="AB35" s="209"/>
      <c r="AC35" s="36"/>
      <c r="AD35" s="36"/>
      <c r="AE35" s="36"/>
      <c r="AF35" s="36"/>
      <c r="AG35" s="36"/>
      <c r="AH35" s="36"/>
      <c r="AI35" s="36"/>
      <c r="AJ35" s="36"/>
      <c r="AK35" s="208">
        <f>SUM(AK26:AK33)</f>
        <v>0</v>
      </c>
      <c r="AL35" s="209"/>
      <c r="AM35" s="209"/>
      <c r="AN35" s="209"/>
      <c r="AO35" s="210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8"/>
      <c r="D49" s="39" t="s">
        <v>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46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28"/>
      <c r="B60" s="29"/>
      <c r="C60" s="28"/>
      <c r="D60" s="41" t="s">
        <v>47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48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47</v>
      </c>
      <c r="AI60" s="31"/>
      <c r="AJ60" s="31"/>
      <c r="AK60" s="31"/>
      <c r="AL60" s="31"/>
      <c r="AM60" s="41" t="s">
        <v>48</v>
      </c>
      <c r="AN60" s="31"/>
      <c r="AO60" s="31"/>
      <c r="AP60" s="28"/>
      <c r="AQ60" s="28"/>
      <c r="AR60" s="29"/>
      <c r="BE60" s="28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28"/>
      <c r="B64" s="29"/>
      <c r="C64" s="28"/>
      <c r="D64" s="39" t="s">
        <v>49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50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28"/>
      <c r="B75" s="29"/>
      <c r="C75" s="28"/>
      <c r="D75" s="41" t="s">
        <v>47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48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47</v>
      </c>
      <c r="AI75" s="31"/>
      <c r="AJ75" s="31"/>
      <c r="AK75" s="31"/>
      <c r="AL75" s="31"/>
      <c r="AM75" s="41" t="s">
        <v>48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20" t="s">
        <v>51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10</v>
      </c>
      <c r="L84" s="4" t="str">
        <f>K5</f>
        <v>20-24</v>
      </c>
      <c r="AR84" s="47"/>
    </row>
    <row r="85" spans="1:91" s="5" customFormat="1" ht="36.950000000000003" customHeight="1">
      <c r="B85" s="48"/>
      <c r="C85" s="49" t="s">
        <v>12</v>
      </c>
      <c r="L85" s="188" t="str">
        <f>K6</f>
        <v>Obnova Ružového parku-architektura</v>
      </c>
      <c r="M85" s="189"/>
      <c r="N85" s="189"/>
      <c r="O85" s="189"/>
      <c r="P85" s="189"/>
      <c r="Q85" s="189"/>
      <c r="R85" s="189"/>
      <c r="S85" s="189"/>
      <c r="T85" s="189"/>
      <c r="U85" s="189"/>
      <c r="V85" s="189"/>
      <c r="W85" s="189"/>
      <c r="X85" s="189"/>
      <c r="Y85" s="189"/>
      <c r="Z85" s="189"/>
      <c r="AA85" s="189"/>
      <c r="AB85" s="189"/>
      <c r="AC85" s="189"/>
      <c r="AD85" s="189"/>
      <c r="AE85" s="189"/>
      <c r="AF85" s="189"/>
      <c r="AG85" s="189"/>
      <c r="AH85" s="189"/>
      <c r="AI85" s="189"/>
      <c r="AJ85" s="189"/>
      <c r="AK85" s="189"/>
      <c r="AL85" s="189"/>
      <c r="AM85" s="189"/>
      <c r="AN85" s="189"/>
      <c r="AO85" s="189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16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Trnava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18</v>
      </c>
      <c r="AJ87" s="28"/>
      <c r="AK87" s="28"/>
      <c r="AL87" s="28"/>
      <c r="AM87" s="192">
        <f>IF(AN8= "","",AN8)</f>
        <v>44281</v>
      </c>
      <c r="AN87" s="192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19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MsÚ Trnava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25</v>
      </c>
      <c r="AJ89" s="28"/>
      <c r="AK89" s="28"/>
      <c r="AL89" s="28"/>
      <c r="AM89" s="190" t="str">
        <f>IF(E17="","",E17)</f>
        <v>Rudbeckia-ateliér s.r.o.</v>
      </c>
      <c r="AN89" s="191"/>
      <c r="AO89" s="191"/>
      <c r="AP89" s="191"/>
      <c r="AQ89" s="28"/>
      <c r="AR89" s="29"/>
      <c r="AS89" s="193" t="s">
        <v>52</v>
      </c>
      <c r="AT89" s="194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5" t="s">
        <v>23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29</v>
      </c>
      <c r="AJ90" s="28"/>
      <c r="AK90" s="28"/>
      <c r="AL90" s="28"/>
      <c r="AM90" s="190" t="str">
        <f>IF(E20="","",E20)</f>
        <v>Ing. Júlia Straňáková</v>
      </c>
      <c r="AN90" s="191"/>
      <c r="AO90" s="191"/>
      <c r="AP90" s="191"/>
      <c r="AQ90" s="28"/>
      <c r="AR90" s="29"/>
      <c r="AS90" s="195"/>
      <c r="AT90" s="196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95"/>
      <c r="AT91" s="196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220" t="s">
        <v>53</v>
      </c>
      <c r="D92" s="198"/>
      <c r="E92" s="198"/>
      <c r="F92" s="198"/>
      <c r="G92" s="198"/>
      <c r="H92" s="56"/>
      <c r="I92" s="199" t="s">
        <v>54</v>
      </c>
      <c r="J92" s="198"/>
      <c r="K92" s="198"/>
      <c r="L92" s="198"/>
      <c r="M92" s="198"/>
      <c r="N92" s="198"/>
      <c r="O92" s="198"/>
      <c r="P92" s="198"/>
      <c r="Q92" s="198"/>
      <c r="R92" s="198"/>
      <c r="S92" s="198"/>
      <c r="T92" s="198"/>
      <c r="U92" s="198"/>
      <c r="V92" s="198"/>
      <c r="W92" s="198"/>
      <c r="X92" s="198"/>
      <c r="Y92" s="198"/>
      <c r="Z92" s="198"/>
      <c r="AA92" s="198"/>
      <c r="AB92" s="198"/>
      <c r="AC92" s="198"/>
      <c r="AD92" s="198"/>
      <c r="AE92" s="198"/>
      <c r="AF92" s="198"/>
      <c r="AG92" s="197" t="s">
        <v>55</v>
      </c>
      <c r="AH92" s="198"/>
      <c r="AI92" s="198"/>
      <c r="AJ92" s="198"/>
      <c r="AK92" s="198"/>
      <c r="AL92" s="198"/>
      <c r="AM92" s="198"/>
      <c r="AN92" s="199" t="s">
        <v>56</v>
      </c>
      <c r="AO92" s="198"/>
      <c r="AP92" s="200"/>
      <c r="AQ92" s="57" t="s">
        <v>57</v>
      </c>
      <c r="AR92" s="29"/>
      <c r="AS92" s="58" t="s">
        <v>58</v>
      </c>
      <c r="AT92" s="59" t="s">
        <v>59</v>
      </c>
      <c r="AU92" s="59" t="s">
        <v>60</v>
      </c>
      <c r="AV92" s="59" t="s">
        <v>61</v>
      </c>
      <c r="AW92" s="59" t="s">
        <v>62</v>
      </c>
      <c r="AX92" s="59" t="s">
        <v>63</v>
      </c>
      <c r="AY92" s="59" t="s">
        <v>64</v>
      </c>
      <c r="AZ92" s="59" t="s">
        <v>65</v>
      </c>
      <c r="BA92" s="59" t="s">
        <v>66</v>
      </c>
      <c r="BB92" s="59" t="s">
        <v>67</v>
      </c>
      <c r="BC92" s="59" t="s">
        <v>68</v>
      </c>
      <c r="BD92" s="60" t="s">
        <v>69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70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03">
        <f>ROUND(SUM(AG95:AG116),2)</f>
        <v>0</v>
      </c>
      <c r="AH94" s="203"/>
      <c r="AI94" s="203"/>
      <c r="AJ94" s="203"/>
      <c r="AK94" s="203"/>
      <c r="AL94" s="203"/>
      <c r="AM94" s="203"/>
      <c r="AN94" s="204">
        <f t="shared" ref="AN94:AN116" si="0">SUM(AG94,AT94)</f>
        <v>0</v>
      </c>
      <c r="AO94" s="204"/>
      <c r="AP94" s="204"/>
      <c r="AQ94" s="68" t="s">
        <v>1</v>
      </c>
      <c r="AR94" s="64"/>
      <c r="AS94" s="69">
        <f>ROUND(SUM(AS95:AS116),2)</f>
        <v>0</v>
      </c>
      <c r="AT94" s="70">
        <f t="shared" ref="AT94:AT116" si="1">ROUND(SUM(AV94:AW94),2)</f>
        <v>0</v>
      </c>
      <c r="AU94" s="71">
        <f>ROUND(SUM(AU95:AU116),5)</f>
        <v>9930.2410500000005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ROUND(SUM(AZ95:AZ116),2)</f>
        <v>0</v>
      </c>
      <c r="BA94" s="70">
        <f>ROUND(SUM(BA95:BA116),2)</f>
        <v>0</v>
      </c>
      <c r="BB94" s="70">
        <f>ROUND(SUM(BB95:BB116),2)</f>
        <v>0</v>
      </c>
      <c r="BC94" s="70">
        <f>ROUND(SUM(BC95:BC116),2)</f>
        <v>0</v>
      </c>
      <c r="BD94" s="72">
        <f>ROUND(SUM(BD95:BD116),2)</f>
        <v>0</v>
      </c>
      <c r="BS94" s="73" t="s">
        <v>71</v>
      </c>
      <c r="BT94" s="73" t="s">
        <v>72</v>
      </c>
      <c r="BU94" s="74" t="s">
        <v>73</v>
      </c>
      <c r="BV94" s="73" t="s">
        <v>74</v>
      </c>
      <c r="BW94" s="73" t="s">
        <v>4</v>
      </c>
      <c r="BX94" s="73" t="s">
        <v>75</v>
      </c>
      <c r="CL94" s="73" t="s">
        <v>1</v>
      </c>
    </row>
    <row r="95" spans="1:91" s="7" customFormat="1" ht="24.75" customHeight="1">
      <c r="A95" s="75" t="s">
        <v>76</v>
      </c>
      <c r="B95" s="76"/>
      <c r="C95" s="77"/>
      <c r="D95" s="187" t="s">
        <v>77</v>
      </c>
      <c r="E95" s="187"/>
      <c r="F95" s="187"/>
      <c r="G95" s="187"/>
      <c r="H95" s="187"/>
      <c r="I95" s="78"/>
      <c r="J95" s="187" t="s">
        <v>78</v>
      </c>
      <c r="K95" s="187"/>
      <c r="L95" s="187"/>
      <c r="M95" s="187"/>
      <c r="N95" s="187"/>
      <c r="O95" s="187"/>
      <c r="P95" s="187"/>
      <c r="Q95" s="187"/>
      <c r="R95" s="187"/>
      <c r="S95" s="187"/>
      <c r="T95" s="187"/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  <c r="AF95" s="187"/>
      <c r="AG95" s="201">
        <f>'1171-0001 - SO 03 - ASANÁCIE'!J30</f>
        <v>0</v>
      </c>
      <c r="AH95" s="202"/>
      <c r="AI95" s="202"/>
      <c r="AJ95" s="202"/>
      <c r="AK95" s="202"/>
      <c r="AL95" s="202"/>
      <c r="AM95" s="202"/>
      <c r="AN95" s="201">
        <f t="shared" si="0"/>
        <v>0</v>
      </c>
      <c r="AO95" s="202"/>
      <c r="AP95" s="202"/>
      <c r="AQ95" s="79" t="s">
        <v>79</v>
      </c>
      <c r="AR95" s="76"/>
      <c r="AS95" s="80">
        <v>0</v>
      </c>
      <c r="AT95" s="81">
        <f t="shared" si="1"/>
        <v>0</v>
      </c>
      <c r="AU95" s="82">
        <f>'1171-0001 - SO 03 - ASANÁCIE'!P124</f>
        <v>799.08838800000001</v>
      </c>
      <c r="AV95" s="81">
        <f>'1171-0001 - SO 03 - ASANÁCIE'!J33</f>
        <v>0</v>
      </c>
      <c r="AW95" s="81">
        <f>'1171-0001 - SO 03 - ASANÁCIE'!J34</f>
        <v>0</v>
      </c>
      <c r="AX95" s="81">
        <f>'1171-0001 - SO 03 - ASANÁCIE'!J35</f>
        <v>0</v>
      </c>
      <c r="AY95" s="81">
        <f>'1171-0001 - SO 03 - ASANÁCIE'!J36</f>
        <v>0</v>
      </c>
      <c r="AZ95" s="81">
        <f>'1171-0001 - SO 03 - ASANÁCIE'!F33</f>
        <v>0</v>
      </c>
      <c r="BA95" s="81">
        <f>'1171-0001 - SO 03 - ASANÁCIE'!F34</f>
        <v>0</v>
      </c>
      <c r="BB95" s="81">
        <f>'1171-0001 - SO 03 - ASANÁCIE'!F35</f>
        <v>0</v>
      </c>
      <c r="BC95" s="81">
        <f>'1171-0001 - SO 03 - ASANÁCIE'!F36</f>
        <v>0</v>
      </c>
      <c r="BD95" s="83">
        <f>'1171-0001 - SO 03 - ASANÁCIE'!F37</f>
        <v>0</v>
      </c>
      <c r="BT95" s="84" t="s">
        <v>80</v>
      </c>
      <c r="BV95" s="84" t="s">
        <v>74</v>
      </c>
      <c r="BW95" s="84" t="s">
        <v>81</v>
      </c>
      <c r="BX95" s="84" t="s">
        <v>4</v>
      </c>
      <c r="CL95" s="84" t="s">
        <v>1</v>
      </c>
      <c r="CM95" s="84" t="s">
        <v>72</v>
      </c>
    </row>
    <row r="96" spans="1:91" s="7" customFormat="1" ht="24.75" customHeight="1">
      <c r="A96" s="75" t="s">
        <v>76</v>
      </c>
      <c r="B96" s="76"/>
      <c r="C96" s="77"/>
      <c r="D96" s="187" t="s">
        <v>82</v>
      </c>
      <c r="E96" s="187"/>
      <c r="F96" s="187"/>
      <c r="G96" s="187"/>
      <c r="H96" s="187"/>
      <c r="I96" s="78"/>
      <c r="J96" s="187" t="s">
        <v>83</v>
      </c>
      <c r="K96" s="187"/>
      <c r="L96" s="187"/>
      <c r="M96" s="187"/>
      <c r="N96" s="187"/>
      <c r="O96" s="187"/>
      <c r="P96" s="187"/>
      <c r="Q96" s="187"/>
      <c r="R96" s="187"/>
      <c r="S96" s="187"/>
      <c r="T96" s="187"/>
      <c r="U96" s="187"/>
      <c r="V96" s="187"/>
      <c r="W96" s="187"/>
      <c r="X96" s="187"/>
      <c r="Y96" s="187"/>
      <c r="Z96" s="187"/>
      <c r="AA96" s="187"/>
      <c r="AB96" s="187"/>
      <c r="AC96" s="187"/>
      <c r="AD96" s="187"/>
      <c r="AE96" s="187"/>
      <c r="AF96" s="187"/>
      <c r="AG96" s="201">
        <f>'1171-0002 - C1 - PERGOLA ...'!J30</f>
        <v>0</v>
      </c>
      <c r="AH96" s="202"/>
      <c r="AI96" s="202"/>
      <c r="AJ96" s="202"/>
      <c r="AK96" s="202"/>
      <c r="AL96" s="202"/>
      <c r="AM96" s="202"/>
      <c r="AN96" s="201">
        <f t="shared" si="0"/>
        <v>0</v>
      </c>
      <c r="AO96" s="202"/>
      <c r="AP96" s="202"/>
      <c r="AQ96" s="79" t="s">
        <v>79</v>
      </c>
      <c r="AR96" s="76"/>
      <c r="AS96" s="80">
        <v>0</v>
      </c>
      <c r="AT96" s="81">
        <f t="shared" si="1"/>
        <v>0</v>
      </c>
      <c r="AU96" s="82">
        <f>'1171-0002 - C1 - PERGOLA ...'!P125</f>
        <v>81.549085819999988</v>
      </c>
      <c r="AV96" s="81">
        <f>'1171-0002 - C1 - PERGOLA ...'!J33</f>
        <v>0</v>
      </c>
      <c r="AW96" s="81">
        <f>'1171-0002 - C1 - PERGOLA ...'!J34</f>
        <v>0</v>
      </c>
      <c r="AX96" s="81">
        <f>'1171-0002 - C1 - PERGOLA ...'!J35</f>
        <v>0</v>
      </c>
      <c r="AY96" s="81">
        <f>'1171-0002 - C1 - PERGOLA ...'!J36</f>
        <v>0</v>
      </c>
      <c r="AZ96" s="81">
        <f>'1171-0002 - C1 - PERGOLA ...'!F33</f>
        <v>0</v>
      </c>
      <c r="BA96" s="81">
        <f>'1171-0002 - C1 - PERGOLA ...'!F34</f>
        <v>0</v>
      </c>
      <c r="BB96" s="81">
        <f>'1171-0002 - C1 - PERGOLA ...'!F35</f>
        <v>0</v>
      </c>
      <c r="BC96" s="81">
        <f>'1171-0002 - C1 - PERGOLA ...'!F36</f>
        <v>0</v>
      </c>
      <c r="BD96" s="83">
        <f>'1171-0002 - C1 - PERGOLA ...'!F37</f>
        <v>0</v>
      </c>
      <c r="BT96" s="84" t="s">
        <v>80</v>
      </c>
      <c r="BV96" s="84" t="s">
        <v>74</v>
      </c>
      <c r="BW96" s="84" t="s">
        <v>84</v>
      </c>
      <c r="BX96" s="84" t="s">
        <v>4</v>
      </c>
      <c r="CL96" s="84" t="s">
        <v>1</v>
      </c>
      <c r="CM96" s="84" t="s">
        <v>72</v>
      </c>
    </row>
    <row r="97" spans="1:91" s="7" customFormat="1" ht="24.75" customHeight="1">
      <c r="A97" s="75" t="s">
        <v>76</v>
      </c>
      <c r="B97" s="76"/>
      <c r="C97" s="77"/>
      <c r="D97" s="187" t="s">
        <v>85</v>
      </c>
      <c r="E97" s="187"/>
      <c r="F97" s="187"/>
      <c r="G97" s="187"/>
      <c r="H97" s="187"/>
      <c r="I97" s="78"/>
      <c r="J97" s="187" t="s">
        <v>86</v>
      </c>
      <c r="K97" s="187"/>
      <c r="L97" s="187"/>
      <c r="M97" s="187"/>
      <c r="N97" s="187"/>
      <c r="O97" s="187"/>
      <c r="P97" s="187"/>
      <c r="Q97" s="187"/>
      <c r="R97" s="187"/>
      <c r="S97" s="187"/>
      <c r="T97" s="187"/>
      <c r="U97" s="187"/>
      <c r="V97" s="187"/>
      <c r="W97" s="187"/>
      <c r="X97" s="187"/>
      <c r="Y97" s="187"/>
      <c r="Z97" s="187"/>
      <c r="AA97" s="187"/>
      <c r="AB97" s="187"/>
      <c r="AC97" s="187"/>
      <c r="AD97" s="187"/>
      <c r="AE97" s="187"/>
      <c r="AF97" s="187"/>
      <c r="AG97" s="201">
        <f>'1171-0003 - C7 - LAVICA'!J30</f>
        <v>0</v>
      </c>
      <c r="AH97" s="202"/>
      <c r="AI97" s="202"/>
      <c r="AJ97" s="202"/>
      <c r="AK97" s="202"/>
      <c r="AL97" s="202"/>
      <c r="AM97" s="202"/>
      <c r="AN97" s="201">
        <f t="shared" si="0"/>
        <v>0</v>
      </c>
      <c r="AO97" s="202"/>
      <c r="AP97" s="202"/>
      <c r="AQ97" s="79" t="s">
        <v>79</v>
      </c>
      <c r="AR97" s="76"/>
      <c r="AS97" s="80">
        <v>0</v>
      </c>
      <c r="AT97" s="81">
        <f t="shared" si="1"/>
        <v>0</v>
      </c>
      <c r="AU97" s="82">
        <f>'1171-0003 - C7 - LAVICA'!P124</f>
        <v>223.19077614</v>
      </c>
      <c r="AV97" s="81">
        <f>'1171-0003 - C7 - LAVICA'!J33</f>
        <v>0</v>
      </c>
      <c r="AW97" s="81">
        <f>'1171-0003 - C7 - LAVICA'!J34</f>
        <v>0</v>
      </c>
      <c r="AX97" s="81">
        <f>'1171-0003 - C7 - LAVICA'!J35</f>
        <v>0</v>
      </c>
      <c r="AY97" s="81">
        <f>'1171-0003 - C7 - LAVICA'!J36</f>
        <v>0</v>
      </c>
      <c r="AZ97" s="81">
        <f>'1171-0003 - C7 - LAVICA'!F33</f>
        <v>0</v>
      </c>
      <c r="BA97" s="81">
        <f>'1171-0003 - C7 - LAVICA'!F34</f>
        <v>0</v>
      </c>
      <c r="BB97" s="81">
        <f>'1171-0003 - C7 - LAVICA'!F35</f>
        <v>0</v>
      </c>
      <c r="BC97" s="81">
        <f>'1171-0003 - C7 - LAVICA'!F36</f>
        <v>0</v>
      </c>
      <c r="BD97" s="83">
        <f>'1171-0003 - C7 - LAVICA'!F37</f>
        <v>0</v>
      </c>
      <c r="BT97" s="84" t="s">
        <v>80</v>
      </c>
      <c r="BV97" s="84" t="s">
        <v>74</v>
      </c>
      <c r="BW97" s="84" t="s">
        <v>87</v>
      </c>
      <c r="BX97" s="84" t="s">
        <v>4</v>
      </c>
      <c r="CL97" s="84" t="s">
        <v>1</v>
      </c>
      <c r="CM97" s="84" t="s">
        <v>72</v>
      </c>
    </row>
    <row r="98" spans="1:91" s="7" customFormat="1" ht="24.75" customHeight="1">
      <c r="A98" s="75" t="s">
        <v>76</v>
      </c>
      <c r="B98" s="76"/>
      <c r="C98" s="77"/>
      <c r="D98" s="187" t="s">
        <v>88</v>
      </c>
      <c r="E98" s="187"/>
      <c r="F98" s="187"/>
      <c r="G98" s="187"/>
      <c r="H98" s="187"/>
      <c r="I98" s="78"/>
      <c r="J98" s="187" t="s">
        <v>89</v>
      </c>
      <c r="K98" s="187"/>
      <c r="L98" s="187"/>
      <c r="M98" s="187"/>
      <c r="N98" s="187"/>
      <c r="O98" s="187"/>
      <c r="P98" s="187"/>
      <c r="Q98" s="187"/>
      <c r="R98" s="187"/>
      <c r="S98" s="187"/>
      <c r="T98" s="187"/>
      <c r="U98" s="187"/>
      <c r="V98" s="187"/>
      <c r="W98" s="187"/>
      <c r="X98" s="187"/>
      <c r="Y98" s="187"/>
      <c r="Z98" s="187"/>
      <c r="AA98" s="187"/>
      <c r="AB98" s="187"/>
      <c r="AC98" s="187"/>
      <c r="AD98" s="187"/>
      <c r="AE98" s="187"/>
      <c r="AF98" s="187"/>
      <c r="AG98" s="201">
        <f>'1171-0004 - C12, C13, C14...'!J30</f>
        <v>0</v>
      </c>
      <c r="AH98" s="202"/>
      <c r="AI98" s="202"/>
      <c r="AJ98" s="202"/>
      <c r="AK98" s="202"/>
      <c r="AL98" s="202"/>
      <c r="AM98" s="202"/>
      <c r="AN98" s="201">
        <f t="shared" si="0"/>
        <v>0</v>
      </c>
      <c r="AO98" s="202"/>
      <c r="AP98" s="202"/>
      <c r="AQ98" s="79" t="s">
        <v>79</v>
      </c>
      <c r="AR98" s="76"/>
      <c r="AS98" s="80">
        <v>0</v>
      </c>
      <c r="AT98" s="81">
        <f t="shared" si="1"/>
        <v>0</v>
      </c>
      <c r="AU98" s="82">
        <f>'1171-0004 - C12, C13, C14...'!P124</f>
        <v>143.3238399</v>
      </c>
      <c r="AV98" s="81">
        <f>'1171-0004 - C12, C13, C14...'!J33</f>
        <v>0</v>
      </c>
      <c r="AW98" s="81">
        <f>'1171-0004 - C12, C13, C14...'!J34</f>
        <v>0</v>
      </c>
      <c r="AX98" s="81">
        <f>'1171-0004 - C12, C13, C14...'!J35</f>
        <v>0</v>
      </c>
      <c r="AY98" s="81">
        <f>'1171-0004 - C12, C13, C14...'!J36</f>
        <v>0</v>
      </c>
      <c r="AZ98" s="81">
        <f>'1171-0004 - C12, C13, C14...'!F33</f>
        <v>0</v>
      </c>
      <c r="BA98" s="81">
        <f>'1171-0004 - C12, C13, C14...'!F34</f>
        <v>0</v>
      </c>
      <c r="BB98" s="81">
        <f>'1171-0004 - C12, C13, C14...'!F35</f>
        <v>0</v>
      </c>
      <c r="BC98" s="81">
        <f>'1171-0004 - C12, C13, C14...'!F36</f>
        <v>0</v>
      </c>
      <c r="BD98" s="83">
        <f>'1171-0004 - C12, C13, C14...'!F37</f>
        <v>0</v>
      </c>
      <c r="BT98" s="84" t="s">
        <v>80</v>
      </c>
      <c r="BV98" s="84" t="s">
        <v>74</v>
      </c>
      <c r="BW98" s="84" t="s">
        <v>90</v>
      </c>
      <c r="BX98" s="84" t="s">
        <v>4</v>
      </c>
      <c r="CL98" s="84" t="s">
        <v>1</v>
      </c>
      <c r="CM98" s="84" t="s">
        <v>72</v>
      </c>
    </row>
    <row r="99" spans="1:91" s="7" customFormat="1" ht="24.75" customHeight="1">
      <c r="A99" s="75" t="s">
        <v>76</v>
      </c>
      <c r="B99" s="76"/>
      <c r="C99" s="77"/>
      <c r="D99" s="187" t="s">
        <v>91</v>
      </c>
      <c r="E99" s="187"/>
      <c r="F99" s="187"/>
      <c r="G99" s="187"/>
      <c r="H99" s="187"/>
      <c r="I99" s="78"/>
      <c r="J99" s="187" t="s">
        <v>92</v>
      </c>
      <c r="K99" s="187"/>
      <c r="L99" s="187"/>
      <c r="M99" s="187"/>
      <c r="N99" s="187"/>
      <c r="O99" s="187"/>
      <c r="P99" s="187"/>
      <c r="Q99" s="187"/>
      <c r="R99" s="187"/>
      <c r="S99" s="187"/>
      <c r="T99" s="187"/>
      <c r="U99" s="187"/>
      <c r="V99" s="187"/>
      <c r="W99" s="187"/>
      <c r="X99" s="187"/>
      <c r="Y99" s="187"/>
      <c r="Z99" s="187"/>
      <c r="AA99" s="187"/>
      <c r="AB99" s="187"/>
      <c r="AC99" s="187"/>
      <c r="AD99" s="187"/>
      <c r="AE99" s="187"/>
      <c r="AF99" s="187"/>
      <c r="AG99" s="201">
        <f>'1171-0006 - C20 - HISTORI...'!J30</f>
        <v>0</v>
      </c>
      <c r="AH99" s="202"/>
      <c r="AI99" s="202"/>
      <c r="AJ99" s="202"/>
      <c r="AK99" s="202"/>
      <c r="AL99" s="202"/>
      <c r="AM99" s="202"/>
      <c r="AN99" s="201">
        <f t="shared" si="0"/>
        <v>0</v>
      </c>
      <c r="AO99" s="202"/>
      <c r="AP99" s="202"/>
      <c r="AQ99" s="79" t="s">
        <v>79</v>
      </c>
      <c r="AR99" s="76"/>
      <c r="AS99" s="80">
        <v>0</v>
      </c>
      <c r="AT99" s="81">
        <f t="shared" si="1"/>
        <v>0</v>
      </c>
      <c r="AU99" s="82">
        <f>'1171-0006 - C20 - HISTORI...'!P123</f>
        <v>70.33034090000001</v>
      </c>
      <c r="AV99" s="81">
        <f>'1171-0006 - C20 - HISTORI...'!J33</f>
        <v>0</v>
      </c>
      <c r="AW99" s="81">
        <f>'1171-0006 - C20 - HISTORI...'!J34</f>
        <v>0</v>
      </c>
      <c r="AX99" s="81">
        <f>'1171-0006 - C20 - HISTORI...'!J35</f>
        <v>0</v>
      </c>
      <c r="AY99" s="81">
        <f>'1171-0006 - C20 - HISTORI...'!J36</f>
        <v>0</v>
      </c>
      <c r="AZ99" s="81">
        <f>'1171-0006 - C20 - HISTORI...'!F33</f>
        <v>0</v>
      </c>
      <c r="BA99" s="81">
        <f>'1171-0006 - C20 - HISTORI...'!F34</f>
        <v>0</v>
      </c>
      <c r="BB99" s="81">
        <f>'1171-0006 - C20 - HISTORI...'!F35</f>
        <v>0</v>
      </c>
      <c r="BC99" s="81">
        <f>'1171-0006 - C20 - HISTORI...'!F36</f>
        <v>0</v>
      </c>
      <c r="BD99" s="83">
        <f>'1171-0006 - C20 - HISTORI...'!F37</f>
        <v>0</v>
      </c>
      <c r="BT99" s="84" t="s">
        <v>80</v>
      </c>
      <c r="BV99" s="84" t="s">
        <v>74</v>
      </c>
      <c r="BW99" s="84" t="s">
        <v>93</v>
      </c>
      <c r="BX99" s="84" t="s">
        <v>4</v>
      </c>
      <c r="CL99" s="84" t="s">
        <v>1</v>
      </c>
      <c r="CM99" s="84" t="s">
        <v>72</v>
      </c>
    </row>
    <row r="100" spans="1:91" s="7" customFormat="1" ht="24.75" customHeight="1">
      <c r="A100" s="75" t="s">
        <v>76</v>
      </c>
      <c r="B100" s="76"/>
      <c r="C100" s="77"/>
      <c r="D100" s="187" t="s">
        <v>94</v>
      </c>
      <c r="E100" s="187"/>
      <c r="F100" s="187"/>
      <c r="G100" s="187"/>
      <c r="H100" s="187"/>
      <c r="I100" s="78"/>
      <c r="J100" s="187" t="s">
        <v>95</v>
      </c>
      <c r="K100" s="187"/>
      <c r="L100" s="187"/>
      <c r="M100" s="187"/>
      <c r="N100" s="187"/>
      <c r="O100" s="187"/>
      <c r="P100" s="187"/>
      <c r="Q100" s="187"/>
      <c r="R100" s="187"/>
      <c r="S100" s="187"/>
      <c r="T100" s="187"/>
      <c r="U100" s="187"/>
      <c r="V100" s="187"/>
      <c r="W100" s="187"/>
      <c r="X100" s="187"/>
      <c r="Y100" s="187"/>
      <c r="Z100" s="187"/>
      <c r="AA100" s="187"/>
      <c r="AB100" s="187"/>
      <c r="AC100" s="187"/>
      <c r="AD100" s="187"/>
      <c r="AE100" s="187"/>
      <c r="AF100" s="187"/>
      <c r="AG100" s="201">
        <f>'1171-0007 - C1 - DOPNENIE...'!J30</f>
        <v>0</v>
      </c>
      <c r="AH100" s="202"/>
      <c r="AI100" s="202"/>
      <c r="AJ100" s="202"/>
      <c r="AK100" s="202"/>
      <c r="AL100" s="202"/>
      <c r="AM100" s="202"/>
      <c r="AN100" s="201">
        <f t="shared" si="0"/>
        <v>0</v>
      </c>
      <c r="AO100" s="202"/>
      <c r="AP100" s="202"/>
      <c r="AQ100" s="79" t="s">
        <v>79</v>
      </c>
      <c r="AR100" s="76"/>
      <c r="AS100" s="80">
        <v>0</v>
      </c>
      <c r="AT100" s="81">
        <f t="shared" si="1"/>
        <v>0</v>
      </c>
      <c r="AU100" s="82">
        <f>'1171-0007 - C1 - DOPNENIE...'!P126</f>
        <v>83.948384599999997</v>
      </c>
      <c r="AV100" s="81">
        <f>'1171-0007 - C1 - DOPNENIE...'!J33</f>
        <v>0</v>
      </c>
      <c r="AW100" s="81">
        <f>'1171-0007 - C1 - DOPNENIE...'!J34</f>
        <v>0</v>
      </c>
      <c r="AX100" s="81">
        <f>'1171-0007 - C1 - DOPNENIE...'!J35</f>
        <v>0</v>
      </c>
      <c r="AY100" s="81">
        <f>'1171-0007 - C1 - DOPNENIE...'!J36</f>
        <v>0</v>
      </c>
      <c r="AZ100" s="81">
        <f>'1171-0007 - C1 - DOPNENIE...'!F33</f>
        <v>0</v>
      </c>
      <c r="BA100" s="81">
        <f>'1171-0007 - C1 - DOPNENIE...'!F34</f>
        <v>0</v>
      </c>
      <c r="BB100" s="81">
        <f>'1171-0007 - C1 - DOPNENIE...'!F35</f>
        <v>0</v>
      </c>
      <c r="BC100" s="81">
        <f>'1171-0007 - C1 - DOPNENIE...'!F36</f>
        <v>0</v>
      </c>
      <c r="BD100" s="83">
        <f>'1171-0007 - C1 - DOPNENIE...'!F37</f>
        <v>0</v>
      </c>
      <c r="BT100" s="84" t="s">
        <v>80</v>
      </c>
      <c r="BV100" s="84" t="s">
        <v>74</v>
      </c>
      <c r="BW100" s="84" t="s">
        <v>96</v>
      </c>
      <c r="BX100" s="84" t="s">
        <v>4</v>
      </c>
      <c r="CL100" s="84" t="s">
        <v>1</v>
      </c>
      <c r="CM100" s="84" t="s">
        <v>72</v>
      </c>
    </row>
    <row r="101" spans="1:91" s="7" customFormat="1" ht="24.75" customHeight="1">
      <c r="A101" s="75" t="s">
        <v>76</v>
      </c>
      <c r="B101" s="76"/>
      <c r="C101" s="77"/>
      <c r="D101" s="187" t="s">
        <v>97</v>
      </c>
      <c r="E101" s="187"/>
      <c r="F101" s="187"/>
      <c r="G101" s="187"/>
      <c r="H101" s="187"/>
      <c r="I101" s="78"/>
      <c r="J101" s="187" t="s">
        <v>98</v>
      </c>
      <c r="K101" s="187"/>
      <c r="L101" s="187"/>
      <c r="M101" s="187"/>
      <c r="N101" s="187"/>
      <c r="O101" s="187"/>
      <c r="P101" s="187"/>
      <c r="Q101" s="187"/>
      <c r="R101" s="187"/>
      <c r="S101" s="187"/>
      <c r="T101" s="187"/>
      <c r="U101" s="187"/>
      <c r="V101" s="187"/>
      <c r="W101" s="187"/>
      <c r="X101" s="187"/>
      <c r="Y101" s="187"/>
      <c r="Z101" s="187"/>
      <c r="AA101" s="187"/>
      <c r="AB101" s="187"/>
      <c r="AC101" s="187"/>
      <c r="AD101" s="187"/>
      <c r="AE101" s="187"/>
      <c r="AF101" s="187"/>
      <c r="AG101" s="201">
        <f>'1171-0008 - C18 - HISTORI...'!J30</f>
        <v>0</v>
      </c>
      <c r="AH101" s="202"/>
      <c r="AI101" s="202"/>
      <c r="AJ101" s="202"/>
      <c r="AK101" s="202"/>
      <c r="AL101" s="202"/>
      <c r="AM101" s="202"/>
      <c r="AN101" s="201">
        <f t="shared" si="0"/>
        <v>0</v>
      </c>
      <c r="AO101" s="202"/>
      <c r="AP101" s="202"/>
      <c r="AQ101" s="79" t="s">
        <v>79</v>
      </c>
      <c r="AR101" s="76"/>
      <c r="AS101" s="80">
        <v>0</v>
      </c>
      <c r="AT101" s="81">
        <f t="shared" si="1"/>
        <v>0</v>
      </c>
      <c r="AU101" s="82">
        <f>'1171-0008 - C18 - HISTORI...'!P124</f>
        <v>174.82572560000003</v>
      </c>
      <c r="AV101" s="81">
        <f>'1171-0008 - C18 - HISTORI...'!J33</f>
        <v>0</v>
      </c>
      <c r="AW101" s="81">
        <f>'1171-0008 - C18 - HISTORI...'!J34</f>
        <v>0</v>
      </c>
      <c r="AX101" s="81">
        <f>'1171-0008 - C18 - HISTORI...'!J35</f>
        <v>0</v>
      </c>
      <c r="AY101" s="81">
        <f>'1171-0008 - C18 - HISTORI...'!J36</f>
        <v>0</v>
      </c>
      <c r="AZ101" s="81">
        <f>'1171-0008 - C18 - HISTORI...'!F33</f>
        <v>0</v>
      </c>
      <c r="BA101" s="81">
        <f>'1171-0008 - C18 - HISTORI...'!F34</f>
        <v>0</v>
      </c>
      <c r="BB101" s="81">
        <f>'1171-0008 - C18 - HISTORI...'!F35</f>
        <v>0</v>
      </c>
      <c r="BC101" s="81">
        <f>'1171-0008 - C18 - HISTORI...'!F36</f>
        <v>0</v>
      </c>
      <c r="BD101" s="83">
        <f>'1171-0008 - C18 - HISTORI...'!F37</f>
        <v>0</v>
      </c>
      <c r="BT101" s="84" t="s">
        <v>80</v>
      </c>
      <c r="BV101" s="84" t="s">
        <v>74</v>
      </c>
      <c r="BW101" s="84" t="s">
        <v>99</v>
      </c>
      <c r="BX101" s="84" t="s">
        <v>4</v>
      </c>
      <c r="CL101" s="84" t="s">
        <v>1</v>
      </c>
      <c r="CM101" s="84" t="s">
        <v>72</v>
      </c>
    </row>
    <row r="102" spans="1:91" s="7" customFormat="1" ht="24.75" customHeight="1">
      <c r="A102" s="75" t="s">
        <v>76</v>
      </c>
      <c r="B102" s="76"/>
      <c r="C102" s="77"/>
      <c r="D102" s="187" t="s">
        <v>100</v>
      </c>
      <c r="E102" s="187"/>
      <c r="F102" s="187"/>
      <c r="G102" s="187"/>
      <c r="H102" s="187"/>
      <c r="I102" s="78"/>
      <c r="J102" s="187" t="s">
        <v>101</v>
      </c>
      <c r="K102" s="187"/>
      <c r="L102" s="187"/>
      <c r="M102" s="187"/>
      <c r="N102" s="187"/>
      <c r="O102" s="187"/>
      <c r="P102" s="187"/>
      <c r="Q102" s="187"/>
      <c r="R102" s="187"/>
      <c r="S102" s="187"/>
      <c r="T102" s="187"/>
      <c r="U102" s="187"/>
      <c r="V102" s="187"/>
      <c r="W102" s="187"/>
      <c r="X102" s="187"/>
      <c r="Y102" s="187"/>
      <c r="Z102" s="187"/>
      <c r="AA102" s="187"/>
      <c r="AB102" s="187"/>
      <c r="AC102" s="187"/>
      <c r="AD102" s="187"/>
      <c r="AE102" s="187"/>
      <c r="AF102" s="187"/>
      <c r="AG102" s="201">
        <f>'1171-0009 - C2 - PERGOLA ...'!J30</f>
        <v>0</v>
      </c>
      <c r="AH102" s="202"/>
      <c r="AI102" s="202"/>
      <c r="AJ102" s="202"/>
      <c r="AK102" s="202"/>
      <c r="AL102" s="202"/>
      <c r="AM102" s="202"/>
      <c r="AN102" s="201">
        <f t="shared" si="0"/>
        <v>0</v>
      </c>
      <c r="AO102" s="202"/>
      <c r="AP102" s="202"/>
      <c r="AQ102" s="79" t="s">
        <v>79</v>
      </c>
      <c r="AR102" s="76"/>
      <c r="AS102" s="80">
        <v>0</v>
      </c>
      <c r="AT102" s="81">
        <f t="shared" si="1"/>
        <v>0</v>
      </c>
      <c r="AU102" s="82">
        <f>'1171-0009 - C2 - PERGOLA ...'!P126</f>
        <v>211.31945782000003</v>
      </c>
      <c r="AV102" s="81">
        <f>'1171-0009 - C2 - PERGOLA ...'!J33</f>
        <v>0</v>
      </c>
      <c r="AW102" s="81">
        <f>'1171-0009 - C2 - PERGOLA ...'!J34</f>
        <v>0</v>
      </c>
      <c r="AX102" s="81">
        <f>'1171-0009 - C2 - PERGOLA ...'!J35</f>
        <v>0</v>
      </c>
      <c r="AY102" s="81">
        <f>'1171-0009 - C2 - PERGOLA ...'!J36</f>
        <v>0</v>
      </c>
      <c r="AZ102" s="81">
        <f>'1171-0009 - C2 - PERGOLA ...'!F33</f>
        <v>0</v>
      </c>
      <c r="BA102" s="81">
        <f>'1171-0009 - C2 - PERGOLA ...'!F34</f>
        <v>0</v>
      </c>
      <c r="BB102" s="81">
        <f>'1171-0009 - C2 - PERGOLA ...'!F35</f>
        <v>0</v>
      </c>
      <c r="BC102" s="81">
        <f>'1171-0009 - C2 - PERGOLA ...'!F36</f>
        <v>0</v>
      </c>
      <c r="BD102" s="83">
        <f>'1171-0009 - C2 - PERGOLA ...'!F37</f>
        <v>0</v>
      </c>
      <c r="BT102" s="84" t="s">
        <v>80</v>
      </c>
      <c r="BV102" s="84" t="s">
        <v>74</v>
      </c>
      <c r="BW102" s="84" t="s">
        <v>102</v>
      </c>
      <c r="BX102" s="84" t="s">
        <v>4</v>
      </c>
      <c r="CL102" s="84" t="s">
        <v>1</v>
      </c>
      <c r="CM102" s="84" t="s">
        <v>72</v>
      </c>
    </row>
    <row r="103" spans="1:91" s="7" customFormat="1" ht="24.75" customHeight="1">
      <c r="A103" s="75" t="s">
        <v>76</v>
      </c>
      <c r="B103" s="76"/>
      <c r="C103" s="77"/>
      <c r="D103" s="187" t="s">
        <v>103</v>
      </c>
      <c r="E103" s="187"/>
      <c r="F103" s="187"/>
      <c r="G103" s="187"/>
      <c r="H103" s="187"/>
      <c r="I103" s="78"/>
      <c r="J103" s="187" t="s">
        <v>104</v>
      </c>
      <c r="K103" s="187"/>
      <c r="L103" s="187"/>
      <c r="M103" s="187"/>
      <c r="N103" s="187"/>
      <c r="O103" s="187"/>
      <c r="P103" s="187"/>
      <c r="Q103" s="187"/>
      <c r="R103" s="187"/>
      <c r="S103" s="187"/>
      <c r="T103" s="187"/>
      <c r="U103" s="187"/>
      <c r="V103" s="187"/>
      <c r="W103" s="187"/>
      <c r="X103" s="187"/>
      <c r="Y103" s="187"/>
      <c r="Z103" s="187"/>
      <c r="AA103" s="187"/>
      <c r="AB103" s="187"/>
      <c r="AC103" s="187"/>
      <c r="AD103" s="187"/>
      <c r="AE103" s="187"/>
      <c r="AF103" s="187"/>
      <c r="AG103" s="201">
        <f>'1171-0010 - C3 - PERGOLA ...'!J30</f>
        <v>0</v>
      </c>
      <c r="AH103" s="202"/>
      <c r="AI103" s="202"/>
      <c r="AJ103" s="202"/>
      <c r="AK103" s="202"/>
      <c r="AL103" s="202"/>
      <c r="AM103" s="202"/>
      <c r="AN103" s="201">
        <f t="shared" si="0"/>
        <v>0</v>
      </c>
      <c r="AO103" s="202"/>
      <c r="AP103" s="202"/>
      <c r="AQ103" s="79" t="s">
        <v>79</v>
      </c>
      <c r="AR103" s="76"/>
      <c r="AS103" s="80">
        <v>0</v>
      </c>
      <c r="AT103" s="81">
        <f t="shared" si="1"/>
        <v>0</v>
      </c>
      <c r="AU103" s="82">
        <f>'1171-0010 - C3 - PERGOLA ...'!P126</f>
        <v>304.99178000000001</v>
      </c>
      <c r="AV103" s="81">
        <f>'1171-0010 - C3 - PERGOLA ...'!J33</f>
        <v>0</v>
      </c>
      <c r="AW103" s="81">
        <f>'1171-0010 - C3 - PERGOLA ...'!J34</f>
        <v>0</v>
      </c>
      <c r="AX103" s="81">
        <f>'1171-0010 - C3 - PERGOLA ...'!J35</f>
        <v>0</v>
      </c>
      <c r="AY103" s="81">
        <f>'1171-0010 - C3 - PERGOLA ...'!J36</f>
        <v>0</v>
      </c>
      <c r="AZ103" s="81">
        <f>'1171-0010 - C3 - PERGOLA ...'!F33</f>
        <v>0</v>
      </c>
      <c r="BA103" s="81">
        <f>'1171-0010 - C3 - PERGOLA ...'!F34</f>
        <v>0</v>
      </c>
      <c r="BB103" s="81">
        <f>'1171-0010 - C3 - PERGOLA ...'!F35</f>
        <v>0</v>
      </c>
      <c r="BC103" s="81">
        <f>'1171-0010 - C3 - PERGOLA ...'!F36</f>
        <v>0</v>
      </c>
      <c r="BD103" s="83">
        <f>'1171-0010 - C3 - PERGOLA ...'!F37</f>
        <v>0</v>
      </c>
      <c r="BT103" s="84" t="s">
        <v>80</v>
      </c>
      <c r="BV103" s="84" t="s">
        <v>74</v>
      </c>
      <c r="BW103" s="84" t="s">
        <v>105</v>
      </c>
      <c r="BX103" s="84" t="s">
        <v>4</v>
      </c>
      <c r="CL103" s="84" t="s">
        <v>1</v>
      </c>
      <c r="CM103" s="84" t="s">
        <v>72</v>
      </c>
    </row>
    <row r="104" spans="1:91" s="7" customFormat="1" ht="24.75" customHeight="1">
      <c r="A104" s="75" t="s">
        <v>76</v>
      </c>
      <c r="B104" s="76"/>
      <c r="C104" s="77"/>
      <c r="D104" s="187" t="s">
        <v>106</v>
      </c>
      <c r="E104" s="187"/>
      <c r="F104" s="187"/>
      <c r="G104" s="187"/>
      <c r="H104" s="187"/>
      <c r="I104" s="78"/>
      <c r="J104" s="187" t="s">
        <v>107</v>
      </c>
      <c r="K104" s="187"/>
      <c r="L104" s="187"/>
      <c r="M104" s="187"/>
      <c r="N104" s="187"/>
      <c r="O104" s="187"/>
      <c r="P104" s="187"/>
      <c r="Q104" s="187"/>
      <c r="R104" s="187"/>
      <c r="S104" s="187"/>
      <c r="T104" s="187"/>
      <c r="U104" s="187"/>
      <c r="V104" s="187"/>
      <c r="W104" s="187"/>
      <c r="X104" s="187"/>
      <c r="Y104" s="187"/>
      <c r="Z104" s="187"/>
      <c r="AA104" s="187"/>
      <c r="AB104" s="187"/>
      <c r="AC104" s="187"/>
      <c r="AD104" s="187"/>
      <c r="AE104" s="187"/>
      <c r="AF104" s="187"/>
      <c r="AG104" s="201">
        <f>'1171-0011 - C4 - LEHÁTKO ...'!J30</f>
        <v>0</v>
      </c>
      <c r="AH104" s="202"/>
      <c r="AI104" s="202"/>
      <c r="AJ104" s="202"/>
      <c r="AK104" s="202"/>
      <c r="AL104" s="202"/>
      <c r="AM104" s="202"/>
      <c r="AN104" s="201">
        <f t="shared" si="0"/>
        <v>0</v>
      </c>
      <c r="AO104" s="202"/>
      <c r="AP104" s="202"/>
      <c r="AQ104" s="79" t="s">
        <v>79</v>
      </c>
      <c r="AR104" s="76"/>
      <c r="AS104" s="80">
        <v>0</v>
      </c>
      <c r="AT104" s="81">
        <f t="shared" si="1"/>
        <v>0</v>
      </c>
      <c r="AU104" s="82">
        <f>'1171-0011 - C4 - LEHÁTKO ...'!P125</f>
        <v>4.9146839199999999</v>
      </c>
      <c r="AV104" s="81">
        <f>'1171-0011 - C4 - LEHÁTKO ...'!J33</f>
        <v>0</v>
      </c>
      <c r="AW104" s="81">
        <f>'1171-0011 - C4 - LEHÁTKO ...'!J34</f>
        <v>0</v>
      </c>
      <c r="AX104" s="81">
        <f>'1171-0011 - C4 - LEHÁTKO ...'!J35</f>
        <v>0</v>
      </c>
      <c r="AY104" s="81">
        <f>'1171-0011 - C4 - LEHÁTKO ...'!J36</f>
        <v>0</v>
      </c>
      <c r="AZ104" s="81">
        <f>'1171-0011 - C4 - LEHÁTKO ...'!F33</f>
        <v>0</v>
      </c>
      <c r="BA104" s="81">
        <f>'1171-0011 - C4 - LEHÁTKO ...'!F34</f>
        <v>0</v>
      </c>
      <c r="BB104" s="81">
        <f>'1171-0011 - C4 - LEHÁTKO ...'!F35</f>
        <v>0</v>
      </c>
      <c r="BC104" s="81">
        <f>'1171-0011 - C4 - LEHÁTKO ...'!F36</f>
        <v>0</v>
      </c>
      <c r="BD104" s="83">
        <f>'1171-0011 - C4 - LEHÁTKO ...'!F37</f>
        <v>0</v>
      </c>
      <c r="BT104" s="84" t="s">
        <v>80</v>
      </c>
      <c r="BV104" s="84" t="s">
        <v>74</v>
      </c>
      <c r="BW104" s="84" t="s">
        <v>108</v>
      </c>
      <c r="BX104" s="84" t="s">
        <v>4</v>
      </c>
      <c r="CL104" s="84" t="s">
        <v>1</v>
      </c>
      <c r="CM104" s="84" t="s">
        <v>72</v>
      </c>
    </row>
    <row r="105" spans="1:91" s="7" customFormat="1" ht="24.75" customHeight="1">
      <c r="A105" s="75" t="s">
        <v>76</v>
      </c>
      <c r="B105" s="76"/>
      <c r="C105" s="77"/>
      <c r="D105" s="187" t="s">
        <v>109</v>
      </c>
      <c r="E105" s="187"/>
      <c r="F105" s="187"/>
      <c r="G105" s="187"/>
      <c r="H105" s="187"/>
      <c r="I105" s="78"/>
      <c r="J105" s="187" t="s">
        <v>110</v>
      </c>
      <c r="K105" s="187"/>
      <c r="L105" s="187"/>
      <c r="M105" s="187"/>
      <c r="N105" s="187"/>
      <c r="O105" s="187"/>
      <c r="P105" s="187"/>
      <c r="Q105" s="187"/>
      <c r="R105" s="187"/>
      <c r="S105" s="187"/>
      <c r="T105" s="187"/>
      <c r="U105" s="187"/>
      <c r="V105" s="187"/>
      <c r="W105" s="187"/>
      <c r="X105" s="187"/>
      <c r="Y105" s="187"/>
      <c r="Z105" s="187"/>
      <c r="AA105" s="187"/>
      <c r="AB105" s="187"/>
      <c r="AC105" s="187"/>
      <c r="AD105" s="187"/>
      <c r="AE105" s="187"/>
      <c r="AF105" s="187"/>
      <c r="AG105" s="201">
        <f>'1171-0012 - C5 - LEHÁTKO ...'!J30</f>
        <v>0</v>
      </c>
      <c r="AH105" s="202"/>
      <c r="AI105" s="202"/>
      <c r="AJ105" s="202"/>
      <c r="AK105" s="202"/>
      <c r="AL105" s="202"/>
      <c r="AM105" s="202"/>
      <c r="AN105" s="201">
        <f t="shared" si="0"/>
        <v>0</v>
      </c>
      <c r="AO105" s="202"/>
      <c r="AP105" s="202"/>
      <c r="AQ105" s="79" t="s">
        <v>79</v>
      </c>
      <c r="AR105" s="76"/>
      <c r="AS105" s="80">
        <v>0</v>
      </c>
      <c r="AT105" s="81">
        <f t="shared" si="1"/>
        <v>0</v>
      </c>
      <c r="AU105" s="82">
        <f>'1171-0012 - C5 - LEHÁTKO ...'!P125</f>
        <v>4.9146839199999999</v>
      </c>
      <c r="AV105" s="81">
        <f>'1171-0012 - C5 - LEHÁTKO ...'!J33</f>
        <v>0</v>
      </c>
      <c r="AW105" s="81">
        <f>'1171-0012 - C5 - LEHÁTKO ...'!J34</f>
        <v>0</v>
      </c>
      <c r="AX105" s="81">
        <f>'1171-0012 - C5 - LEHÁTKO ...'!J35</f>
        <v>0</v>
      </c>
      <c r="AY105" s="81">
        <f>'1171-0012 - C5 - LEHÁTKO ...'!J36</f>
        <v>0</v>
      </c>
      <c r="AZ105" s="81">
        <f>'1171-0012 - C5 - LEHÁTKO ...'!F33</f>
        <v>0</v>
      </c>
      <c r="BA105" s="81">
        <f>'1171-0012 - C5 - LEHÁTKO ...'!F34</f>
        <v>0</v>
      </c>
      <c r="BB105" s="81">
        <f>'1171-0012 - C5 - LEHÁTKO ...'!F35</f>
        <v>0</v>
      </c>
      <c r="BC105" s="81">
        <f>'1171-0012 - C5 - LEHÁTKO ...'!F36</f>
        <v>0</v>
      </c>
      <c r="BD105" s="83">
        <f>'1171-0012 - C5 - LEHÁTKO ...'!F37</f>
        <v>0</v>
      </c>
      <c r="BT105" s="84" t="s">
        <v>80</v>
      </c>
      <c r="BV105" s="84" t="s">
        <v>74</v>
      </c>
      <c r="BW105" s="84" t="s">
        <v>111</v>
      </c>
      <c r="BX105" s="84" t="s">
        <v>4</v>
      </c>
      <c r="CL105" s="84" t="s">
        <v>1</v>
      </c>
      <c r="CM105" s="84" t="s">
        <v>72</v>
      </c>
    </row>
    <row r="106" spans="1:91" s="7" customFormat="1" ht="24.75" customHeight="1">
      <c r="A106" s="75" t="s">
        <v>76</v>
      </c>
      <c r="B106" s="76"/>
      <c r="C106" s="77"/>
      <c r="D106" s="187" t="s">
        <v>112</v>
      </c>
      <c r="E106" s="187"/>
      <c r="F106" s="187"/>
      <c r="G106" s="187"/>
      <c r="H106" s="187"/>
      <c r="I106" s="78"/>
      <c r="J106" s="187" t="s">
        <v>113</v>
      </c>
      <c r="K106" s="187"/>
      <c r="L106" s="187"/>
      <c r="M106" s="187"/>
      <c r="N106" s="187"/>
      <c r="O106" s="187"/>
      <c r="P106" s="187"/>
      <c r="Q106" s="187"/>
      <c r="R106" s="187"/>
      <c r="S106" s="187"/>
      <c r="T106" s="187"/>
      <c r="U106" s="187"/>
      <c r="V106" s="187"/>
      <c r="W106" s="187"/>
      <c r="X106" s="187"/>
      <c r="Y106" s="187"/>
      <c r="Z106" s="187"/>
      <c r="AA106" s="187"/>
      <c r="AB106" s="187"/>
      <c r="AC106" s="187"/>
      <c r="AD106" s="187"/>
      <c r="AE106" s="187"/>
      <c r="AF106" s="187"/>
      <c r="AG106" s="201">
        <f>'1171-0013 - C6 - LEHÁTKO ...'!J30</f>
        <v>0</v>
      </c>
      <c r="AH106" s="202"/>
      <c r="AI106" s="202"/>
      <c r="AJ106" s="202"/>
      <c r="AK106" s="202"/>
      <c r="AL106" s="202"/>
      <c r="AM106" s="202"/>
      <c r="AN106" s="201">
        <f t="shared" si="0"/>
        <v>0</v>
      </c>
      <c r="AO106" s="202"/>
      <c r="AP106" s="202"/>
      <c r="AQ106" s="79" t="s">
        <v>79</v>
      </c>
      <c r="AR106" s="76"/>
      <c r="AS106" s="80">
        <v>0</v>
      </c>
      <c r="AT106" s="81">
        <f t="shared" si="1"/>
        <v>0</v>
      </c>
      <c r="AU106" s="82">
        <f>'1171-0013 - C6 - LEHÁTKO ...'!P125</f>
        <v>7.9009740000000006</v>
      </c>
      <c r="AV106" s="81">
        <f>'1171-0013 - C6 - LEHÁTKO ...'!J33</f>
        <v>0</v>
      </c>
      <c r="AW106" s="81">
        <f>'1171-0013 - C6 - LEHÁTKO ...'!J34</f>
        <v>0</v>
      </c>
      <c r="AX106" s="81">
        <f>'1171-0013 - C6 - LEHÁTKO ...'!J35</f>
        <v>0</v>
      </c>
      <c r="AY106" s="81">
        <f>'1171-0013 - C6 - LEHÁTKO ...'!J36</f>
        <v>0</v>
      </c>
      <c r="AZ106" s="81">
        <f>'1171-0013 - C6 - LEHÁTKO ...'!F33</f>
        <v>0</v>
      </c>
      <c r="BA106" s="81">
        <f>'1171-0013 - C6 - LEHÁTKO ...'!F34</f>
        <v>0</v>
      </c>
      <c r="BB106" s="81">
        <f>'1171-0013 - C6 - LEHÁTKO ...'!F35</f>
        <v>0</v>
      </c>
      <c r="BC106" s="81">
        <f>'1171-0013 - C6 - LEHÁTKO ...'!F36</f>
        <v>0</v>
      </c>
      <c r="BD106" s="83">
        <f>'1171-0013 - C6 - LEHÁTKO ...'!F37</f>
        <v>0</v>
      </c>
      <c r="BT106" s="84" t="s">
        <v>80</v>
      </c>
      <c r="BV106" s="84" t="s">
        <v>74</v>
      </c>
      <c r="BW106" s="84" t="s">
        <v>114</v>
      </c>
      <c r="BX106" s="84" t="s">
        <v>4</v>
      </c>
      <c r="CL106" s="84" t="s">
        <v>1</v>
      </c>
      <c r="CM106" s="84" t="s">
        <v>72</v>
      </c>
    </row>
    <row r="107" spans="1:91" s="7" customFormat="1" ht="24.75" customHeight="1">
      <c r="A107" s="75" t="s">
        <v>76</v>
      </c>
      <c r="B107" s="76"/>
      <c r="C107" s="77"/>
      <c r="D107" s="187" t="s">
        <v>115</v>
      </c>
      <c r="E107" s="187"/>
      <c r="F107" s="187"/>
      <c r="G107" s="187"/>
      <c r="H107" s="187"/>
      <c r="I107" s="78"/>
      <c r="J107" s="187" t="s">
        <v>116</v>
      </c>
      <c r="K107" s="187"/>
      <c r="L107" s="187"/>
      <c r="M107" s="187"/>
      <c r="N107" s="187"/>
      <c r="O107" s="187"/>
      <c r="P107" s="187"/>
      <c r="Q107" s="187"/>
      <c r="R107" s="187"/>
      <c r="S107" s="187"/>
      <c r="T107" s="187"/>
      <c r="U107" s="187"/>
      <c r="V107" s="187"/>
      <c r="W107" s="187"/>
      <c r="X107" s="187"/>
      <c r="Y107" s="187"/>
      <c r="Z107" s="187"/>
      <c r="AA107" s="187"/>
      <c r="AB107" s="187"/>
      <c r="AC107" s="187"/>
      <c r="AD107" s="187"/>
      <c r="AE107" s="187"/>
      <c r="AF107" s="187"/>
      <c r="AG107" s="201">
        <f>'1171-0014 - V1 - KRUHOVÁ ...'!J30</f>
        <v>0</v>
      </c>
      <c r="AH107" s="202"/>
      <c r="AI107" s="202"/>
      <c r="AJ107" s="202"/>
      <c r="AK107" s="202"/>
      <c r="AL107" s="202"/>
      <c r="AM107" s="202"/>
      <c r="AN107" s="201">
        <f t="shared" si="0"/>
        <v>0</v>
      </c>
      <c r="AO107" s="202"/>
      <c r="AP107" s="202"/>
      <c r="AQ107" s="79" t="s">
        <v>79</v>
      </c>
      <c r="AR107" s="76"/>
      <c r="AS107" s="80">
        <v>0</v>
      </c>
      <c r="AT107" s="81">
        <f t="shared" si="1"/>
        <v>0</v>
      </c>
      <c r="AU107" s="82">
        <f>'1171-0014 - V1 - KRUHOVÁ ...'!P124</f>
        <v>186.67227233</v>
      </c>
      <c r="AV107" s="81">
        <f>'1171-0014 - V1 - KRUHOVÁ ...'!J33</f>
        <v>0</v>
      </c>
      <c r="AW107" s="81">
        <f>'1171-0014 - V1 - KRUHOVÁ ...'!J34</f>
        <v>0</v>
      </c>
      <c r="AX107" s="81">
        <f>'1171-0014 - V1 - KRUHOVÁ ...'!J35</f>
        <v>0</v>
      </c>
      <c r="AY107" s="81">
        <f>'1171-0014 - V1 - KRUHOVÁ ...'!J36</f>
        <v>0</v>
      </c>
      <c r="AZ107" s="81">
        <f>'1171-0014 - V1 - KRUHOVÁ ...'!F33</f>
        <v>0</v>
      </c>
      <c r="BA107" s="81">
        <f>'1171-0014 - V1 - KRUHOVÁ ...'!F34</f>
        <v>0</v>
      </c>
      <c r="BB107" s="81">
        <f>'1171-0014 - V1 - KRUHOVÁ ...'!F35</f>
        <v>0</v>
      </c>
      <c r="BC107" s="81">
        <f>'1171-0014 - V1 - KRUHOVÁ ...'!F36</f>
        <v>0</v>
      </c>
      <c r="BD107" s="83">
        <f>'1171-0014 - V1 - KRUHOVÁ ...'!F37</f>
        <v>0</v>
      </c>
      <c r="BT107" s="84" t="s">
        <v>80</v>
      </c>
      <c r="BV107" s="84" t="s">
        <v>74</v>
      </c>
      <c r="BW107" s="84" t="s">
        <v>117</v>
      </c>
      <c r="BX107" s="84" t="s">
        <v>4</v>
      </c>
      <c r="CL107" s="84" t="s">
        <v>1</v>
      </c>
      <c r="CM107" s="84" t="s">
        <v>72</v>
      </c>
    </row>
    <row r="108" spans="1:91" s="7" customFormat="1" ht="24.75" customHeight="1">
      <c r="A108" s="75" t="s">
        <v>76</v>
      </c>
      <c r="B108" s="76"/>
      <c r="C108" s="77"/>
      <c r="D108" s="187" t="s">
        <v>118</v>
      </c>
      <c r="E108" s="187"/>
      <c r="F108" s="187"/>
      <c r="G108" s="187"/>
      <c r="H108" s="187"/>
      <c r="I108" s="78"/>
      <c r="J108" s="187" t="s">
        <v>119</v>
      </c>
      <c r="K108" s="187"/>
      <c r="L108" s="187"/>
      <c r="M108" s="187"/>
      <c r="N108" s="187"/>
      <c r="O108" s="187"/>
      <c r="P108" s="187"/>
      <c r="Q108" s="187"/>
      <c r="R108" s="187"/>
      <c r="S108" s="187"/>
      <c r="T108" s="187"/>
      <c r="U108" s="187"/>
      <c r="V108" s="187"/>
      <c r="W108" s="187"/>
      <c r="X108" s="187"/>
      <c r="Y108" s="187"/>
      <c r="Z108" s="187"/>
      <c r="AA108" s="187"/>
      <c r="AB108" s="187"/>
      <c r="AC108" s="187"/>
      <c r="AD108" s="187"/>
      <c r="AE108" s="187"/>
      <c r="AF108" s="187"/>
      <c r="AG108" s="201">
        <f>'1171-0015 - C11 - ZÁBRADLIE'!J30</f>
        <v>0</v>
      </c>
      <c r="AH108" s="202"/>
      <c r="AI108" s="202"/>
      <c r="AJ108" s="202"/>
      <c r="AK108" s="202"/>
      <c r="AL108" s="202"/>
      <c r="AM108" s="202"/>
      <c r="AN108" s="201">
        <f t="shared" si="0"/>
        <v>0</v>
      </c>
      <c r="AO108" s="202"/>
      <c r="AP108" s="202"/>
      <c r="AQ108" s="79" t="s">
        <v>79</v>
      </c>
      <c r="AR108" s="76"/>
      <c r="AS108" s="80">
        <v>0</v>
      </c>
      <c r="AT108" s="81">
        <f t="shared" si="1"/>
        <v>0</v>
      </c>
      <c r="AU108" s="82">
        <f>'1171-0015 - C11 - ZÁBRADLIE'!P123</f>
        <v>392.04298</v>
      </c>
      <c r="AV108" s="81">
        <f>'1171-0015 - C11 - ZÁBRADLIE'!J33</f>
        <v>0</v>
      </c>
      <c r="AW108" s="81">
        <f>'1171-0015 - C11 - ZÁBRADLIE'!J34</f>
        <v>0</v>
      </c>
      <c r="AX108" s="81">
        <f>'1171-0015 - C11 - ZÁBRADLIE'!J35</f>
        <v>0</v>
      </c>
      <c r="AY108" s="81">
        <f>'1171-0015 - C11 - ZÁBRADLIE'!J36</f>
        <v>0</v>
      </c>
      <c r="AZ108" s="81">
        <f>'1171-0015 - C11 - ZÁBRADLIE'!F33</f>
        <v>0</v>
      </c>
      <c r="BA108" s="81">
        <f>'1171-0015 - C11 - ZÁBRADLIE'!F34</f>
        <v>0</v>
      </c>
      <c r="BB108" s="81">
        <f>'1171-0015 - C11 - ZÁBRADLIE'!F35</f>
        <v>0</v>
      </c>
      <c r="BC108" s="81">
        <f>'1171-0015 - C11 - ZÁBRADLIE'!F36</f>
        <v>0</v>
      </c>
      <c r="BD108" s="83">
        <f>'1171-0015 - C11 - ZÁBRADLIE'!F37</f>
        <v>0</v>
      </c>
      <c r="BT108" s="84" t="s">
        <v>80</v>
      </c>
      <c r="BV108" s="84" t="s">
        <v>74</v>
      </c>
      <c r="BW108" s="84" t="s">
        <v>120</v>
      </c>
      <c r="BX108" s="84" t="s">
        <v>4</v>
      </c>
      <c r="CL108" s="84" t="s">
        <v>1</v>
      </c>
      <c r="CM108" s="84" t="s">
        <v>72</v>
      </c>
    </row>
    <row r="109" spans="1:91" s="7" customFormat="1" ht="24.75" customHeight="1">
      <c r="A109" s="75" t="s">
        <v>76</v>
      </c>
      <c r="B109" s="76"/>
      <c r="C109" s="77"/>
      <c r="D109" s="187" t="s">
        <v>121</v>
      </c>
      <c r="E109" s="187"/>
      <c r="F109" s="187"/>
      <c r="G109" s="187"/>
      <c r="H109" s="187"/>
      <c r="I109" s="78"/>
      <c r="J109" s="187" t="s">
        <v>122</v>
      </c>
      <c r="K109" s="187"/>
      <c r="L109" s="187"/>
      <c r="M109" s="187"/>
      <c r="N109" s="187"/>
      <c r="O109" s="187"/>
      <c r="P109" s="187"/>
      <c r="Q109" s="187"/>
      <c r="R109" s="187"/>
      <c r="S109" s="187"/>
      <c r="T109" s="187"/>
      <c r="U109" s="187"/>
      <c r="V109" s="187"/>
      <c r="W109" s="187"/>
      <c r="X109" s="187"/>
      <c r="Y109" s="187"/>
      <c r="Z109" s="187"/>
      <c r="AA109" s="187"/>
      <c r="AB109" s="187"/>
      <c r="AC109" s="187"/>
      <c r="AD109" s="187"/>
      <c r="AE109" s="187"/>
      <c r="AF109" s="187"/>
      <c r="AG109" s="201">
        <f>'1171-0016 - C15 - RAMPA P...'!J30</f>
        <v>0</v>
      </c>
      <c r="AH109" s="202"/>
      <c r="AI109" s="202"/>
      <c r="AJ109" s="202"/>
      <c r="AK109" s="202"/>
      <c r="AL109" s="202"/>
      <c r="AM109" s="202"/>
      <c r="AN109" s="201">
        <f t="shared" si="0"/>
        <v>0</v>
      </c>
      <c r="AO109" s="202"/>
      <c r="AP109" s="202"/>
      <c r="AQ109" s="79" t="s">
        <v>79</v>
      </c>
      <c r="AR109" s="76"/>
      <c r="AS109" s="80">
        <v>0</v>
      </c>
      <c r="AT109" s="81">
        <f t="shared" si="1"/>
        <v>0</v>
      </c>
      <c r="AU109" s="82">
        <f>'1171-0016 - C15 - RAMPA P...'!P127</f>
        <v>1704.01871815</v>
      </c>
      <c r="AV109" s="81">
        <f>'1171-0016 - C15 - RAMPA P...'!J33</f>
        <v>0</v>
      </c>
      <c r="AW109" s="81">
        <f>'1171-0016 - C15 - RAMPA P...'!J34</f>
        <v>0</v>
      </c>
      <c r="AX109" s="81">
        <f>'1171-0016 - C15 - RAMPA P...'!J35</f>
        <v>0</v>
      </c>
      <c r="AY109" s="81">
        <f>'1171-0016 - C15 - RAMPA P...'!J36</f>
        <v>0</v>
      </c>
      <c r="AZ109" s="81">
        <f>'1171-0016 - C15 - RAMPA P...'!F33</f>
        <v>0</v>
      </c>
      <c r="BA109" s="81">
        <f>'1171-0016 - C15 - RAMPA P...'!F34</f>
        <v>0</v>
      </c>
      <c r="BB109" s="81">
        <f>'1171-0016 - C15 - RAMPA P...'!F35</f>
        <v>0</v>
      </c>
      <c r="BC109" s="81">
        <f>'1171-0016 - C15 - RAMPA P...'!F36</f>
        <v>0</v>
      </c>
      <c r="BD109" s="83">
        <f>'1171-0016 - C15 - RAMPA P...'!F37</f>
        <v>0</v>
      </c>
      <c r="BT109" s="84" t="s">
        <v>80</v>
      </c>
      <c r="BV109" s="84" t="s">
        <v>74</v>
      </c>
      <c r="BW109" s="84" t="s">
        <v>123</v>
      </c>
      <c r="BX109" s="84" t="s">
        <v>4</v>
      </c>
      <c r="CL109" s="84" t="s">
        <v>1</v>
      </c>
      <c r="CM109" s="84" t="s">
        <v>72</v>
      </c>
    </row>
    <row r="110" spans="1:91" s="7" customFormat="1" ht="24.75" customHeight="1">
      <c r="A110" s="75" t="s">
        <v>76</v>
      </c>
      <c r="B110" s="76"/>
      <c r="C110" s="77"/>
      <c r="D110" s="187" t="s">
        <v>124</v>
      </c>
      <c r="E110" s="187"/>
      <c r="F110" s="187"/>
      <c r="G110" s="187"/>
      <c r="H110" s="187"/>
      <c r="I110" s="78"/>
      <c r="J110" s="187" t="s">
        <v>125</v>
      </c>
      <c r="K110" s="187"/>
      <c r="L110" s="187"/>
      <c r="M110" s="187"/>
      <c r="N110" s="187"/>
      <c r="O110" s="187"/>
      <c r="P110" s="187"/>
      <c r="Q110" s="187"/>
      <c r="R110" s="187"/>
      <c r="S110" s="187"/>
      <c r="T110" s="187"/>
      <c r="U110" s="187"/>
      <c r="V110" s="187"/>
      <c r="W110" s="187"/>
      <c r="X110" s="187"/>
      <c r="Y110" s="187"/>
      <c r="Z110" s="187"/>
      <c r="AA110" s="187"/>
      <c r="AB110" s="187"/>
      <c r="AC110" s="187"/>
      <c r="AD110" s="187"/>
      <c r="AE110" s="187"/>
      <c r="AF110" s="187"/>
      <c r="AG110" s="201">
        <f>'1171-0017 - C8 - SCHODY K...'!J30</f>
        <v>0</v>
      </c>
      <c r="AH110" s="202"/>
      <c r="AI110" s="202"/>
      <c r="AJ110" s="202"/>
      <c r="AK110" s="202"/>
      <c r="AL110" s="202"/>
      <c r="AM110" s="202"/>
      <c r="AN110" s="201">
        <f t="shared" si="0"/>
        <v>0</v>
      </c>
      <c r="AO110" s="202"/>
      <c r="AP110" s="202"/>
      <c r="AQ110" s="79" t="s">
        <v>79</v>
      </c>
      <c r="AR110" s="76"/>
      <c r="AS110" s="80">
        <v>0</v>
      </c>
      <c r="AT110" s="81">
        <f t="shared" si="1"/>
        <v>0</v>
      </c>
      <c r="AU110" s="82">
        <f>'1171-0017 - C8 - SCHODY K...'!P129</f>
        <v>1620.7461232600001</v>
      </c>
      <c r="AV110" s="81">
        <f>'1171-0017 - C8 - SCHODY K...'!J33</f>
        <v>0</v>
      </c>
      <c r="AW110" s="81">
        <f>'1171-0017 - C8 - SCHODY K...'!J34</f>
        <v>0</v>
      </c>
      <c r="AX110" s="81">
        <f>'1171-0017 - C8 - SCHODY K...'!J35</f>
        <v>0</v>
      </c>
      <c r="AY110" s="81">
        <f>'1171-0017 - C8 - SCHODY K...'!J36</f>
        <v>0</v>
      </c>
      <c r="AZ110" s="81">
        <f>'1171-0017 - C8 - SCHODY K...'!F33</f>
        <v>0</v>
      </c>
      <c r="BA110" s="81">
        <f>'1171-0017 - C8 - SCHODY K...'!F34</f>
        <v>0</v>
      </c>
      <c r="BB110" s="81">
        <f>'1171-0017 - C8 - SCHODY K...'!F35</f>
        <v>0</v>
      </c>
      <c r="BC110" s="81">
        <f>'1171-0017 - C8 - SCHODY K...'!F36</f>
        <v>0</v>
      </c>
      <c r="BD110" s="83">
        <f>'1171-0017 - C8 - SCHODY K...'!F37</f>
        <v>0</v>
      </c>
      <c r="BT110" s="84" t="s">
        <v>80</v>
      </c>
      <c r="BV110" s="84" t="s">
        <v>74</v>
      </c>
      <c r="BW110" s="84" t="s">
        <v>126</v>
      </c>
      <c r="BX110" s="84" t="s">
        <v>4</v>
      </c>
      <c r="CL110" s="84" t="s">
        <v>1</v>
      </c>
      <c r="CM110" s="84" t="s">
        <v>72</v>
      </c>
    </row>
    <row r="111" spans="1:91" s="7" customFormat="1" ht="24.75" customHeight="1">
      <c r="A111" s="75" t="s">
        <v>76</v>
      </c>
      <c r="B111" s="76"/>
      <c r="C111" s="77"/>
      <c r="D111" s="187" t="s">
        <v>127</v>
      </c>
      <c r="E111" s="187"/>
      <c r="F111" s="187"/>
      <c r="G111" s="187"/>
      <c r="H111" s="187"/>
      <c r="I111" s="78"/>
      <c r="J111" s="187" t="s">
        <v>128</v>
      </c>
      <c r="K111" s="187"/>
      <c r="L111" s="187"/>
      <c r="M111" s="187"/>
      <c r="N111" s="187"/>
      <c r="O111" s="187"/>
      <c r="P111" s="187"/>
      <c r="Q111" s="187"/>
      <c r="R111" s="187"/>
      <c r="S111" s="187"/>
      <c r="T111" s="187"/>
      <c r="U111" s="187"/>
      <c r="V111" s="187"/>
      <c r="W111" s="187"/>
      <c r="X111" s="187"/>
      <c r="Y111" s="187"/>
      <c r="Z111" s="187"/>
      <c r="AA111" s="187"/>
      <c r="AB111" s="187"/>
      <c r="AC111" s="187"/>
      <c r="AD111" s="187"/>
      <c r="AE111" s="187"/>
      <c r="AF111" s="187"/>
      <c r="AG111" s="201">
        <f>'1171-0018 - C9 - LÁVKA KU...'!J30</f>
        <v>0</v>
      </c>
      <c r="AH111" s="202"/>
      <c r="AI111" s="202"/>
      <c r="AJ111" s="202"/>
      <c r="AK111" s="202"/>
      <c r="AL111" s="202"/>
      <c r="AM111" s="202"/>
      <c r="AN111" s="201">
        <f t="shared" si="0"/>
        <v>0</v>
      </c>
      <c r="AO111" s="202"/>
      <c r="AP111" s="202"/>
      <c r="AQ111" s="79" t="s">
        <v>79</v>
      </c>
      <c r="AR111" s="76"/>
      <c r="AS111" s="80">
        <v>0</v>
      </c>
      <c r="AT111" s="81">
        <f t="shared" si="1"/>
        <v>0</v>
      </c>
      <c r="AU111" s="82">
        <f>'1171-0018 - C9 - LÁVKA KU...'!P122</f>
        <v>696.1512494399999</v>
      </c>
      <c r="AV111" s="81">
        <f>'1171-0018 - C9 - LÁVKA KU...'!J33</f>
        <v>0</v>
      </c>
      <c r="AW111" s="81">
        <f>'1171-0018 - C9 - LÁVKA KU...'!J34</f>
        <v>0</v>
      </c>
      <c r="AX111" s="81">
        <f>'1171-0018 - C9 - LÁVKA KU...'!J35</f>
        <v>0</v>
      </c>
      <c r="AY111" s="81">
        <f>'1171-0018 - C9 - LÁVKA KU...'!J36</f>
        <v>0</v>
      </c>
      <c r="AZ111" s="81">
        <f>'1171-0018 - C9 - LÁVKA KU...'!F33</f>
        <v>0</v>
      </c>
      <c r="BA111" s="81">
        <f>'1171-0018 - C9 - LÁVKA KU...'!F34</f>
        <v>0</v>
      </c>
      <c r="BB111" s="81">
        <f>'1171-0018 - C9 - LÁVKA KU...'!F35</f>
        <v>0</v>
      </c>
      <c r="BC111" s="81">
        <f>'1171-0018 - C9 - LÁVKA KU...'!F36</f>
        <v>0</v>
      </c>
      <c r="BD111" s="83">
        <f>'1171-0018 - C9 - LÁVKA KU...'!F37</f>
        <v>0</v>
      </c>
      <c r="BT111" s="84" t="s">
        <v>80</v>
      </c>
      <c r="BV111" s="84" t="s">
        <v>74</v>
      </c>
      <c r="BW111" s="84" t="s">
        <v>129</v>
      </c>
      <c r="BX111" s="84" t="s">
        <v>4</v>
      </c>
      <c r="CL111" s="84" t="s">
        <v>1</v>
      </c>
      <c r="CM111" s="84" t="s">
        <v>72</v>
      </c>
    </row>
    <row r="112" spans="1:91" s="7" customFormat="1" ht="24.75" customHeight="1">
      <c r="A112" s="75" t="s">
        <v>76</v>
      </c>
      <c r="B112" s="76"/>
      <c r="C112" s="77"/>
      <c r="D112" s="187" t="s">
        <v>130</v>
      </c>
      <c r="E112" s="187"/>
      <c r="F112" s="187"/>
      <c r="G112" s="187"/>
      <c r="H112" s="187"/>
      <c r="I112" s="78"/>
      <c r="J112" s="187" t="s">
        <v>131</v>
      </c>
      <c r="K112" s="187"/>
      <c r="L112" s="187"/>
      <c r="M112" s="187"/>
      <c r="N112" s="187"/>
      <c r="O112" s="187"/>
      <c r="P112" s="187"/>
      <c r="Q112" s="187"/>
      <c r="R112" s="187"/>
      <c r="S112" s="187"/>
      <c r="T112" s="187"/>
      <c r="U112" s="187"/>
      <c r="V112" s="187"/>
      <c r="W112" s="187"/>
      <c r="X112" s="187"/>
      <c r="Y112" s="187"/>
      <c r="Z112" s="187"/>
      <c r="AA112" s="187"/>
      <c r="AB112" s="187"/>
      <c r="AC112" s="187"/>
      <c r="AD112" s="187"/>
      <c r="AE112" s="187"/>
      <c r="AF112" s="187"/>
      <c r="AG112" s="201">
        <f>'1171-0019 - C10 - LÁVKA K...'!J30</f>
        <v>0</v>
      </c>
      <c r="AH112" s="202"/>
      <c r="AI112" s="202"/>
      <c r="AJ112" s="202"/>
      <c r="AK112" s="202"/>
      <c r="AL112" s="202"/>
      <c r="AM112" s="202"/>
      <c r="AN112" s="201">
        <f t="shared" si="0"/>
        <v>0</v>
      </c>
      <c r="AO112" s="202"/>
      <c r="AP112" s="202"/>
      <c r="AQ112" s="79" t="s">
        <v>79</v>
      </c>
      <c r="AR112" s="76"/>
      <c r="AS112" s="80">
        <v>0</v>
      </c>
      <c r="AT112" s="81">
        <f t="shared" si="1"/>
        <v>0</v>
      </c>
      <c r="AU112" s="82">
        <f>'1171-0019 - C10 - LÁVKA K...'!P121</f>
        <v>1011.6332866200001</v>
      </c>
      <c r="AV112" s="81">
        <f>'1171-0019 - C10 - LÁVKA K...'!J33</f>
        <v>0</v>
      </c>
      <c r="AW112" s="81">
        <f>'1171-0019 - C10 - LÁVKA K...'!J34</f>
        <v>0</v>
      </c>
      <c r="AX112" s="81">
        <f>'1171-0019 - C10 - LÁVKA K...'!J35</f>
        <v>0</v>
      </c>
      <c r="AY112" s="81">
        <f>'1171-0019 - C10 - LÁVKA K...'!J36</f>
        <v>0</v>
      </c>
      <c r="AZ112" s="81">
        <f>'1171-0019 - C10 - LÁVKA K...'!F33</f>
        <v>0</v>
      </c>
      <c r="BA112" s="81">
        <f>'1171-0019 - C10 - LÁVKA K...'!F34</f>
        <v>0</v>
      </c>
      <c r="BB112" s="81">
        <f>'1171-0019 - C10 - LÁVKA K...'!F35</f>
        <v>0</v>
      </c>
      <c r="BC112" s="81">
        <f>'1171-0019 - C10 - LÁVKA K...'!F36</f>
        <v>0</v>
      </c>
      <c r="BD112" s="83">
        <f>'1171-0019 - C10 - LÁVKA K...'!F37</f>
        <v>0</v>
      </c>
      <c r="BT112" s="84" t="s">
        <v>80</v>
      </c>
      <c r="BV112" s="84" t="s">
        <v>74</v>
      </c>
      <c r="BW112" s="84" t="s">
        <v>132</v>
      </c>
      <c r="BX112" s="84" t="s">
        <v>4</v>
      </c>
      <c r="CL112" s="84" t="s">
        <v>1</v>
      </c>
      <c r="CM112" s="84" t="s">
        <v>72</v>
      </c>
    </row>
    <row r="113" spans="1:91" s="7" customFormat="1" ht="24.75" customHeight="1">
      <c r="A113" s="75" t="s">
        <v>76</v>
      </c>
      <c r="B113" s="76"/>
      <c r="C113" s="77"/>
      <c r="D113" s="187" t="s">
        <v>133</v>
      </c>
      <c r="E113" s="187"/>
      <c r="F113" s="187"/>
      <c r="G113" s="187"/>
      <c r="H113" s="187"/>
      <c r="I113" s="78"/>
      <c r="J113" s="187" t="s">
        <v>134</v>
      </c>
      <c r="K113" s="187"/>
      <c r="L113" s="187"/>
      <c r="M113" s="187"/>
      <c r="N113" s="187"/>
      <c r="O113" s="187"/>
      <c r="P113" s="187"/>
      <c r="Q113" s="187"/>
      <c r="R113" s="187"/>
      <c r="S113" s="187"/>
      <c r="T113" s="187"/>
      <c r="U113" s="187"/>
      <c r="V113" s="187"/>
      <c r="W113" s="187"/>
      <c r="X113" s="187"/>
      <c r="Y113" s="187"/>
      <c r="Z113" s="187"/>
      <c r="AA113" s="187"/>
      <c r="AB113" s="187"/>
      <c r="AC113" s="187"/>
      <c r="AD113" s="187"/>
      <c r="AE113" s="187"/>
      <c r="AF113" s="187"/>
      <c r="AG113" s="201">
        <f>'1171-0020 - V5 - VODNÉ SC...'!J30</f>
        <v>0</v>
      </c>
      <c r="AH113" s="202"/>
      <c r="AI113" s="202"/>
      <c r="AJ113" s="202"/>
      <c r="AK113" s="202"/>
      <c r="AL113" s="202"/>
      <c r="AM113" s="202"/>
      <c r="AN113" s="201">
        <f t="shared" si="0"/>
        <v>0</v>
      </c>
      <c r="AO113" s="202"/>
      <c r="AP113" s="202"/>
      <c r="AQ113" s="79" t="s">
        <v>79</v>
      </c>
      <c r="AR113" s="76"/>
      <c r="AS113" s="80">
        <v>0</v>
      </c>
      <c r="AT113" s="81">
        <f t="shared" si="1"/>
        <v>0</v>
      </c>
      <c r="AU113" s="82">
        <f>'1171-0020 - V5 - VODNÉ SC...'!P126</f>
        <v>1056.9127429999999</v>
      </c>
      <c r="AV113" s="81">
        <f>'1171-0020 - V5 - VODNÉ SC...'!J33</f>
        <v>0</v>
      </c>
      <c r="AW113" s="81">
        <f>'1171-0020 - V5 - VODNÉ SC...'!J34</f>
        <v>0</v>
      </c>
      <c r="AX113" s="81">
        <f>'1171-0020 - V5 - VODNÉ SC...'!J35</f>
        <v>0</v>
      </c>
      <c r="AY113" s="81">
        <f>'1171-0020 - V5 - VODNÉ SC...'!J36</f>
        <v>0</v>
      </c>
      <c r="AZ113" s="81">
        <f>'1171-0020 - V5 - VODNÉ SC...'!F33</f>
        <v>0</v>
      </c>
      <c r="BA113" s="81">
        <f>'1171-0020 - V5 - VODNÉ SC...'!F34</f>
        <v>0</v>
      </c>
      <c r="BB113" s="81">
        <f>'1171-0020 - V5 - VODNÉ SC...'!F35</f>
        <v>0</v>
      </c>
      <c r="BC113" s="81">
        <f>'1171-0020 - V5 - VODNÉ SC...'!F36</f>
        <v>0</v>
      </c>
      <c r="BD113" s="83">
        <f>'1171-0020 - V5 - VODNÉ SC...'!F37</f>
        <v>0</v>
      </c>
      <c r="BT113" s="84" t="s">
        <v>80</v>
      </c>
      <c r="BV113" s="84" t="s">
        <v>74</v>
      </c>
      <c r="BW113" s="84" t="s">
        <v>135</v>
      </c>
      <c r="BX113" s="84" t="s">
        <v>4</v>
      </c>
      <c r="CL113" s="84" t="s">
        <v>1</v>
      </c>
      <c r="CM113" s="84" t="s">
        <v>72</v>
      </c>
    </row>
    <row r="114" spans="1:91" s="7" customFormat="1" ht="24.75" customHeight="1">
      <c r="A114" s="75" t="s">
        <v>76</v>
      </c>
      <c r="B114" s="76"/>
      <c r="C114" s="77"/>
      <c r="D114" s="187" t="s">
        <v>136</v>
      </c>
      <c r="E114" s="187"/>
      <c r="F114" s="187"/>
      <c r="G114" s="187"/>
      <c r="H114" s="187"/>
      <c r="I114" s="78"/>
      <c r="J114" s="187" t="s">
        <v>137</v>
      </c>
      <c r="K114" s="187"/>
      <c r="L114" s="187"/>
      <c r="M114" s="187"/>
      <c r="N114" s="187"/>
      <c r="O114" s="187"/>
      <c r="P114" s="187"/>
      <c r="Q114" s="187"/>
      <c r="R114" s="187"/>
      <c r="S114" s="187"/>
      <c r="T114" s="187"/>
      <c r="U114" s="187"/>
      <c r="V114" s="187"/>
      <c r="W114" s="187"/>
      <c r="X114" s="187"/>
      <c r="Y114" s="187"/>
      <c r="Z114" s="187"/>
      <c r="AA114" s="187"/>
      <c r="AB114" s="187"/>
      <c r="AC114" s="187"/>
      <c r="AD114" s="187"/>
      <c r="AE114" s="187"/>
      <c r="AF114" s="187"/>
      <c r="AG114" s="201">
        <f>'1171-0021 - C16 - ŠACHTA'!J30</f>
        <v>0</v>
      </c>
      <c r="AH114" s="202"/>
      <c r="AI114" s="202"/>
      <c r="AJ114" s="202"/>
      <c r="AK114" s="202"/>
      <c r="AL114" s="202"/>
      <c r="AM114" s="202"/>
      <c r="AN114" s="201">
        <f t="shared" si="0"/>
        <v>0</v>
      </c>
      <c r="AO114" s="202"/>
      <c r="AP114" s="202"/>
      <c r="AQ114" s="79" t="s">
        <v>79</v>
      </c>
      <c r="AR114" s="76"/>
      <c r="AS114" s="80">
        <v>0</v>
      </c>
      <c r="AT114" s="81">
        <f t="shared" si="1"/>
        <v>0</v>
      </c>
      <c r="AU114" s="82">
        <f>'1171-0021 - C16 - ŠACHTA'!P123</f>
        <v>1151.5765538999999</v>
      </c>
      <c r="AV114" s="81">
        <f>'1171-0021 - C16 - ŠACHTA'!J33</f>
        <v>0</v>
      </c>
      <c r="AW114" s="81">
        <f>'1171-0021 - C16 - ŠACHTA'!J34</f>
        <v>0</v>
      </c>
      <c r="AX114" s="81">
        <f>'1171-0021 - C16 - ŠACHTA'!J35</f>
        <v>0</v>
      </c>
      <c r="AY114" s="81">
        <f>'1171-0021 - C16 - ŠACHTA'!J36</f>
        <v>0</v>
      </c>
      <c r="AZ114" s="81">
        <f>'1171-0021 - C16 - ŠACHTA'!F33</f>
        <v>0</v>
      </c>
      <c r="BA114" s="81">
        <f>'1171-0021 - C16 - ŠACHTA'!F34</f>
        <v>0</v>
      </c>
      <c r="BB114" s="81">
        <f>'1171-0021 - C16 - ŠACHTA'!F35</f>
        <v>0</v>
      </c>
      <c r="BC114" s="81">
        <f>'1171-0021 - C16 - ŠACHTA'!F36</f>
        <v>0</v>
      </c>
      <c r="BD114" s="83">
        <f>'1171-0021 - C16 - ŠACHTA'!F37</f>
        <v>0</v>
      </c>
      <c r="BT114" s="84" t="s">
        <v>80</v>
      </c>
      <c r="BV114" s="84" t="s">
        <v>74</v>
      </c>
      <c r="BW114" s="84" t="s">
        <v>138</v>
      </c>
      <c r="BX114" s="84" t="s">
        <v>4</v>
      </c>
      <c r="CL114" s="84" t="s">
        <v>1</v>
      </c>
      <c r="CM114" s="84" t="s">
        <v>72</v>
      </c>
    </row>
    <row r="115" spans="1:91" s="7" customFormat="1" ht="24.75" customHeight="1">
      <c r="A115" s="75" t="s">
        <v>76</v>
      </c>
      <c r="B115" s="76"/>
      <c r="C115" s="77"/>
      <c r="D115" s="187" t="s">
        <v>139</v>
      </c>
      <c r="E115" s="187"/>
      <c r="F115" s="187"/>
      <c r="G115" s="187"/>
      <c r="H115" s="187"/>
      <c r="I115" s="78"/>
      <c r="J115" s="187" t="s">
        <v>140</v>
      </c>
      <c r="K115" s="187"/>
      <c r="L115" s="187"/>
      <c r="M115" s="187"/>
      <c r="N115" s="187"/>
      <c r="O115" s="187"/>
      <c r="P115" s="187"/>
      <c r="Q115" s="187"/>
      <c r="R115" s="187"/>
      <c r="S115" s="187"/>
      <c r="T115" s="187"/>
      <c r="U115" s="187"/>
      <c r="V115" s="187"/>
      <c r="W115" s="187"/>
      <c r="X115" s="187"/>
      <c r="Y115" s="187"/>
      <c r="Z115" s="187"/>
      <c r="AA115" s="187"/>
      <c r="AB115" s="187"/>
      <c r="AC115" s="187"/>
      <c r="AD115" s="187"/>
      <c r="AE115" s="187"/>
      <c r="AF115" s="187"/>
      <c r="AG115" s="201">
        <f>'1171-0022 - C17 - HISTORI...'!J30</f>
        <v>0</v>
      </c>
      <c r="AH115" s="202"/>
      <c r="AI115" s="202"/>
      <c r="AJ115" s="202"/>
      <c r="AK115" s="202"/>
      <c r="AL115" s="202"/>
      <c r="AM115" s="202"/>
      <c r="AN115" s="201">
        <f t="shared" si="0"/>
        <v>0</v>
      </c>
      <c r="AO115" s="202"/>
      <c r="AP115" s="202"/>
      <c r="AQ115" s="79" t="s">
        <v>79</v>
      </c>
      <c r="AR115" s="76"/>
      <c r="AS115" s="80">
        <v>0</v>
      </c>
      <c r="AT115" s="81">
        <f t="shared" si="1"/>
        <v>0</v>
      </c>
      <c r="AU115" s="82">
        <f>'1171-0022 - C17 - HISTORI...'!P118</f>
        <v>0.189</v>
      </c>
      <c r="AV115" s="81">
        <f>'1171-0022 - C17 - HISTORI...'!J33</f>
        <v>0</v>
      </c>
      <c r="AW115" s="81">
        <f>'1171-0022 - C17 - HISTORI...'!J34</f>
        <v>0</v>
      </c>
      <c r="AX115" s="81">
        <f>'1171-0022 - C17 - HISTORI...'!J35</f>
        <v>0</v>
      </c>
      <c r="AY115" s="81">
        <f>'1171-0022 - C17 - HISTORI...'!J36</f>
        <v>0</v>
      </c>
      <c r="AZ115" s="81">
        <f>'1171-0022 - C17 - HISTORI...'!F33</f>
        <v>0</v>
      </c>
      <c r="BA115" s="81">
        <f>'1171-0022 - C17 - HISTORI...'!F34</f>
        <v>0</v>
      </c>
      <c r="BB115" s="81">
        <f>'1171-0022 - C17 - HISTORI...'!F35</f>
        <v>0</v>
      </c>
      <c r="BC115" s="81">
        <f>'1171-0022 - C17 - HISTORI...'!F36</f>
        <v>0</v>
      </c>
      <c r="BD115" s="83">
        <f>'1171-0022 - C17 - HISTORI...'!F37</f>
        <v>0</v>
      </c>
      <c r="BT115" s="84" t="s">
        <v>80</v>
      </c>
      <c r="BV115" s="84" t="s">
        <v>74</v>
      </c>
      <c r="BW115" s="84" t="s">
        <v>141</v>
      </c>
      <c r="BX115" s="84" t="s">
        <v>4</v>
      </c>
      <c r="CL115" s="84" t="s">
        <v>1</v>
      </c>
      <c r="CM115" s="84" t="s">
        <v>72</v>
      </c>
    </row>
    <row r="116" spans="1:91" s="7" customFormat="1" ht="24.75" customHeight="1">
      <c r="A116" s="75" t="s">
        <v>76</v>
      </c>
      <c r="B116" s="76"/>
      <c r="C116" s="77"/>
      <c r="D116" s="187" t="s">
        <v>142</v>
      </c>
      <c r="E116" s="187"/>
      <c r="F116" s="187"/>
      <c r="G116" s="187"/>
      <c r="H116" s="187"/>
      <c r="I116" s="78"/>
      <c r="J116" s="187" t="s">
        <v>143</v>
      </c>
      <c r="K116" s="187"/>
      <c r="L116" s="187"/>
      <c r="M116" s="187"/>
      <c r="N116" s="187"/>
      <c r="O116" s="187"/>
      <c r="P116" s="187"/>
      <c r="Q116" s="187"/>
      <c r="R116" s="187"/>
      <c r="S116" s="187"/>
      <c r="T116" s="187"/>
      <c r="U116" s="187"/>
      <c r="V116" s="187"/>
      <c r="W116" s="187"/>
      <c r="X116" s="187"/>
      <c r="Y116" s="187"/>
      <c r="Z116" s="187"/>
      <c r="AA116" s="187"/>
      <c r="AB116" s="187"/>
      <c r="AC116" s="187"/>
      <c r="AD116" s="187"/>
      <c r="AE116" s="187"/>
      <c r="AF116" s="187"/>
      <c r="AG116" s="201">
        <f>'1171-0023 - MOBILIÁR NAVR...'!J30</f>
        <v>0</v>
      </c>
      <c r="AH116" s="202"/>
      <c r="AI116" s="202"/>
      <c r="AJ116" s="202"/>
      <c r="AK116" s="202"/>
      <c r="AL116" s="202"/>
      <c r="AM116" s="202"/>
      <c r="AN116" s="201">
        <f t="shared" si="0"/>
        <v>0</v>
      </c>
      <c r="AO116" s="202"/>
      <c r="AP116" s="202"/>
      <c r="AQ116" s="79" t="s">
        <v>79</v>
      </c>
      <c r="AR116" s="76"/>
      <c r="AS116" s="85">
        <v>0</v>
      </c>
      <c r="AT116" s="86">
        <f t="shared" si="1"/>
        <v>0</v>
      </c>
      <c r="AU116" s="87">
        <f>'1171-0023 - MOBILIÁR NAVR...'!P118</f>
        <v>0</v>
      </c>
      <c r="AV116" s="86">
        <f>'1171-0023 - MOBILIÁR NAVR...'!J33</f>
        <v>0</v>
      </c>
      <c r="AW116" s="86">
        <f>'1171-0023 - MOBILIÁR NAVR...'!J34</f>
        <v>0</v>
      </c>
      <c r="AX116" s="86">
        <f>'1171-0023 - MOBILIÁR NAVR...'!J35</f>
        <v>0</v>
      </c>
      <c r="AY116" s="86">
        <f>'1171-0023 - MOBILIÁR NAVR...'!J36</f>
        <v>0</v>
      </c>
      <c r="AZ116" s="86">
        <f>'1171-0023 - MOBILIÁR NAVR...'!F33</f>
        <v>0</v>
      </c>
      <c r="BA116" s="86">
        <f>'1171-0023 - MOBILIÁR NAVR...'!F34</f>
        <v>0</v>
      </c>
      <c r="BB116" s="86">
        <f>'1171-0023 - MOBILIÁR NAVR...'!F35</f>
        <v>0</v>
      </c>
      <c r="BC116" s="86">
        <f>'1171-0023 - MOBILIÁR NAVR...'!F36</f>
        <v>0</v>
      </c>
      <c r="BD116" s="88">
        <f>'1171-0023 - MOBILIÁR NAVR...'!F37</f>
        <v>0</v>
      </c>
      <c r="BT116" s="84" t="s">
        <v>80</v>
      </c>
      <c r="BV116" s="84" t="s">
        <v>74</v>
      </c>
      <c r="BW116" s="84" t="s">
        <v>144</v>
      </c>
      <c r="BX116" s="84" t="s">
        <v>4</v>
      </c>
      <c r="CL116" s="84" t="s">
        <v>1</v>
      </c>
      <c r="CM116" s="84" t="s">
        <v>72</v>
      </c>
    </row>
    <row r="117" spans="1:91" s="2" customFormat="1" ht="30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9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</row>
    <row r="118" spans="1:91" s="2" customFormat="1" ht="6.95" customHeight="1">
      <c r="A118" s="28"/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29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</row>
  </sheetData>
  <mergeCells count="124">
    <mergeCell ref="C92:G92"/>
    <mergeCell ref="D99:H99"/>
    <mergeCell ref="D102:H102"/>
    <mergeCell ref="D116:H116"/>
    <mergeCell ref="D110:H110"/>
    <mergeCell ref="D101:H101"/>
    <mergeCell ref="D100:H100"/>
    <mergeCell ref="D111:H111"/>
    <mergeCell ref="D107:H107"/>
    <mergeCell ref="D104:H104"/>
    <mergeCell ref="D98:H98"/>
    <mergeCell ref="D103:H103"/>
    <mergeCell ref="D97:H97"/>
    <mergeCell ref="D105:H105"/>
    <mergeCell ref="D96:H96"/>
    <mergeCell ref="D95:H95"/>
    <mergeCell ref="D113:H113"/>
    <mergeCell ref="D108:H108"/>
    <mergeCell ref="D114:H114"/>
    <mergeCell ref="D115:H115"/>
    <mergeCell ref="D106:H106"/>
    <mergeCell ref="D112:H112"/>
    <mergeCell ref="D109:H109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3:P33"/>
    <mergeCell ref="W33:AE33"/>
    <mergeCell ref="AK33:AO33"/>
    <mergeCell ref="AK35:AO35"/>
    <mergeCell ref="X35:AB35"/>
    <mergeCell ref="AR2:BE2"/>
    <mergeCell ref="AG101:AM101"/>
    <mergeCell ref="AN101:AP101"/>
    <mergeCell ref="AG102:AM102"/>
    <mergeCell ref="AN102:AP102"/>
    <mergeCell ref="J99:AF99"/>
    <mergeCell ref="J97:AF97"/>
    <mergeCell ref="J101:AF101"/>
    <mergeCell ref="J102:AF102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K5:AO5"/>
    <mergeCell ref="AG103:AM103"/>
    <mergeCell ref="AN103:AP10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I92:AF92"/>
    <mergeCell ref="J109:AF109"/>
    <mergeCell ref="J104:AF104"/>
    <mergeCell ref="J111:AF111"/>
    <mergeCell ref="J112:AF112"/>
    <mergeCell ref="J113:AF113"/>
    <mergeCell ref="J114:AF114"/>
    <mergeCell ref="J115:AF115"/>
    <mergeCell ref="J110:AF110"/>
    <mergeCell ref="J108:AF108"/>
    <mergeCell ref="J116:AF116"/>
    <mergeCell ref="J106:AF106"/>
    <mergeCell ref="J95:AF95"/>
    <mergeCell ref="J96:AF96"/>
    <mergeCell ref="J107:AF107"/>
    <mergeCell ref="J98:AF98"/>
    <mergeCell ref="J103:AF103"/>
    <mergeCell ref="J105:AF105"/>
    <mergeCell ref="J100:AF100"/>
    <mergeCell ref="L85:AO85"/>
    <mergeCell ref="AM90:AP90"/>
    <mergeCell ref="AM89:AP89"/>
    <mergeCell ref="AM87:AN87"/>
    <mergeCell ref="AS89:AT91"/>
    <mergeCell ref="AG92:AM92"/>
    <mergeCell ref="AN92:AP92"/>
    <mergeCell ref="AG95:AM95"/>
    <mergeCell ref="AN95:AP95"/>
    <mergeCell ref="AN96:AP96"/>
    <mergeCell ref="AG96:AM96"/>
    <mergeCell ref="AN97:AP97"/>
    <mergeCell ref="AG97:AM97"/>
    <mergeCell ref="AG98:AM98"/>
    <mergeCell ref="AN98:AP98"/>
    <mergeCell ref="AN99:AP99"/>
    <mergeCell ref="AG99:AM99"/>
    <mergeCell ref="AG100:AM100"/>
    <mergeCell ref="AN100:AP100"/>
    <mergeCell ref="AG94:AM94"/>
    <mergeCell ref="AN94:AP94"/>
  </mergeCells>
  <hyperlinks>
    <hyperlink ref="A95" location="'1171-0001 - SO 03 - ASANÁCIE'!C2" display="/" xr:uid="{00000000-0004-0000-0000-000000000000}"/>
    <hyperlink ref="A96" location="'1171-0002 - C1 - PERGOLA ...'!C2" display="/" xr:uid="{00000000-0004-0000-0000-000001000000}"/>
    <hyperlink ref="A97" location="'1171-0003 - C7 - LAVICA'!C2" display="/" xr:uid="{00000000-0004-0000-0000-000002000000}"/>
    <hyperlink ref="A98" location="'1171-0004 - C12, C13, C14...'!C2" display="/" xr:uid="{00000000-0004-0000-0000-000003000000}"/>
    <hyperlink ref="A99" location="'1171-0006 - C20 - HISTORI...'!C2" display="/" xr:uid="{00000000-0004-0000-0000-000004000000}"/>
    <hyperlink ref="A100" location="'1171-0007 - C1 - DOPNENIE...'!C2" display="/" xr:uid="{00000000-0004-0000-0000-000005000000}"/>
    <hyperlink ref="A101" location="'1171-0008 - C18 - HISTORI...'!C2" display="/" xr:uid="{00000000-0004-0000-0000-000006000000}"/>
    <hyperlink ref="A102" location="'1171-0009 - C2 - PERGOLA ...'!C2" display="/" xr:uid="{00000000-0004-0000-0000-000007000000}"/>
    <hyperlink ref="A103" location="'1171-0010 - C3 - PERGOLA ...'!C2" display="/" xr:uid="{00000000-0004-0000-0000-000008000000}"/>
    <hyperlink ref="A104" location="'1171-0011 - C4 - LEHÁTKO ...'!C2" display="/" xr:uid="{00000000-0004-0000-0000-000009000000}"/>
    <hyperlink ref="A105" location="'1171-0012 - C5 - LEHÁTKO ...'!C2" display="/" xr:uid="{00000000-0004-0000-0000-00000A000000}"/>
    <hyperlink ref="A106" location="'1171-0013 - C6 - LEHÁTKO ...'!C2" display="/" xr:uid="{00000000-0004-0000-0000-00000B000000}"/>
    <hyperlink ref="A107" location="'1171-0014 - V1 - KRUHOVÁ ...'!C2" display="/" xr:uid="{00000000-0004-0000-0000-00000C000000}"/>
    <hyperlink ref="A108" location="'1171-0015 - C11 - ZÁBRADLIE'!C2" display="/" xr:uid="{00000000-0004-0000-0000-00000D000000}"/>
    <hyperlink ref="A109" location="'1171-0016 - C15 - RAMPA P...'!C2" display="/" xr:uid="{00000000-0004-0000-0000-00000E000000}"/>
    <hyperlink ref="A110" location="'1171-0017 - C8 - SCHODY K...'!C2" display="/" xr:uid="{00000000-0004-0000-0000-00000F000000}"/>
    <hyperlink ref="A111" location="'1171-0018 - C9 - LÁVKA KU...'!C2" display="/" xr:uid="{00000000-0004-0000-0000-000010000000}"/>
    <hyperlink ref="A112" location="'1171-0019 - C10 - LÁVKA K...'!C2" display="/" xr:uid="{00000000-0004-0000-0000-000011000000}"/>
    <hyperlink ref="A113" location="'1171-0020 - V5 - VODNÉ SC...'!C2" display="/" xr:uid="{00000000-0004-0000-0000-000012000000}"/>
    <hyperlink ref="A114" location="'1171-0021 - C16 - ŠACHTA'!C2" display="/" xr:uid="{00000000-0004-0000-0000-000013000000}"/>
    <hyperlink ref="A115" location="'1171-0022 - C17 - HISTORI...'!C2" display="/" xr:uid="{00000000-0004-0000-0000-000014000000}"/>
    <hyperlink ref="A116" location="'1171-0023 - MOBILIÁR NAVR...'!C2" display="/" xr:uid="{00000000-0004-0000-0000-000015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M180"/>
  <sheetViews>
    <sheetView showGridLines="0" topLeftCell="A154" workbookViewId="0">
      <selection activeCell="G135" sqref="G13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105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749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ROUND(J126,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ROUND((SUM(BE126:BE179)),  2)</f>
        <v>0</v>
      </c>
      <c r="G33" s="28"/>
      <c r="H33" s="28"/>
      <c r="I33" s="97">
        <v>0.2</v>
      </c>
      <c r="J33" s="96">
        <f>ROUND(((SUM(BE126:BE179))*I33),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ROUND((SUM(BF126:BF179)),  2)</f>
        <v>0</v>
      </c>
      <c r="G34" s="28"/>
      <c r="H34" s="28"/>
      <c r="I34" s="97">
        <v>0.2</v>
      </c>
      <c r="J34" s="96">
        <f>ROUND(((SUM(BF126:BF179))*I34),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ROUND((SUM(BG126:BG179)),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ROUND((SUM(BH126:BH179)),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ROUND((SUM(BI126:BI179)),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 xml:space="preserve">1171-0010 - C3 - PERGOLA - TYP 2 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J126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J127</f>
        <v>0</v>
      </c>
      <c r="L97" s="109"/>
    </row>
    <row r="98" spans="1:31" s="10" customFormat="1" ht="19.899999999999999" hidden="1" customHeight="1">
      <c r="B98" s="113"/>
      <c r="D98" s="114" t="s">
        <v>325</v>
      </c>
      <c r="E98" s="115"/>
      <c r="F98" s="115"/>
      <c r="G98" s="115"/>
      <c r="H98" s="115"/>
      <c r="I98" s="115"/>
      <c r="J98" s="116">
        <f>J128</f>
        <v>0</v>
      </c>
      <c r="L98" s="113"/>
    </row>
    <row r="99" spans="1:31" s="10" customFormat="1" ht="19.899999999999999" hidden="1" customHeight="1">
      <c r="B99" s="113"/>
      <c r="D99" s="114" t="s">
        <v>326</v>
      </c>
      <c r="E99" s="115"/>
      <c r="F99" s="115"/>
      <c r="G99" s="115"/>
      <c r="H99" s="115"/>
      <c r="I99" s="115"/>
      <c r="J99" s="116">
        <f>J142</f>
        <v>0</v>
      </c>
      <c r="L99" s="113"/>
    </row>
    <row r="100" spans="1:31" s="10" customFormat="1" ht="19.899999999999999" hidden="1" customHeight="1">
      <c r="B100" s="113"/>
      <c r="D100" s="114" t="s">
        <v>157</v>
      </c>
      <c r="E100" s="115"/>
      <c r="F100" s="115"/>
      <c r="G100" s="115"/>
      <c r="H100" s="115"/>
      <c r="I100" s="115"/>
      <c r="J100" s="116">
        <f>J145</f>
        <v>0</v>
      </c>
      <c r="L100" s="113"/>
    </row>
    <row r="101" spans="1:31" s="10" customFormat="1" ht="19.899999999999999" hidden="1" customHeight="1">
      <c r="B101" s="113"/>
      <c r="D101" s="114" t="s">
        <v>158</v>
      </c>
      <c r="E101" s="115"/>
      <c r="F101" s="115"/>
      <c r="G101" s="115"/>
      <c r="H101" s="115"/>
      <c r="I101" s="115"/>
      <c r="J101" s="116">
        <f>J148</f>
        <v>0</v>
      </c>
      <c r="L101" s="113"/>
    </row>
    <row r="102" spans="1:31" s="9" customFormat="1" ht="24.95" hidden="1" customHeight="1">
      <c r="B102" s="109"/>
      <c r="D102" s="110" t="s">
        <v>159</v>
      </c>
      <c r="E102" s="111"/>
      <c r="F102" s="111"/>
      <c r="G102" s="111"/>
      <c r="H102" s="111"/>
      <c r="I102" s="111"/>
      <c r="J102" s="112">
        <f>J150</f>
        <v>0</v>
      </c>
      <c r="L102" s="109"/>
    </row>
    <row r="103" spans="1:31" s="10" customFormat="1" ht="19.899999999999999" hidden="1" customHeight="1">
      <c r="B103" s="113"/>
      <c r="D103" s="114" t="s">
        <v>160</v>
      </c>
      <c r="E103" s="115"/>
      <c r="F103" s="115"/>
      <c r="G103" s="115"/>
      <c r="H103" s="115"/>
      <c r="I103" s="115"/>
      <c r="J103" s="116">
        <f>J151</f>
        <v>0</v>
      </c>
      <c r="L103" s="113"/>
    </row>
    <row r="104" spans="1:31" s="10" customFormat="1" ht="19.899999999999999" hidden="1" customHeight="1">
      <c r="B104" s="113"/>
      <c r="D104" s="114" t="s">
        <v>161</v>
      </c>
      <c r="E104" s="115"/>
      <c r="F104" s="115"/>
      <c r="G104" s="115"/>
      <c r="H104" s="115"/>
      <c r="I104" s="115"/>
      <c r="J104" s="116">
        <f>J155</f>
        <v>0</v>
      </c>
      <c r="L104" s="113"/>
    </row>
    <row r="105" spans="1:31" s="10" customFormat="1" ht="19.899999999999999" hidden="1" customHeight="1">
      <c r="B105" s="113"/>
      <c r="D105" s="114" t="s">
        <v>327</v>
      </c>
      <c r="E105" s="115"/>
      <c r="F105" s="115"/>
      <c r="G105" s="115"/>
      <c r="H105" s="115"/>
      <c r="I105" s="115"/>
      <c r="J105" s="116">
        <f>J174</f>
        <v>0</v>
      </c>
      <c r="L105" s="113"/>
    </row>
    <row r="106" spans="1:31" s="9" customFormat="1" ht="24.95" hidden="1" customHeight="1">
      <c r="B106" s="109"/>
      <c r="D106" s="110" t="s">
        <v>162</v>
      </c>
      <c r="E106" s="111"/>
      <c r="F106" s="111"/>
      <c r="G106" s="111"/>
      <c r="H106" s="111"/>
      <c r="I106" s="111"/>
      <c r="J106" s="112">
        <f>J178</f>
        <v>0</v>
      </c>
      <c r="L106" s="109"/>
    </row>
    <row r="107" spans="1:31" s="2" customFormat="1" ht="21.75" hidden="1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5" hidden="1" customHeight="1">
      <c r="A108" s="28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hidden="1"/>
    <row r="110" spans="1:31" hidden="1"/>
    <row r="111" spans="1:31" hidden="1"/>
    <row r="112" spans="1:31" s="2" customFormat="1" ht="6.95" customHeight="1">
      <c r="A112" s="28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24.95" customHeight="1">
      <c r="A113" s="28"/>
      <c r="B113" s="29"/>
      <c r="C113" s="20" t="s">
        <v>163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29"/>
      <c r="C115" s="25" t="s">
        <v>12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6.5" customHeight="1">
      <c r="A116" s="28"/>
      <c r="B116" s="29"/>
      <c r="C116" s="28"/>
      <c r="D116" s="28"/>
      <c r="E116" s="222" t="str">
        <f>E7</f>
        <v>Obnova Ružového parku-architektura</v>
      </c>
      <c r="F116" s="223"/>
      <c r="G116" s="223"/>
      <c r="H116" s="223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2" customHeight="1">
      <c r="A117" s="28"/>
      <c r="B117" s="29"/>
      <c r="C117" s="25" t="s">
        <v>146</v>
      </c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6.5" customHeight="1">
      <c r="A118" s="28"/>
      <c r="B118" s="29"/>
      <c r="C118" s="28"/>
      <c r="D118" s="28"/>
      <c r="E118" s="188" t="str">
        <f>E9</f>
        <v xml:space="preserve">1171-0010 - C3 - PERGOLA - TYP 2 </v>
      </c>
      <c r="F118" s="221"/>
      <c r="G118" s="221"/>
      <c r="H118" s="221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2" customHeight="1">
      <c r="A120" s="28"/>
      <c r="B120" s="29"/>
      <c r="C120" s="25" t="s">
        <v>16</v>
      </c>
      <c r="D120" s="28"/>
      <c r="E120" s="28"/>
      <c r="F120" s="23" t="str">
        <f>F12</f>
        <v>TRNAVA</v>
      </c>
      <c r="G120" s="28"/>
      <c r="H120" s="28"/>
      <c r="I120" s="25" t="s">
        <v>18</v>
      </c>
      <c r="J120" s="51">
        <f>IF(J12="","",J12)</f>
        <v>44281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6.9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25.7" customHeight="1">
      <c r="A122" s="28"/>
      <c r="B122" s="29"/>
      <c r="C122" s="25" t="s">
        <v>19</v>
      </c>
      <c r="D122" s="28"/>
      <c r="E122" s="28"/>
      <c r="F122" s="23" t="str">
        <f>E15</f>
        <v>MESTO TRNAVA</v>
      </c>
      <c r="G122" s="28"/>
      <c r="H122" s="28"/>
      <c r="I122" s="25" t="s">
        <v>25</v>
      </c>
      <c r="J122" s="26" t="str">
        <f>E21</f>
        <v>Rudbeckia-ateliér s.r.o.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25.7" customHeight="1">
      <c r="A123" s="28"/>
      <c r="B123" s="29"/>
      <c r="C123" s="25" t="s">
        <v>23</v>
      </c>
      <c r="D123" s="28"/>
      <c r="E123" s="28"/>
      <c r="F123" s="23" t="str">
        <f>IF(E18="","",E18)</f>
        <v xml:space="preserve"> </v>
      </c>
      <c r="G123" s="28"/>
      <c r="H123" s="28"/>
      <c r="I123" s="25" t="s">
        <v>29</v>
      </c>
      <c r="J123" s="26" t="str">
        <f>E24</f>
        <v>Ing. Júlia Straňáková</v>
      </c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0.35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11" customFormat="1" ht="29.25" customHeight="1">
      <c r="A125" s="117"/>
      <c r="B125" s="118"/>
      <c r="C125" s="119" t="s">
        <v>164</v>
      </c>
      <c r="D125" s="120" t="s">
        <v>57</v>
      </c>
      <c r="E125" s="120" t="s">
        <v>53</v>
      </c>
      <c r="F125" s="120" t="s">
        <v>54</v>
      </c>
      <c r="G125" s="120" t="s">
        <v>165</v>
      </c>
      <c r="H125" s="120" t="s">
        <v>166</v>
      </c>
      <c r="I125" s="120" t="s">
        <v>167</v>
      </c>
      <c r="J125" s="121" t="s">
        <v>152</v>
      </c>
      <c r="K125" s="122" t="s">
        <v>168</v>
      </c>
      <c r="L125" s="184" t="s">
        <v>1415</v>
      </c>
      <c r="M125" s="59" t="s">
        <v>1</v>
      </c>
      <c r="N125" s="59" t="s">
        <v>36</v>
      </c>
      <c r="O125" s="59" t="s">
        <v>169</v>
      </c>
      <c r="P125" s="59" t="s">
        <v>170</v>
      </c>
      <c r="Q125" s="59" t="s">
        <v>171</v>
      </c>
      <c r="R125" s="59" t="s">
        <v>172</v>
      </c>
      <c r="S125" s="59" t="s">
        <v>173</v>
      </c>
      <c r="T125" s="60" t="s">
        <v>174</v>
      </c>
      <c r="U125" s="117"/>
      <c r="V125" s="117"/>
      <c r="W125" s="117"/>
      <c r="X125" s="117"/>
      <c r="Y125" s="117"/>
      <c r="Z125" s="117"/>
      <c r="AA125" s="117"/>
      <c r="AB125" s="117"/>
      <c r="AC125" s="117"/>
      <c r="AD125" s="117"/>
      <c r="AE125" s="117"/>
    </row>
    <row r="126" spans="1:63" s="2" customFormat="1" ht="22.9" customHeight="1">
      <c r="A126" s="28"/>
      <c r="B126" s="29"/>
      <c r="C126" s="65" t="s">
        <v>153</v>
      </c>
      <c r="D126" s="28"/>
      <c r="E126" s="28"/>
      <c r="F126" s="28"/>
      <c r="G126" s="28"/>
      <c r="H126" s="28"/>
      <c r="I126" s="28"/>
      <c r="J126" s="123"/>
      <c r="K126" s="28"/>
      <c r="L126" s="29"/>
      <c r="M126" s="61"/>
      <c r="N126" s="52"/>
      <c r="O126" s="62"/>
      <c r="P126" s="124">
        <f>P127+P150+P178</f>
        <v>304.99178000000001</v>
      </c>
      <c r="Q126" s="62"/>
      <c r="R126" s="124">
        <f>R127+R150+R178</f>
        <v>7.7575050799999996</v>
      </c>
      <c r="S126" s="62"/>
      <c r="T126" s="125">
        <f>T127+T150+T178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6" t="s">
        <v>71</v>
      </c>
      <c r="AU126" s="16" t="s">
        <v>154</v>
      </c>
      <c r="BK126" s="126">
        <f>BK127+BK150+BK178</f>
        <v>0</v>
      </c>
    </row>
    <row r="127" spans="1:63" s="12" customFormat="1" ht="25.9" customHeight="1">
      <c r="B127" s="127"/>
      <c r="D127" s="128" t="s">
        <v>71</v>
      </c>
      <c r="E127" s="129" t="s">
        <v>175</v>
      </c>
      <c r="F127" s="129" t="s">
        <v>176</v>
      </c>
      <c r="J127" s="130"/>
      <c r="L127" s="127"/>
      <c r="M127" s="131"/>
      <c r="N127" s="132"/>
      <c r="O127" s="132"/>
      <c r="P127" s="133">
        <f>P128+P142+P145+P148</f>
        <v>33.540512</v>
      </c>
      <c r="Q127" s="132"/>
      <c r="R127" s="133">
        <f>R128+R142+R145+R148</f>
        <v>6.3235863999999999</v>
      </c>
      <c r="S127" s="132"/>
      <c r="T127" s="134">
        <f>T128+T142+T145+T148</f>
        <v>0</v>
      </c>
      <c r="AR127" s="128" t="s">
        <v>80</v>
      </c>
      <c r="AT127" s="135" t="s">
        <v>71</v>
      </c>
      <c r="AU127" s="135" t="s">
        <v>72</v>
      </c>
      <c r="AY127" s="128" t="s">
        <v>177</v>
      </c>
      <c r="BK127" s="136">
        <f>BK128+BK142+BK145+BK148</f>
        <v>0</v>
      </c>
    </row>
    <row r="128" spans="1:63" s="12" customFormat="1" ht="22.9" customHeight="1">
      <c r="B128" s="127"/>
      <c r="D128" s="128" t="s">
        <v>71</v>
      </c>
      <c r="E128" s="137" t="s">
        <v>80</v>
      </c>
      <c r="F128" s="137" t="s">
        <v>329</v>
      </c>
      <c r="J128" s="138"/>
      <c r="L128" s="127"/>
      <c r="M128" s="131"/>
      <c r="N128" s="132"/>
      <c r="O128" s="132"/>
      <c r="P128" s="133">
        <f>SUM(P129:P141)</f>
        <v>14.257487999999999</v>
      </c>
      <c r="Q128" s="132"/>
      <c r="R128" s="133">
        <f>SUM(R129:R141)</f>
        <v>0</v>
      </c>
      <c r="S128" s="132"/>
      <c r="T128" s="134">
        <f>SUM(T129:T141)</f>
        <v>0</v>
      </c>
      <c r="AR128" s="128" t="s">
        <v>80</v>
      </c>
      <c r="AT128" s="135" t="s">
        <v>71</v>
      </c>
      <c r="AU128" s="135" t="s">
        <v>80</v>
      </c>
      <c r="AY128" s="128" t="s">
        <v>177</v>
      </c>
      <c r="BK128" s="136">
        <f>SUM(BK129:BK141)</f>
        <v>0</v>
      </c>
    </row>
    <row r="129" spans="1:65" s="2" customFormat="1" ht="14.45" customHeight="1">
      <c r="A129" s="28"/>
      <c r="B129" s="139"/>
      <c r="C129" s="140" t="s">
        <v>80</v>
      </c>
      <c r="D129" s="140" t="s">
        <v>180</v>
      </c>
      <c r="E129" s="141" t="s">
        <v>330</v>
      </c>
      <c r="F129" s="142" t="s">
        <v>331</v>
      </c>
      <c r="G129" s="143" t="s">
        <v>202</v>
      </c>
      <c r="H129" s="144">
        <v>3.36</v>
      </c>
      <c r="I129" s="144"/>
      <c r="J129" s="144"/>
      <c r="K129" s="145"/>
      <c r="L129" s="29"/>
      <c r="M129" s="146" t="s">
        <v>1</v>
      </c>
      <c r="N129" s="147" t="s">
        <v>38</v>
      </c>
      <c r="O129" s="148">
        <v>2.9609999999999999</v>
      </c>
      <c r="P129" s="148">
        <f>O129*H129</f>
        <v>9.9489599999999996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0" t="s">
        <v>184</v>
      </c>
      <c r="AT129" s="150" t="s">
        <v>180</v>
      </c>
      <c r="AU129" s="150" t="s">
        <v>185</v>
      </c>
      <c r="AY129" s="16" t="s">
        <v>177</v>
      </c>
      <c r="BE129" s="151">
        <f>IF(N129="základná",J129,0)</f>
        <v>0</v>
      </c>
      <c r="BF129" s="151">
        <f>IF(N129="znížená",J129,0)</f>
        <v>0</v>
      </c>
      <c r="BG129" s="151">
        <f>IF(N129="zákl. prenesená",J129,0)</f>
        <v>0</v>
      </c>
      <c r="BH129" s="151">
        <f>IF(N129="zníž. prenesená",J129,0)</f>
        <v>0</v>
      </c>
      <c r="BI129" s="151">
        <f>IF(N129="nulová",J129,0)</f>
        <v>0</v>
      </c>
      <c r="BJ129" s="16" t="s">
        <v>185</v>
      </c>
      <c r="BK129" s="152">
        <f>ROUND(I129*H129,3)</f>
        <v>0</v>
      </c>
      <c r="BL129" s="16" t="s">
        <v>184</v>
      </c>
      <c r="BM129" s="150" t="s">
        <v>695</v>
      </c>
    </row>
    <row r="130" spans="1:65" s="13" customFormat="1">
      <c r="B130" s="153"/>
      <c r="D130" s="154" t="s">
        <v>204</v>
      </c>
      <c r="E130" s="155" t="s">
        <v>1</v>
      </c>
      <c r="F130" s="156" t="s">
        <v>750</v>
      </c>
      <c r="H130" s="157">
        <v>3.36</v>
      </c>
      <c r="L130" s="153"/>
      <c r="M130" s="158"/>
      <c r="N130" s="159"/>
      <c r="O130" s="159"/>
      <c r="P130" s="159"/>
      <c r="Q130" s="159"/>
      <c r="R130" s="159"/>
      <c r="S130" s="159"/>
      <c r="T130" s="160"/>
      <c r="AT130" s="155" t="s">
        <v>204</v>
      </c>
      <c r="AU130" s="155" t="s">
        <v>185</v>
      </c>
      <c r="AV130" s="13" t="s">
        <v>185</v>
      </c>
      <c r="AW130" s="13" t="s">
        <v>27</v>
      </c>
      <c r="AX130" s="13" t="s">
        <v>80</v>
      </c>
      <c r="AY130" s="155" t="s">
        <v>177</v>
      </c>
    </row>
    <row r="131" spans="1:65" s="2" customFormat="1" ht="24.2" customHeight="1">
      <c r="A131" s="28"/>
      <c r="B131" s="139"/>
      <c r="C131" s="140" t="s">
        <v>185</v>
      </c>
      <c r="D131" s="140" t="s">
        <v>180</v>
      </c>
      <c r="E131" s="141" t="s">
        <v>334</v>
      </c>
      <c r="F131" s="142" t="s">
        <v>335</v>
      </c>
      <c r="G131" s="143" t="s">
        <v>202</v>
      </c>
      <c r="H131" s="144">
        <v>3.36</v>
      </c>
      <c r="I131" s="144"/>
      <c r="J131" s="144"/>
      <c r="K131" s="145"/>
      <c r="L131" s="29"/>
      <c r="M131" s="146" t="s">
        <v>1</v>
      </c>
      <c r="N131" s="147" t="s">
        <v>38</v>
      </c>
      <c r="O131" s="148">
        <v>0.44700000000000001</v>
      </c>
      <c r="P131" s="148">
        <f>O131*H131</f>
        <v>1.5019199999999999</v>
      </c>
      <c r="Q131" s="148">
        <v>0</v>
      </c>
      <c r="R131" s="148">
        <f>Q131*H131</f>
        <v>0</v>
      </c>
      <c r="S131" s="148">
        <v>0</v>
      </c>
      <c r="T131" s="149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0" t="s">
        <v>184</v>
      </c>
      <c r="AT131" s="150" t="s">
        <v>180</v>
      </c>
      <c r="AU131" s="150" t="s">
        <v>185</v>
      </c>
      <c r="AY131" s="16" t="s">
        <v>177</v>
      </c>
      <c r="BE131" s="151">
        <f>IF(N131="základná",J131,0)</f>
        <v>0</v>
      </c>
      <c r="BF131" s="151">
        <f>IF(N131="znížená",J131,0)</f>
        <v>0</v>
      </c>
      <c r="BG131" s="151">
        <f>IF(N131="zákl. prenesená",J131,0)</f>
        <v>0</v>
      </c>
      <c r="BH131" s="151">
        <f>IF(N131="zníž. prenesená",J131,0)</f>
        <v>0</v>
      </c>
      <c r="BI131" s="151">
        <f>IF(N131="nulová",J131,0)</f>
        <v>0</v>
      </c>
      <c r="BJ131" s="16" t="s">
        <v>185</v>
      </c>
      <c r="BK131" s="152">
        <f>ROUND(I131*H131,3)</f>
        <v>0</v>
      </c>
      <c r="BL131" s="16" t="s">
        <v>184</v>
      </c>
      <c r="BM131" s="150" t="s">
        <v>696</v>
      </c>
    </row>
    <row r="132" spans="1:65" s="2" customFormat="1" ht="24.2" customHeight="1">
      <c r="A132" s="28"/>
      <c r="B132" s="139"/>
      <c r="C132" s="140" t="s">
        <v>190</v>
      </c>
      <c r="D132" s="140" t="s">
        <v>180</v>
      </c>
      <c r="E132" s="141" t="s">
        <v>337</v>
      </c>
      <c r="F132" s="142" t="s">
        <v>338</v>
      </c>
      <c r="G132" s="143" t="s">
        <v>202</v>
      </c>
      <c r="H132" s="144">
        <v>2.8559999999999999</v>
      </c>
      <c r="I132" s="144"/>
      <c r="J132" s="144"/>
      <c r="K132" s="145"/>
      <c r="L132" s="29"/>
      <c r="M132" s="146" t="s">
        <v>1</v>
      </c>
      <c r="N132" s="147" t="s">
        <v>38</v>
      </c>
      <c r="O132" s="148">
        <v>7.0999999999999994E-2</v>
      </c>
      <c r="P132" s="148">
        <f>O132*H132</f>
        <v>0.20277599999999998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0" t="s">
        <v>184</v>
      </c>
      <c r="AT132" s="150" t="s">
        <v>180</v>
      </c>
      <c r="AU132" s="150" t="s">
        <v>185</v>
      </c>
      <c r="AY132" s="16" t="s">
        <v>177</v>
      </c>
      <c r="BE132" s="151">
        <f>IF(N132="základná",J132,0)</f>
        <v>0</v>
      </c>
      <c r="BF132" s="151">
        <f>IF(N132="znížená",J132,0)</f>
        <v>0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6" t="s">
        <v>185</v>
      </c>
      <c r="BK132" s="152">
        <f>ROUND(I132*H132,3)</f>
        <v>0</v>
      </c>
      <c r="BL132" s="16" t="s">
        <v>184</v>
      </c>
      <c r="BM132" s="150" t="s">
        <v>697</v>
      </c>
    </row>
    <row r="133" spans="1:65" s="13" customFormat="1">
      <c r="B133" s="153"/>
      <c r="D133" s="154" t="s">
        <v>204</v>
      </c>
      <c r="E133" s="155" t="s">
        <v>1</v>
      </c>
      <c r="F133" s="156" t="s">
        <v>751</v>
      </c>
      <c r="H133" s="157">
        <v>2.8559999999999999</v>
      </c>
      <c r="L133" s="153"/>
      <c r="M133" s="158"/>
      <c r="N133" s="159"/>
      <c r="O133" s="159"/>
      <c r="P133" s="159"/>
      <c r="Q133" s="159"/>
      <c r="R133" s="159"/>
      <c r="S133" s="159"/>
      <c r="T133" s="160"/>
      <c r="AT133" s="155" t="s">
        <v>204</v>
      </c>
      <c r="AU133" s="155" t="s">
        <v>185</v>
      </c>
      <c r="AV133" s="13" t="s">
        <v>185</v>
      </c>
      <c r="AW133" s="13" t="s">
        <v>27</v>
      </c>
      <c r="AX133" s="13" t="s">
        <v>80</v>
      </c>
      <c r="AY133" s="155" t="s">
        <v>177</v>
      </c>
    </row>
    <row r="134" spans="1:65" s="2" customFormat="1" ht="37.9" customHeight="1">
      <c r="A134" s="28"/>
      <c r="B134" s="139"/>
      <c r="C134" s="140" t="s">
        <v>184</v>
      </c>
      <c r="D134" s="140" t="s">
        <v>180</v>
      </c>
      <c r="E134" s="141" t="s">
        <v>341</v>
      </c>
      <c r="F134" s="142" t="s">
        <v>342</v>
      </c>
      <c r="G134" s="143" t="s">
        <v>202</v>
      </c>
      <c r="H134" s="144">
        <v>11.423999999999999</v>
      </c>
      <c r="I134" s="144"/>
      <c r="J134" s="144"/>
      <c r="K134" s="145"/>
      <c r="L134" s="29"/>
      <c r="M134" s="146" t="s">
        <v>1</v>
      </c>
      <c r="N134" s="147" t="s">
        <v>38</v>
      </c>
      <c r="O134" s="148">
        <v>7.0000000000000001E-3</v>
      </c>
      <c r="P134" s="148">
        <f>O134*H134</f>
        <v>7.9967999999999997E-2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0" t="s">
        <v>184</v>
      </c>
      <c r="AT134" s="150" t="s">
        <v>180</v>
      </c>
      <c r="AU134" s="150" t="s">
        <v>185</v>
      </c>
      <c r="AY134" s="16" t="s">
        <v>177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185</v>
      </c>
      <c r="BK134" s="152">
        <f>ROUND(I134*H134,3)</f>
        <v>0</v>
      </c>
      <c r="BL134" s="16" t="s">
        <v>184</v>
      </c>
      <c r="BM134" s="150" t="s">
        <v>698</v>
      </c>
    </row>
    <row r="135" spans="1:65" s="13" customFormat="1">
      <c r="B135" s="153"/>
      <c r="D135" s="154" t="s">
        <v>204</v>
      </c>
      <c r="F135" s="156" t="s">
        <v>1404</v>
      </c>
      <c r="H135" s="157">
        <v>11.423999999999999</v>
      </c>
      <c r="L135" s="153"/>
      <c r="M135" s="158"/>
      <c r="N135" s="159"/>
      <c r="O135" s="159"/>
      <c r="P135" s="159"/>
      <c r="Q135" s="159"/>
      <c r="R135" s="159"/>
      <c r="S135" s="159"/>
      <c r="T135" s="160"/>
      <c r="AT135" s="155" t="s">
        <v>204</v>
      </c>
      <c r="AU135" s="155" t="s">
        <v>185</v>
      </c>
      <c r="AV135" s="13" t="s">
        <v>185</v>
      </c>
      <c r="AW135" s="13" t="s">
        <v>3</v>
      </c>
      <c r="AX135" s="13" t="s">
        <v>80</v>
      </c>
      <c r="AY135" s="155" t="s">
        <v>177</v>
      </c>
    </row>
    <row r="136" spans="1:65" s="2" customFormat="1" ht="14.45" customHeight="1">
      <c r="A136" s="28"/>
      <c r="B136" s="139"/>
      <c r="C136" s="140" t="s">
        <v>199</v>
      </c>
      <c r="D136" s="140" t="s">
        <v>180</v>
      </c>
      <c r="E136" s="141" t="s">
        <v>344</v>
      </c>
      <c r="F136" s="142" t="s">
        <v>345</v>
      </c>
      <c r="G136" s="143" t="s">
        <v>202</v>
      </c>
      <c r="H136" s="144">
        <v>2.8559999999999999</v>
      </c>
      <c r="I136" s="144"/>
      <c r="J136" s="144"/>
      <c r="K136" s="145"/>
      <c r="L136" s="29"/>
      <c r="M136" s="146" t="s">
        <v>1</v>
      </c>
      <c r="N136" s="147" t="s">
        <v>38</v>
      </c>
      <c r="O136" s="148">
        <v>0.83199999999999996</v>
      </c>
      <c r="P136" s="148">
        <f>O136*H136</f>
        <v>2.3761919999999996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0" t="s">
        <v>184</v>
      </c>
      <c r="AT136" s="150" t="s">
        <v>180</v>
      </c>
      <c r="AU136" s="150" t="s">
        <v>185</v>
      </c>
      <c r="AY136" s="16" t="s">
        <v>177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185</v>
      </c>
      <c r="BK136" s="152">
        <f>ROUND(I136*H136,3)</f>
        <v>0</v>
      </c>
      <c r="BL136" s="16" t="s">
        <v>184</v>
      </c>
      <c r="BM136" s="150" t="s">
        <v>699</v>
      </c>
    </row>
    <row r="137" spans="1:65" s="2" customFormat="1" ht="14.45" customHeight="1">
      <c r="A137" s="28"/>
      <c r="B137" s="139"/>
      <c r="C137" s="140" t="s">
        <v>178</v>
      </c>
      <c r="D137" s="140" t="s">
        <v>180</v>
      </c>
      <c r="E137" s="141" t="s">
        <v>347</v>
      </c>
      <c r="F137" s="142" t="s">
        <v>348</v>
      </c>
      <c r="G137" s="143" t="s">
        <v>202</v>
      </c>
      <c r="H137" s="144">
        <v>2.8559999999999999</v>
      </c>
      <c r="I137" s="144"/>
      <c r="J137" s="144"/>
      <c r="K137" s="145"/>
      <c r="L137" s="29"/>
      <c r="M137" s="146" t="s">
        <v>1</v>
      </c>
      <c r="N137" s="147" t="s">
        <v>38</v>
      </c>
      <c r="O137" s="148">
        <v>8.9999999999999993E-3</v>
      </c>
      <c r="P137" s="148">
        <f>O137*H137</f>
        <v>2.5703999999999998E-2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0" t="s">
        <v>184</v>
      </c>
      <c r="AT137" s="150" t="s">
        <v>180</v>
      </c>
      <c r="AU137" s="150" t="s">
        <v>185</v>
      </c>
      <c r="AY137" s="16" t="s">
        <v>177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6" t="s">
        <v>185</v>
      </c>
      <c r="BK137" s="152">
        <f>ROUND(I137*H137,3)</f>
        <v>0</v>
      </c>
      <c r="BL137" s="16" t="s">
        <v>184</v>
      </c>
      <c r="BM137" s="150" t="s">
        <v>700</v>
      </c>
    </row>
    <row r="138" spans="1:65" s="2" customFormat="1" ht="24.2" customHeight="1">
      <c r="A138" s="28"/>
      <c r="B138" s="139"/>
      <c r="C138" s="140" t="s">
        <v>210</v>
      </c>
      <c r="D138" s="140" t="s">
        <v>180</v>
      </c>
      <c r="E138" s="141" t="s">
        <v>350</v>
      </c>
      <c r="F138" s="142" t="s">
        <v>351</v>
      </c>
      <c r="G138" s="143" t="s">
        <v>253</v>
      </c>
      <c r="H138" s="144">
        <v>5.141</v>
      </c>
      <c r="I138" s="144"/>
      <c r="J138" s="144"/>
      <c r="K138" s="145"/>
      <c r="L138" s="29"/>
      <c r="M138" s="146" t="s">
        <v>1</v>
      </c>
      <c r="N138" s="147" t="s">
        <v>38</v>
      </c>
      <c r="O138" s="148">
        <v>0</v>
      </c>
      <c r="P138" s="148">
        <f>O138*H138</f>
        <v>0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0" t="s">
        <v>184</v>
      </c>
      <c r="AT138" s="150" t="s">
        <v>180</v>
      </c>
      <c r="AU138" s="150" t="s">
        <v>185</v>
      </c>
      <c r="AY138" s="16" t="s">
        <v>177</v>
      </c>
      <c r="BE138" s="151">
        <f>IF(N138="základná",J138,0)</f>
        <v>0</v>
      </c>
      <c r="BF138" s="151">
        <f>IF(N138="znížená",J138,0)</f>
        <v>0</v>
      </c>
      <c r="BG138" s="151">
        <f>IF(N138="zákl. prenesená",J138,0)</f>
        <v>0</v>
      </c>
      <c r="BH138" s="151">
        <f>IF(N138="zníž. prenesená",J138,0)</f>
        <v>0</v>
      </c>
      <c r="BI138" s="151">
        <f>IF(N138="nulová",J138,0)</f>
        <v>0</v>
      </c>
      <c r="BJ138" s="16" t="s">
        <v>185</v>
      </c>
      <c r="BK138" s="152">
        <f>ROUND(I138*H138,3)</f>
        <v>0</v>
      </c>
      <c r="BL138" s="16" t="s">
        <v>184</v>
      </c>
      <c r="BM138" s="150" t="s">
        <v>701</v>
      </c>
    </row>
    <row r="139" spans="1:65" s="13" customFormat="1">
      <c r="B139" s="153"/>
      <c r="D139" s="154" t="s">
        <v>204</v>
      </c>
      <c r="F139" s="156" t="s">
        <v>752</v>
      </c>
      <c r="H139" s="157">
        <v>5.141</v>
      </c>
      <c r="L139" s="153"/>
      <c r="M139" s="158"/>
      <c r="N139" s="159"/>
      <c r="O139" s="159"/>
      <c r="P139" s="159"/>
      <c r="Q139" s="159"/>
      <c r="R139" s="159"/>
      <c r="S139" s="159"/>
      <c r="T139" s="160"/>
      <c r="AT139" s="155" t="s">
        <v>204</v>
      </c>
      <c r="AU139" s="155" t="s">
        <v>185</v>
      </c>
      <c r="AV139" s="13" t="s">
        <v>185</v>
      </c>
      <c r="AW139" s="13" t="s">
        <v>3</v>
      </c>
      <c r="AX139" s="13" t="s">
        <v>80</v>
      </c>
      <c r="AY139" s="155" t="s">
        <v>177</v>
      </c>
    </row>
    <row r="140" spans="1:65" s="2" customFormat="1" ht="24.2" customHeight="1">
      <c r="A140" s="28"/>
      <c r="B140" s="139"/>
      <c r="C140" s="140" t="s">
        <v>215</v>
      </c>
      <c r="D140" s="140" t="s">
        <v>180</v>
      </c>
      <c r="E140" s="141" t="s">
        <v>354</v>
      </c>
      <c r="F140" s="142" t="s">
        <v>355</v>
      </c>
      <c r="G140" s="143" t="s">
        <v>202</v>
      </c>
      <c r="H140" s="144">
        <v>0.504</v>
      </c>
      <c r="I140" s="144"/>
      <c r="J140" s="144"/>
      <c r="K140" s="145"/>
      <c r="L140" s="29"/>
      <c r="M140" s="146" t="s">
        <v>1</v>
      </c>
      <c r="N140" s="147" t="s">
        <v>38</v>
      </c>
      <c r="O140" s="148">
        <v>0.24199999999999999</v>
      </c>
      <c r="P140" s="148">
        <f>O140*H140</f>
        <v>0.12196799999999999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0" t="s">
        <v>184</v>
      </c>
      <c r="AT140" s="150" t="s">
        <v>180</v>
      </c>
      <c r="AU140" s="150" t="s">
        <v>185</v>
      </c>
      <c r="AY140" s="16" t="s">
        <v>177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6" t="s">
        <v>185</v>
      </c>
      <c r="BK140" s="152">
        <f>ROUND(I140*H140,3)</f>
        <v>0</v>
      </c>
      <c r="BL140" s="16" t="s">
        <v>184</v>
      </c>
      <c r="BM140" s="150" t="s">
        <v>702</v>
      </c>
    </row>
    <row r="141" spans="1:65" s="13" customFormat="1">
      <c r="B141" s="153"/>
      <c r="D141" s="154" t="s">
        <v>204</v>
      </c>
      <c r="E141" s="155" t="s">
        <v>1</v>
      </c>
      <c r="F141" s="156" t="s">
        <v>753</v>
      </c>
      <c r="H141" s="157">
        <v>0.504</v>
      </c>
      <c r="L141" s="153"/>
      <c r="M141" s="158"/>
      <c r="N141" s="159"/>
      <c r="O141" s="159"/>
      <c r="P141" s="159"/>
      <c r="Q141" s="159"/>
      <c r="R141" s="159"/>
      <c r="S141" s="159"/>
      <c r="T141" s="160"/>
      <c r="AT141" s="155" t="s">
        <v>204</v>
      </c>
      <c r="AU141" s="155" t="s">
        <v>185</v>
      </c>
      <c r="AV141" s="13" t="s">
        <v>185</v>
      </c>
      <c r="AW141" s="13" t="s">
        <v>27</v>
      </c>
      <c r="AX141" s="13" t="s">
        <v>80</v>
      </c>
      <c r="AY141" s="155" t="s">
        <v>177</v>
      </c>
    </row>
    <row r="142" spans="1:65" s="12" customFormat="1" ht="22.9" customHeight="1">
      <c r="B142" s="127"/>
      <c r="D142" s="128" t="s">
        <v>71</v>
      </c>
      <c r="E142" s="137" t="s">
        <v>185</v>
      </c>
      <c r="F142" s="137" t="s">
        <v>358</v>
      </c>
      <c r="J142" s="138"/>
      <c r="L142" s="127"/>
      <c r="M142" s="131"/>
      <c r="N142" s="132"/>
      <c r="O142" s="132"/>
      <c r="P142" s="133">
        <f>SUM(P143:P144)</f>
        <v>1.6593359999999999</v>
      </c>
      <c r="Q142" s="132"/>
      <c r="R142" s="133">
        <f>SUM(R143:R144)</f>
        <v>6.3171863999999998</v>
      </c>
      <c r="S142" s="132"/>
      <c r="T142" s="134">
        <f>SUM(T143:T144)</f>
        <v>0</v>
      </c>
      <c r="AR142" s="128" t="s">
        <v>80</v>
      </c>
      <c r="AT142" s="135" t="s">
        <v>71</v>
      </c>
      <c r="AU142" s="135" t="s">
        <v>80</v>
      </c>
      <c r="AY142" s="128" t="s">
        <v>177</v>
      </c>
      <c r="BK142" s="136">
        <f>SUM(BK143:BK144)</f>
        <v>0</v>
      </c>
    </row>
    <row r="143" spans="1:65" s="2" customFormat="1" ht="14.45" customHeight="1">
      <c r="A143" s="28"/>
      <c r="B143" s="139"/>
      <c r="C143" s="140" t="s">
        <v>197</v>
      </c>
      <c r="D143" s="140" t="s">
        <v>180</v>
      </c>
      <c r="E143" s="141" t="s">
        <v>359</v>
      </c>
      <c r="F143" s="142" t="s">
        <v>360</v>
      </c>
      <c r="G143" s="143" t="s">
        <v>202</v>
      </c>
      <c r="H143" s="144">
        <v>2.8559999999999999</v>
      </c>
      <c r="I143" s="144"/>
      <c r="J143" s="144"/>
      <c r="K143" s="145"/>
      <c r="L143" s="29"/>
      <c r="M143" s="146" t="s">
        <v>1</v>
      </c>
      <c r="N143" s="147" t="s">
        <v>38</v>
      </c>
      <c r="O143" s="148">
        <v>0.58099999999999996</v>
      </c>
      <c r="P143" s="148">
        <f>O143*H143</f>
        <v>1.6593359999999999</v>
      </c>
      <c r="Q143" s="148">
        <v>2.2119</v>
      </c>
      <c r="R143" s="148">
        <f>Q143*H143</f>
        <v>6.3171863999999998</v>
      </c>
      <c r="S143" s="148">
        <v>0</v>
      </c>
      <c r="T143" s="149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0" t="s">
        <v>184</v>
      </c>
      <c r="AT143" s="150" t="s">
        <v>180</v>
      </c>
      <c r="AU143" s="150" t="s">
        <v>185</v>
      </c>
      <c r="AY143" s="16" t="s">
        <v>177</v>
      </c>
      <c r="BE143" s="151">
        <f>IF(N143="základná",J143,0)</f>
        <v>0</v>
      </c>
      <c r="BF143" s="151">
        <f>IF(N143="znížená",J143,0)</f>
        <v>0</v>
      </c>
      <c r="BG143" s="151">
        <f>IF(N143="zákl. prenesená",J143,0)</f>
        <v>0</v>
      </c>
      <c r="BH143" s="151">
        <f>IF(N143="zníž. prenesená",J143,0)</f>
        <v>0</v>
      </c>
      <c r="BI143" s="151">
        <f>IF(N143="nulová",J143,0)</f>
        <v>0</v>
      </c>
      <c r="BJ143" s="16" t="s">
        <v>185</v>
      </c>
      <c r="BK143" s="152">
        <f>ROUND(I143*H143,3)</f>
        <v>0</v>
      </c>
      <c r="BL143" s="16" t="s">
        <v>184</v>
      </c>
      <c r="BM143" s="150" t="s">
        <v>703</v>
      </c>
    </row>
    <row r="144" spans="1:65" s="13" customFormat="1">
      <c r="B144" s="153"/>
      <c r="D144" s="154" t="s">
        <v>204</v>
      </c>
      <c r="E144" s="155" t="s">
        <v>1</v>
      </c>
      <c r="F144" s="156" t="s">
        <v>754</v>
      </c>
      <c r="H144" s="157">
        <v>2.8559999999999999</v>
      </c>
      <c r="L144" s="153"/>
      <c r="M144" s="158"/>
      <c r="N144" s="159"/>
      <c r="O144" s="159"/>
      <c r="P144" s="159"/>
      <c r="Q144" s="159"/>
      <c r="R144" s="159"/>
      <c r="S144" s="159"/>
      <c r="T144" s="160"/>
      <c r="AT144" s="155" t="s">
        <v>204</v>
      </c>
      <c r="AU144" s="155" t="s">
        <v>185</v>
      </c>
      <c r="AV144" s="13" t="s">
        <v>185</v>
      </c>
      <c r="AW144" s="13" t="s">
        <v>27</v>
      </c>
      <c r="AX144" s="13" t="s">
        <v>80</v>
      </c>
      <c r="AY144" s="155" t="s">
        <v>177</v>
      </c>
    </row>
    <row r="145" spans="1:65" s="12" customFormat="1" ht="22.9" customHeight="1">
      <c r="B145" s="127"/>
      <c r="D145" s="128" t="s">
        <v>71</v>
      </c>
      <c r="E145" s="137" t="s">
        <v>197</v>
      </c>
      <c r="F145" s="137" t="s">
        <v>198</v>
      </c>
      <c r="J145" s="138"/>
      <c r="L145" s="127"/>
      <c r="M145" s="131"/>
      <c r="N145" s="132"/>
      <c r="O145" s="132"/>
      <c r="P145" s="133">
        <f>SUM(P146:P147)</f>
        <v>5.2160000000000002</v>
      </c>
      <c r="Q145" s="132"/>
      <c r="R145" s="133">
        <f>SUM(R146:R147)</f>
        <v>6.4000000000000003E-3</v>
      </c>
      <c r="S145" s="132"/>
      <c r="T145" s="134">
        <f>SUM(T146:T147)</f>
        <v>0</v>
      </c>
      <c r="AR145" s="128" t="s">
        <v>80</v>
      </c>
      <c r="AT145" s="135" t="s">
        <v>71</v>
      </c>
      <c r="AU145" s="135" t="s">
        <v>80</v>
      </c>
      <c r="AY145" s="128" t="s">
        <v>177</v>
      </c>
      <c r="BK145" s="136">
        <f>SUM(BK146:BK147)</f>
        <v>0</v>
      </c>
    </row>
    <row r="146" spans="1:65" s="2" customFormat="1" ht="37.9" customHeight="1">
      <c r="A146" s="28"/>
      <c r="B146" s="139"/>
      <c r="C146" s="140" t="s">
        <v>223</v>
      </c>
      <c r="D146" s="140" t="s">
        <v>180</v>
      </c>
      <c r="E146" s="141" t="s">
        <v>704</v>
      </c>
      <c r="F146" s="142" t="s">
        <v>705</v>
      </c>
      <c r="G146" s="143" t="s">
        <v>221</v>
      </c>
      <c r="H146" s="144">
        <v>32</v>
      </c>
      <c r="I146" s="144"/>
      <c r="J146" s="144"/>
      <c r="K146" s="145"/>
      <c r="L146" s="29"/>
      <c r="M146" s="146" t="s">
        <v>1</v>
      </c>
      <c r="N146" s="147" t="s">
        <v>38</v>
      </c>
      <c r="O146" s="148">
        <v>0.16300000000000001</v>
      </c>
      <c r="P146" s="148">
        <f>O146*H146</f>
        <v>5.2160000000000002</v>
      </c>
      <c r="Q146" s="148">
        <v>2.0000000000000001E-4</v>
      </c>
      <c r="R146" s="148">
        <f>Q146*H146</f>
        <v>6.4000000000000003E-3</v>
      </c>
      <c r="S146" s="148">
        <v>0</v>
      </c>
      <c r="T146" s="149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0" t="s">
        <v>184</v>
      </c>
      <c r="AT146" s="150" t="s">
        <v>180</v>
      </c>
      <c r="AU146" s="150" t="s">
        <v>185</v>
      </c>
      <c r="AY146" s="16" t="s">
        <v>177</v>
      </c>
      <c r="BE146" s="151">
        <f>IF(N146="základná",J146,0)</f>
        <v>0</v>
      </c>
      <c r="BF146" s="151">
        <f>IF(N146="znížená",J146,0)</f>
        <v>0</v>
      </c>
      <c r="BG146" s="151">
        <f>IF(N146="zákl. prenesená",J146,0)</f>
        <v>0</v>
      </c>
      <c r="BH146" s="151">
        <f>IF(N146="zníž. prenesená",J146,0)</f>
        <v>0</v>
      </c>
      <c r="BI146" s="151">
        <f>IF(N146="nulová",J146,0)</f>
        <v>0</v>
      </c>
      <c r="BJ146" s="16" t="s">
        <v>185</v>
      </c>
      <c r="BK146" s="152">
        <f>ROUND(I146*H146,3)</f>
        <v>0</v>
      </c>
      <c r="BL146" s="16" t="s">
        <v>184</v>
      </c>
      <c r="BM146" s="150" t="s">
        <v>706</v>
      </c>
    </row>
    <row r="147" spans="1:65" s="13" customFormat="1">
      <c r="B147" s="153"/>
      <c r="D147" s="154" t="s">
        <v>204</v>
      </c>
      <c r="E147" s="155" t="s">
        <v>1</v>
      </c>
      <c r="F147" s="156" t="s">
        <v>707</v>
      </c>
      <c r="H147" s="157">
        <v>32</v>
      </c>
      <c r="L147" s="153"/>
      <c r="M147" s="158"/>
      <c r="N147" s="159"/>
      <c r="O147" s="159"/>
      <c r="P147" s="159"/>
      <c r="Q147" s="159"/>
      <c r="R147" s="159"/>
      <c r="S147" s="159"/>
      <c r="T147" s="160"/>
      <c r="AT147" s="155" t="s">
        <v>204</v>
      </c>
      <c r="AU147" s="155" t="s">
        <v>185</v>
      </c>
      <c r="AV147" s="13" t="s">
        <v>185</v>
      </c>
      <c r="AW147" s="13" t="s">
        <v>27</v>
      </c>
      <c r="AX147" s="13" t="s">
        <v>80</v>
      </c>
      <c r="AY147" s="155" t="s">
        <v>177</v>
      </c>
    </row>
    <row r="148" spans="1:65" s="12" customFormat="1" ht="22.9" customHeight="1">
      <c r="B148" s="127"/>
      <c r="D148" s="128" t="s">
        <v>71</v>
      </c>
      <c r="E148" s="137" t="s">
        <v>271</v>
      </c>
      <c r="F148" s="137" t="s">
        <v>272</v>
      </c>
      <c r="J148" s="138"/>
      <c r="L148" s="127"/>
      <c r="M148" s="131"/>
      <c r="N148" s="132"/>
      <c r="O148" s="132"/>
      <c r="P148" s="133">
        <f>P149</f>
        <v>12.407688</v>
      </c>
      <c r="Q148" s="132"/>
      <c r="R148" s="133">
        <f>R149</f>
        <v>0</v>
      </c>
      <c r="S148" s="132"/>
      <c r="T148" s="134">
        <f>T149</f>
        <v>0</v>
      </c>
      <c r="AR148" s="128" t="s">
        <v>80</v>
      </c>
      <c r="AT148" s="135" t="s">
        <v>71</v>
      </c>
      <c r="AU148" s="135" t="s">
        <v>80</v>
      </c>
      <c r="AY148" s="128" t="s">
        <v>177</v>
      </c>
      <c r="BK148" s="136">
        <f>BK149</f>
        <v>0</v>
      </c>
    </row>
    <row r="149" spans="1:65" s="2" customFormat="1" ht="24.2" customHeight="1">
      <c r="A149" s="28"/>
      <c r="B149" s="139"/>
      <c r="C149" s="140" t="s">
        <v>227</v>
      </c>
      <c r="D149" s="140" t="s">
        <v>180</v>
      </c>
      <c r="E149" s="141" t="s">
        <v>363</v>
      </c>
      <c r="F149" s="142" t="s">
        <v>364</v>
      </c>
      <c r="G149" s="143" t="s">
        <v>253</v>
      </c>
      <c r="H149" s="144">
        <v>6.3239999999999998</v>
      </c>
      <c r="I149" s="144"/>
      <c r="J149" s="144"/>
      <c r="K149" s="145"/>
      <c r="L149" s="29"/>
      <c r="M149" s="146" t="s">
        <v>1</v>
      </c>
      <c r="N149" s="147" t="s">
        <v>38</v>
      </c>
      <c r="O149" s="148">
        <v>1.962</v>
      </c>
      <c r="P149" s="148">
        <f>O149*H149</f>
        <v>12.407688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0" t="s">
        <v>184</v>
      </c>
      <c r="AT149" s="150" t="s">
        <v>180</v>
      </c>
      <c r="AU149" s="150" t="s">
        <v>185</v>
      </c>
      <c r="AY149" s="16" t="s">
        <v>177</v>
      </c>
      <c r="BE149" s="151">
        <f>IF(N149="základná",J149,0)</f>
        <v>0</v>
      </c>
      <c r="BF149" s="151">
        <f>IF(N149="znížená",J149,0)</f>
        <v>0</v>
      </c>
      <c r="BG149" s="151">
        <f>IF(N149="zákl. prenesená",J149,0)</f>
        <v>0</v>
      </c>
      <c r="BH149" s="151">
        <f>IF(N149="zníž. prenesená",J149,0)</f>
        <v>0</v>
      </c>
      <c r="BI149" s="151">
        <f>IF(N149="nulová",J149,0)</f>
        <v>0</v>
      </c>
      <c r="BJ149" s="16" t="s">
        <v>185</v>
      </c>
      <c r="BK149" s="152">
        <f>ROUND(I149*H149,3)</f>
        <v>0</v>
      </c>
      <c r="BL149" s="16" t="s">
        <v>184</v>
      </c>
      <c r="BM149" s="150" t="s">
        <v>708</v>
      </c>
    </row>
    <row r="150" spans="1:65" s="12" customFormat="1" ht="25.9" customHeight="1">
      <c r="B150" s="127"/>
      <c r="D150" s="128" t="s">
        <v>71</v>
      </c>
      <c r="E150" s="129" t="s">
        <v>277</v>
      </c>
      <c r="F150" s="129" t="s">
        <v>278</v>
      </c>
      <c r="J150" s="130"/>
      <c r="L150" s="127"/>
      <c r="M150" s="131"/>
      <c r="N150" s="132"/>
      <c r="O150" s="132"/>
      <c r="P150" s="133">
        <f>P151+P155+P174</f>
        <v>271.45126800000003</v>
      </c>
      <c r="Q150" s="132"/>
      <c r="R150" s="133">
        <f>R151+R155+R174</f>
        <v>1.4339186799999999</v>
      </c>
      <c r="S150" s="132"/>
      <c r="T150" s="134">
        <f>T151+T155+T174</f>
        <v>0</v>
      </c>
      <c r="AR150" s="128" t="s">
        <v>185</v>
      </c>
      <c r="AT150" s="135" t="s">
        <v>71</v>
      </c>
      <c r="AU150" s="135" t="s">
        <v>72</v>
      </c>
      <c r="AY150" s="128" t="s">
        <v>177</v>
      </c>
      <c r="BK150" s="136">
        <f>BK151+BK155+BK174</f>
        <v>0</v>
      </c>
    </row>
    <row r="151" spans="1:65" s="12" customFormat="1" ht="22.9" customHeight="1">
      <c r="B151" s="127"/>
      <c r="D151" s="128" t="s">
        <v>71</v>
      </c>
      <c r="E151" s="137" t="s">
        <v>279</v>
      </c>
      <c r="F151" s="137" t="s">
        <v>280</v>
      </c>
      <c r="J151" s="138"/>
      <c r="L151" s="127"/>
      <c r="M151" s="131"/>
      <c r="N151" s="132"/>
      <c r="O151" s="132"/>
      <c r="P151" s="133">
        <f>SUM(P152:P154)</f>
        <v>0.81455999999999995</v>
      </c>
      <c r="Q151" s="132"/>
      <c r="R151" s="133">
        <f>SUM(R152:R154)</f>
        <v>0.18631999999999999</v>
      </c>
      <c r="S151" s="132"/>
      <c r="T151" s="134">
        <f>SUM(T152:T154)</f>
        <v>0</v>
      </c>
      <c r="AR151" s="128" t="s">
        <v>185</v>
      </c>
      <c r="AT151" s="135" t="s">
        <v>71</v>
      </c>
      <c r="AU151" s="135" t="s">
        <v>80</v>
      </c>
      <c r="AY151" s="128" t="s">
        <v>177</v>
      </c>
      <c r="BK151" s="136">
        <f>SUM(BK152:BK154)</f>
        <v>0</v>
      </c>
    </row>
    <row r="152" spans="1:65" s="2" customFormat="1" ht="24.2" customHeight="1">
      <c r="A152" s="28"/>
      <c r="B152" s="139"/>
      <c r="C152" s="140" t="s">
        <v>231</v>
      </c>
      <c r="D152" s="140" t="s">
        <v>180</v>
      </c>
      <c r="E152" s="141" t="s">
        <v>374</v>
      </c>
      <c r="F152" s="142" t="s">
        <v>375</v>
      </c>
      <c r="G152" s="143" t="s">
        <v>221</v>
      </c>
      <c r="H152" s="144">
        <v>8</v>
      </c>
      <c r="I152" s="144"/>
      <c r="J152" s="144"/>
      <c r="K152" s="145"/>
      <c r="L152" s="29"/>
      <c r="M152" s="146" t="s">
        <v>1</v>
      </c>
      <c r="N152" s="147" t="s">
        <v>38</v>
      </c>
      <c r="O152" s="148">
        <v>0.10181999999999999</v>
      </c>
      <c r="P152" s="148">
        <f>O152*H152</f>
        <v>0.81455999999999995</v>
      </c>
      <c r="Q152" s="148">
        <v>2.1000000000000001E-4</v>
      </c>
      <c r="R152" s="148">
        <f>Q152*H152</f>
        <v>1.6800000000000001E-3</v>
      </c>
      <c r="S152" s="148">
        <v>0</v>
      </c>
      <c r="T152" s="149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0" t="s">
        <v>250</v>
      </c>
      <c r="AT152" s="150" t="s">
        <v>180</v>
      </c>
      <c r="AU152" s="150" t="s">
        <v>185</v>
      </c>
      <c r="AY152" s="16" t="s">
        <v>177</v>
      </c>
      <c r="BE152" s="151">
        <f>IF(N152="základná",J152,0)</f>
        <v>0</v>
      </c>
      <c r="BF152" s="151">
        <f>IF(N152="znížená",J152,0)</f>
        <v>0</v>
      </c>
      <c r="BG152" s="151">
        <f>IF(N152="zákl. prenesená",J152,0)</f>
        <v>0</v>
      </c>
      <c r="BH152" s="151">
        <f>IF(N152="zníž. prenesená",J152,0)</f>
        <v>0</v>
      </c>
      <c r="BI152" s="151">
        <f>IF(N152="nulová",J152,0)</f>
        <v>0</v>
      </c>
      <c r="BJ152" s="16" t="s">
        <v>185</v>
      </c>
      <c r="BK152" s="152">
        <f>ROUND(I152*H152,3)</f>
        <v>0</v>
      </c>
      <c r="BL152" s="16" t="s">
        <v>250</v>
      </c>
      <c r="BM152" s="150" t="s">
        <v>709</v>
      </c>
    </row>
    <row r="153" spans="1:65" s="2" customFormat="1" ht="14.45" customHeight="1">
      <c r="A153" s="28"/>
      <c r="B153" s="139"/>
      <c r="C153" s="165" t="s">
        <v>235</v>
      </c>
      <c r="D153" s="165" t="s">
        <v>377</v>
      </c>
      <c r="E153" s="166" t="s">
        <v>378</v>
      </c>
      <c r="F153" s="167" t="s">
        <v>379</v>
      </c>
      <c r="G153" s="168" t="s">
        <v>221</v>
      </c>
      <c r="H153" s="169">
        <v>8</v>
      </c>
      <c r="I153" s="169"/>
      <c r="J153" s="169"/>
      <c r="K153" s="170"/>
      <c r="L153" s="171"/>
      <c r="M153" s="172" t="s">
        <v>1</v>
      </c>
      <c r="N153" s="173" t="s">
        <v>38</v>
      </c>
      <c r="O153" s="148">
        <v>0</v>
      </c>
      <c r="P153" s="148">
        <f>O153*H153</f>
        <v>0</v>
      </c>
      <c r="Q153" s="148">
        <v>2.308E-2</v>
      </c>
      <c r="R153" s="148">
        <f>Q153*H153</f>
        <v>0.18464</v>
      </c>
      <c r="S153" s="148">
        <v>0</v>
      </c>
      <c r="T153" s="149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0" t="s">
        <v>380</v>
      </c>
      <c r="AT153" s="150" t="s">
        <v>377</v>
      </c>
      <c r="AU153" s="150" t="s">
        <v>185</v>
      </c>
      <c r="AY153" s="16" t="s">
        <v>177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6" t="s">
        <v>185</v>
      </c>
      <c r="BK153" s="152">
        <f>ROUND(I153*H153,3)</f>
        <v>0</v>
      </c>
      <c r="BL153" s="16" t="s">
        <v>250</v>
      </c>
      <c r="BM153" s="150" t="s">
        <v>710</v>
      </c>
    </row>
    <row r="154" spans="1:65" s="2" customFormat="1" ht="24.2" customHeight="1">
      <c r="A154" s="28"/>
      <c r="B154" s="139"/>
      <c r="C154" s="140" t="s">
        <v>240</v>
      </c>
      <c r="D154" s="140" t="s">
        <v>180</v>
      </c>
      <c r="E154" s="141" t="s">
        <v>294</v>
      </c>
      <c r="F154" s="142" t="s">
        <v>295</v>
      </c>
      <c r="G154" s="143" t="s">
        <v>296</v>
      </c>
      <c r="H154" s="144">
        <v>4.3460000000000001</v>
      </c>
      <c r="I154" s="144"/>
      <c r="J154" s="144"/>
      <c r="K154" s="145"/>
      <c r="L154" s="29"/>
      <c r="M154" s="146" t="s">
        <v>1</v>
      </c>
      <c r="N154" s="147" t="s">
        <v>38</v>
      </c>
      <c r="O154" s="148">
        <v>0</v>
      </c>
      <c r="P154" s="148">
        <f>O154*H154</f>
        <v>0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0" t="s">
        <v>250</v>
      </c>
      <c r="AT154" s="150" t="s">
        <v>180</v>
      </c>
      <c r="AU154" s="150" t="s">
        <v>185</v>
      </c>
      <c r="AY154" s="16" t="s">
        <v>177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6" t="s">
        <v>185</v>
      </c>
      <c r="BK154" s="152">
        <f>ROUND(I154*H154,3)</f>
        <v>0</v>
      </c>
      <c r="BL154" s="16" t="s">
        <v>250</v>
      </c>
      <c r="BM154" s="150" t="s">
        <v>711</v>
      </c>
    </row>
    <row r="155" spans="1:65" s="12" customFormat="1" ht="22.9" customHeight="1">
      <c r="B155" s="127"/>
      <c r="D155" s="128" t="s">
        <v>71</v>
      </c>
      <c r="E155" s="137" t="s">
        <v>298</v>
      </c>
      <c r="F155" s="137" t="s">
        <v>299</v>
      </c>
      <c r="J155" s="138"/>
      <c r="L155" s="127"/>
      <c r="M155" s="131"/>
      <c r="N155" s="132"/>
      <c r="O155" s="132"/>
      <c r="P155" s="133">
        <f>SUM(P156:P173)</f>
        <v>241.59690000000001</v>
      </c>
      <c r="Q155" s="132"/>
      <c r="R155" s="133">
        <f>SUM(R156:R173)</f>
        <v>1.2281106799999999</v>
      </c>
      <c r="S155" s="132"/>
      <c r="T155" s="134">
        <f>SUM(T156:T173)</f>
        <v>0</v>
      </c>
      <c r="AR155" s="128" t="s">
        <v>185</v>
      </c>
      <c r="AT155" s="135" t="s">
        <v>71</v>
      </c>
      <c r="AU155" s="135" t="s">
        <v>80</v>
      </c>
      <c r="AY155" s="128" t="s">
        <v>177</v>
      </c>
      <c r="BK155" s="136">
        <f>SUM(BK156:BK173)</f>
        <v>0</v>
      </c>
    </row>
    <row r="156" spans="1:65" s="2" customFormat="1" ht="24.2" customHeight="1">
      <c r="A156" s="28"/>
      <c r="B156" s="139"/>
      <c r="C156" s="140" t="s">
        <v>245</v>
      </c>
      <c r="D156" s="140" t="s">
        <v>180</v>
      </c>
      <c r="E156" s="141" t="s">
        <v>712</v>
      </c>
      <c r="F156" s="142" t="s">
        <v>713</v>
      </c>
      <c r="G156" s="143" t="s">
        <v>183</v>
      </c>
      <c r="H156" s="144">
        <v>30.375</v>
      </c>
      <c r="I156" s="144"/>
      <c r="J156" s="144"/>
      <c r="K156" s="145"/>
      <c r="L156" s="29"/>
      <c r="M156" s="146" t="s">
        <v>1</v>
      </c>
      <c r="N156" s="147" t="s">
        <v>38</v>
      </c>
      <c r="O156" s="148">
        <v>0.34</v>
      </c>
      <c r="P156" s="148">
        <f>O156*H156</f>
        <v>10.327500000000001</v>
      </c>
      <c r="Q156" s="148">
        <v>1.4E-3</v>
      </c>
      <c r="R156" s="148">
        <f>Q156*H156</f>
        <v>4.2525E-2</v>
      </c>
      <c r="S156" s="148">
        <v>0</v>
      </c>
      <c r="T156" s="149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0" t="s">
        <v>250</v>
      </c>
      <c r="AT156" s="150" t="s">
        <v>180</v>
      </c>
      <c r="AU156" s="150" t="s">
        <v>185</v>
      </c>
      <c r="AY156" s="16" t="s">
        <v>177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6" t="s">
        <v>185</v>
      </c>
      <c r="BK156" s="152">
        <f>ROUND(I156*H156,3)</f>
        <v>0</v>
      </c>
      <c r="BL156" s="16" t="s">
        <v>250</v>
      </c>
      <c r="BM156" s="150" t="s">
        <v>714</v>
      </c>
    </row>
    <row r="157" spans="1:65" s="13" customFormat="1">
      <c r="B157" s="153"/>
      <c r="D157" s="154" t="s">
        <v>204</v>
      </c>
      <c r="E157" s="155" t="s">
        <v>1</v>
      </c>
      <c r="F157" s="156" t="s">
        <v>755</v>
      </c>
      <c r="H157" s="157">
        <v>30.375</v>
      </c>
      <c r="L157" s="153"/>
      <c r="M157" s="158"/>
      <c r="N157" s="159"/>
      <c r="O157" s="159"/>
      <c r="P157" s="159"/>
      <c r="Q157" s="159"/>
      <c r="R157" s="159"/>
      <c r="S157" s="159"/>
      <c r="T157" s="160"/>
      <c r="AT157" s="155" t="s">
        <v>204</v>
      </c>
      <c r="AU157" s="155" t="s">
        <v>185</v>
      </c>
      <c r="AV157" s="13" t="s">
        <v>185</v>
      </c>
      <c r="AW157" s="13" t="s">
        <v>27</v>
      </c>
      <c r="AX157" s="13" t="s">
        <v>80</v>
      </c>
      <c r="AY157" s="155" t="s">
        <v>177</v>
      </c>
    </row>
    <row r="158" spans="1:65" s="2" customFormat="1" ht="24.2" customHeight="1">
      <c r="A158" s="28"/>
      <c r="B158" s="139"/>
      <c r="C158" s="165" t="s">
        <v>250</v>
      </c>
      <c r="D158" s="165" t="s">
        <v>377</v>
      </c>
      <c r="E158" s="166" t="s">
        <v>716</v>
      </c>
      <c r="F158" s="167" t="s">
        <v>717</v>
      </c>
      <c r="G158" s="168" t="s">
        <v>221</v>
      </c>
      <c r="H158" s="169">
        <v>9</v>
      </c>
      <c r="I158" s="169"/>
      <c r="J158" s="169"/>
      <c r="K158" s="170"/>
      <c r="L158" s="171"/>
      <c r="M158" s="172" t="s">
        <v>1</v>
      </c>
      <c r="N158" s="173" t="s">
        <v>38</v>
      </c>
      <c r="O158" s="148">
        <v>0</v>
      </c>
      <c r="P158" s="148">
        <f>O158*H158</f>
        <v>0</v>
      </c>
      <c r="Q158" s="148">
        <v>1E-3</v>
      </c>
      <c r="R158" s="148">
        <f>Q158*H158</f>
        <v>9.0000000000000011E-3</v>
      </c>
      <c r="S158" s="148">
        <v>0</v>
      </c>
      <c r="T158" s="149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0" t="s">
        <v>380</v>
      </c>
      <c r="AT158" s="150" t="s">
        <v>377</v>
      </c>
      <c r="AU158" s="150" t="s">
        <v>185</v>
      </c>
      <c r="AY158" s="16" t="s">
        <v>177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6" t="s">
        <v>185</v>
      </c>
      <c r="BK158" s="152">
        <f>ROUND(I158*H158,3)</f>
        <v>0</v>
      </c>
      <c r="BL158" s="16" t="s">
        <v>250</v>
      </c>
      <c r="BM158" s="150" t="s">
        <v>718</v>
      </c>
    </row>
    <row r="159" spans="1:65" s="2" customFormat="1" ht="24.2" customHeight="1">
      <c r="A159" s="28"/>
      <c r="B159" s="139"/>
      <c r="C159" s="140" t="s">
        <v>255</v>
      </c>
      <c r="D159" s="140" t="s">
        <v>180</v>
      </c>
      <c r="E159" s="141" t="s">
        <v>719</v>
      </c>
      <c r="F159" s="142" t="s">
        <v>720</v>
      </c>
      <c r="G159" s="143" t="s">
        <v>312</v>
      </c>
      <c r="H159" s="144">
        <v>1050.2239999999999</v>
      </c>
      <c r="I159" s="144"/>
      <c r="J159" s="144"/>
      <c r="K159" s="145"/>
      <c r="L159" s="29"/>
      <c r="M159" s="146" t="s">
        <v>1</v>
      </c>
      <c r="N159" s="147" t="s">
        <v>38</v>
      </c>
      <c r="O159" s="148">
        <v>0.22</v>
      </c>
      <c r="P159" s="148">
        <f>O159*H159</f>
        <v>231.04927999999998</v>
      </c>
      <c r="Q159" s="148">
        <v>6.9999999999999994E-5</v>
      </c>
      <c r="R159" s="148">
        <f>Q159*H159</f>
        <v>7.3515679999999986E-2</v>
      </c>
      <c r="S159" s="148">
        <v>0</v>
      </c>
      <c r="T159" s="149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0" t="s">
        <v>250</v>
      </c>
      <c r="AT159" s="150" t="s">
        <v>180</v>
      </c>
      <c r="AU159" s="150" t="s">
        <v>185</v>
      </c>
      <c r="AY159" s="16" t="s">
        <v>177</v>
      </c>
      <c r="BE159" s="151">
        <f>IF(N159="základná",J159,0)</f>
        <v>0</v>
      </c>
      <c r="BF159" s="151">
        <f>IF(N159="znížená",J159,0)</f>
        <v>0</v>
      </c>
      <c r="BG159" s="151">
        <f>IF(N159="zákl. prenesená",J159,0)</f>
        <v>0</v>
      </c>
      <c r="BH159" s="151">
        <f>IF(N159="zníž. prenesená",J159,0)</f>
        <v>0</v>
      </c>
      <c r="BI159" s="151">
        <f>IF(N159="nulová",J159,0)</f>
        <v>0</v>
      </c>
      <c r="BJ159" s="16" t="s">
        <v>185</v>
      </c>
      <c r="BK159" s="152">
        <f>ROUND(I159*H159,3)</f>
        <v>0</v>
      </c>
      <c r="BL159" s="16" t="s">
        <v>250</v>
      </c>
      <c r="BM159" s="150" t="s">
        <v>721</v>
      </c>
    </row>
    <row r="160" spans="1:65" s="13" customFormat="1">
      <c r="B160" s="153"/>
      <c r="D160" s="154" t="s">
        <v>204</v>
      </c>
      <c r="E160" s="155" t="s">
        <v>1</v>
      </c>
      <c r="F160" s="156" t="s">
        <v>756</v>
      </c>
      <c r="H160" s="157">
        <v>254.624</v>
      </c>
      <c r="L160" s="153"/>
      <c r="M160" s="158"/>
      <c r="N160" s="159"/>
      <c r="O160" s="159"/>
      <c r="P160" s="159"/>
      <c r="Q160" s="159"/>
      <c r="R160" s="159"/>
      <c r="S160" s="159"/>
      <c r="T160" s="160"/>
      <c r="AT160" s="155" t="s">
        <v>204</v>
      </c>
      <c r="AU160" s="155" t="s">
        <v>185</v>
      </c>
      <c r="AV160" s="13" t="s">
        <v>185</v>
      </c>
      <c r="AW160" s="13" t="s">
        <v>27</v>
      </c>
      <c r="AX160" s="13" t="s">
        <v>72</v>
      </c>
      <c r="AY160" s="155" t="s">
        <v>177</v>
      </c>
    </row>
    <row r="161" spans="1:65" s="13" customFormat="1">
      <c r="B161" s="153"/>
      <c r="D161" s="154" t="s">
        <v>204</v>
      </c>
      <c r="E161" s="155" t="s">
        <v>1</v>
      </c>
      <c r="F161" s="156" t="s">
        <v>757</v>
      </c>
      <c r="H161" s="157">
        <v>196.2</v>
      </c>
      <c r="L161" s="153"/>
      <c r="M161" s="158"/>
      <c r="N161" s="159"/>
      <c r="O161" s="159"/>
      <c r="P161" s="159"/>
      <c r="Q161" s="159"/>
      <c r="R161" s="159"/>
      <c r="S161" s="159"/>
      <c r="T161" s="160"/>
      <c r="AT161" s="155" t="s">
        <v>204</v>
      </c>
      <c r="AU161" s="155" t="s">
        <v>185</v>
      </c>
      <c r="AV161" s="13" t="s">
        <v>185</v>
      </c>
      <c r="AW161" s="13" t="s">
        <v>27</v>
      </c>
      <c r="AX161" s="13" t="s">
        <v>72</v>
      </c>
      <c r="AY161" s="155" t="s">
        <v>177</v>
      </c>
    </row>
    <row r="162" spans="1:65" s="13" customFormat="1">
      <c r="B162" s="153"/>
      <c r="D162" s="154" t="s">
        <v>204</v>
      </c>
      <c r="E162" s="155" t="s">
        <v>1</v>
      </c>
      <c r="F162" s="156" t="s">
        <v>758</v>
      </c>
      <c r="H162" s="157">
        <v>599.4</v>
      </c>
      <c r="L162" s="153"/>
      <c r="M162" s="158"/>
      <c r="N162" s="159"/>
      <c r="O162" s="159"/>
      <c r="P162" s="159"/>
      <c r="Q162" s="159"/>
      <c r="R162" s="159"/>
      <c r="S162" s="159"/>
      <c r="T162" s="160"/>
      <c r="AT162" s="155" t="s">
        <v>204</v>
      </c>
      <c r="AU162" s="155" t="s">
        <v>185</v>
      </c>
      <c r="AV162" s="13" t="s">
        <v>185</v>
      </c>
      <c r="AW162" s="13" t="s">
        <v>27</v>
      </c>
      <c r="AX162" s="13" t="s">
        <v>72</v>
      </c>
      <c r="AY162" s="155" t="s">
        <v>177</v>
      </c>
    </row>
    <row r="163" spans="1:65" s="14" customFormat="1">
      <c r="B163" s="174"/>
      <c r="D163" s="154" t="s">
        <v>204</v>
      </c>
      <c r="E163" s="175" t="s">
        <v>1</v>
      </c>
      <c r="F163" s="176" t="s">
        <v>395</v>
      </c>
      <c r="H163" s="177">
        <v>1050.2239999999999</v>
      </c>
      <c r="L163" s="174"/>
      <c r="M163" s="178"/>
      <c r="N163" s="179"/>
      <c r="O163" s="179"/>
      <c r="P163" s="179"/>
      <c r="Q163" s="179"/>
      <c r="R163" s="179"/>
      <c r="S163" s="179"/>
      <c r="T163" s="180"/>
      <c r="AT163" s="175" t="s">
        <v>204</v>
      </c>
      <c r="AU163" s="175" t="s">
        <v>185</v>
      </c>
      <c r="AV163" s="14" t="s">
        <v>184</v>
      </c>
      <c r="AW163" s="14" t="s">
        <v>27</v>
      </c>
      <c r="AX163" s="14" t="s">
        <v>80</v>
      </c>
      <c r="AY163" s="175" t="s">
        <v>177</v>
      </c>
    </row>
    <row r="164" spans="1:65" s="2" customFormat="1" ht="14.45" customHeight="1">
      <c r="A164" s="28"/>
      <c r="B164" s="139"/>
      <c r="C164" s="165" t="s">
        <v>259</v>
      </c>
      <c r="D164" s="165" t="s">
        <v>377</v>
      </c>
      <c r="E164" s="166" t="s">
        <v>725</v>
      </c>
      <c r="F164" s="167" t="s">
        <v>726</v>
      </c>
      <c r="G164" s="168" t="s">
        <v>253</v>
      </c>
      <c r="H164" s="169">
        <v>0.47399999999999998</v>
      </c>
      <c r="I164" s="169"/>
      <c r="J164" s="169"/>
      <c r="K164" s="170"/>
      <c r="L164" s="171"/>
      <c r="M164" s="172" t="s">
        <v>1</v>
      </c>
      <c r="N164" s="173" t="s">
        <v>38</v>
      </c>
      <c r="O164" s="148">
        <v>0</v>
      </c>
      <c r="P164" s="148">
        <f>O164*H164</f>
        <v>0</v>
      </c>
      <c r="Q164" s="148">
        <v>1</v>
      </c>
      <c r="R164" s="148">
        <f>Q164*H164</f>
        <v>0.47399999999999998</v>
      </c>
      <c r="S164" s="148">
        <v>0</v>
      </c>
      <c r="T164" s="149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0" t="s">
        <v>380</v>
      </c>
      <c r="AT164" s="150" t="s">
        <v>377</v>
      </c>
      <c r="AU164" s="150" t="s">
        <v>185</v>
      </c>
      <c r="AY164" s="16" t="s">
        <v>177</v>
      </c>
      <c r="BE164" s="151">
        <f>IF(N164="základná",J164,0)</f>
        <v>0</v>
      </c>
      <c r="BF164" s="151">
        <f>IF(N164="znížená",J164,0)</f>
        <v>0</v>
      </c>
      <c r="BG164" s="151">
        <f>IF(N164="zákl. prenesená",J164,0)</f>
        <v>0</v>
      </c>
      <c r="BH164" s="151">
        <f>IF(N164="zníž. prenesená",J164,0)</f>
        <v>0</v>
      </c>
      <c r="BI164" s="151">
        <f>IF(N164="nulová",J164,0)</f>
        <v>0</v>
      </c>
      <c r="BJ164" s="16" t="s">
        <v>185</v>
      </c>
      <c r="BK164" s="152">
        <f>ROUND(I164*H164,3)</f>
        <v>0</v>
      </c>
      <c r="BL164" s="16" t="s">
        <v>250</v>
      </c>
      <c r="BM164" s="150" t="s">
        <v>727</v>
      </c>
    </row>
    <row r="165" spans="1:65" s="13" customFormat="1">
      <c r="B165" s="153"/>
      <c r="D165" s="154" t="s">
        <v>204</v>
      </c>
      <c r="E165" s="155" t="s">
        <v>1</v>
      </c>
      <c r="F165" s="156" t="s">
        <v>759</v>
      </c>
      <c r="H165" s="157">
        <v>0.255</v>
      </c>
      <c r="L165" s="153"/>
      <c r="M165" s="158"/>
      <c r="N165" s="159"/>
      <c r="O165" s="159"/>
      <c r="P165" s="159"/>
      <c r="Q165" s="159"/>
      <c r="R165" s="159"/>
      <c r="S165" s="159"/>
      <c r="T165" s="160"/>
      <c r="AT165" s="155" t="s">
        <v>204</v>
      </c>
      <c r="AU165" s="155" t="s">
        <v>185</v>
      </c>
      <c r="AV165" s="13" t="s">
        <v>185</v>
      </c>
      <c r="AW165" s="13" t="s">
        <v>27</v>
      </c>
      <c r="AX165" s="13" t="s">
        <v>72</v>
      </c>
      <c r="AY165" s="155" t="s">
        <v>177</v>
      </c>
    </row>
    <row r="166" spans="1:65" s="13" customFormat="1">
      <c r="B166" s="153"/>
      <c r="D166" s="154" t="s">
        <v>204</v>
      </c>
      <c r="E166" s="155" t="s">
        <v>1</v>
      </c>
      <c r="F166" s="156" t="s">
        <v>760</v>
      </c>
      <c r="H166" s="157">
        <v>0.19600000000000001</v>
      </c>
      <c r="L166" s="153"/>
      <c r="M166" s="158"/>
      <c r="N166" s="159"/>
      <c r="O166" s="159"/>
      <c r="P166" s="159"/>
      <c r="Q166" s="159"/>
      <c r="R166" s="159"/>
      <c r="S166" s="159"/>
      <c r="T166" s="160"/>
      <c r="AT166" s="155" t="s">
        <v>204</v>
      </c>
      <c r="AU166" s="155" t="s">
        <v>185</v>
      </c>
      <c r="AV166" s="13" t="s">
        <v>185</v>
      </c>
      <c r="AW166" s="13" t="s">
        <v>27</v>
      </c>
      <c r="AX166" s="13" t="s">
        <v>72</v>
      </c>
      <c r="AY166" s="155" t="s">
        <v>177</v>
      </c>
    </row>
    <row r="167" spans="1:65" s="14" customFormat="1">
      <c r="B167" s="174"/>
      <c r="D167" s="154" t="s">
        <v>204</v>
      </c>
      <c r="E167" s="175" t="s">
        <v>1</v>
      </c>
      <c r="F167" s="176" t="s">
        <v>395</v>
      </c>
      <c r="H167" s="177">
        <v>0.45100000000000001</v>
      </c>
      <c r="L167" s="174"/>
      <c r="M167" s="178"/>
      <c r="N167" s="179"/>
      <c r="O167" s="179"/>
      <c r="P167" s="179"/>
      <c r="Q167" s="179"/>
      <c r="R167" s="179"/>
      <c r="S167" s="179"/>
      <c r="T167" s="180"/>
      <c r="AT167" s="175" t="s">
        <v>204</v>
      </c>
      <c r="AU167" s="175" t="s">
        <v>185</v>
      </c>
      <c r="AV167" s="14" t="s">
        <v>184</v>
      </c>
      <c r="AW167" s="14" t="s">
        <v>27</v>
      </c>
      <c r="AX167" s="14" t="s">
        <v>80</v>
      </c>
      <c r="AY167" s="175" t="s">
        <v>177</v>
      </c>
    </row>
    <row r="168" spans="1:65" s="13" customFormat="1">
      <c r="B168" s="153"/>
      <c r="D168" s="154" t="s">
        <v>204</v>
      </c>
      <c r="F168" s="156" t="s">
        <v>761</v>
      </c>
      <c r="H168" s="157">
        <v>0.47399999999999998</v>
      </c>
      <c r="L168" s="153"/>
      <c r="M168" s="158"/>
      <c r="N168" s="159"/>
      <c r="O168" s="159"/>
      <c r="P168" s="159"/>
      <c r="Q168" s="159"/>
      <c r="R168" s="159"/>
      <c r="S168" s="159"/>
      <c r="T168" s="160"/>
      <c r="AT168" s="155" t="s">
        <v>204</v>
      </c>
      <c r="AU168" s="155" t="s">
        <v>185</v>
      </c>
      <c r="AV168" s="13" t="s">
        <v>185</v>
      </c>
      <c r="AW168" s="13" t="s">
        <v>3</v>
      </c>
      <c r="AX168" s="13" t="s">
        <v>80</v>
      </c>
      <c r="AY168" s="155" t="s">
        <v>177</v>
      </c>
    </row>
    <row r="169" spans="1:65" s="2" customFormat="1" ht="14.45" customHeight="1">
      <c r="A169" s="28"/>
      <c r="B169" s="139"/>
      <c r="C169" s="165" t="s">
        <v>263</v>
      </c>
      <c r="D169" s="165" t="s">
        <v>377</v>
      </c>
      <c r="E169" s="166" t="s">
        <v>731</v>
      </c>
      <c r="F169" s="167" t="s">
        <v>732</v>
      </c>
      <c r="G169" s="168" t="s">
        <v>253</v>
      </c>
      <c r="H169" s="169">
        <v>0.629</v>
      </c>
      <c r="I169" s="169"/>
      <c r="J169" s="169"/>
      <c r="K169" s="170"/>
      <c r="L169" s="171"/>
      <c r="M169" s="172" t="s">
        <v>1</v>
      </c>
      <c r="N169" s="173" t="s">
        <v>38</v>
      </c>
      <c r="O169" s="148">
        <v>0</v>
      </c>
      <c r="P169" s="148">
        <f>O169*H169</f>
        <v>0</v>
      </c>
      <c r="Q169" s="148">
        <v>1</v>
      </c>
      <c r="R169" s="148">
        <f>Q169*H169</f>
        <v>0.629</v>
      </c>
      <c r="S169" s="148">
        <v>0</v>
      </c>
      <c r="T169" s="149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0" t="s">
        <v>380</v>
      </c>
      <c r="AT169" s="150" t="s">
        <v>377</v>
      </c>
      <c r="AU169" s="150" t="s">
        <v>185</v>
      </c>
      <c r="AY169" s="16" t="s">
        <v>177</v>
      </c>
      <c r="BE169" s="151">
        <f>IF(N169="základná",J169,0)</f>
        <v>0</v>
      </c>
      <c r="BF169" s="151">
        <f>IF(N169="znížená",J169,0)</f>
        <v>0</v>
      </c>
      <c r="BG169" s="151">
        <f>IF(N169="zákl. prenesená",J169,0)</f>
        <v>0</v>
      </c>
      <c r="BH169" s="151">
        <f>IF(N169="zníž. prenesená",J169,0)</f>
        <v>0</v>
      </c>
      <c r="BI169" s="151">
        <f>IF(N169="nulová",J169,0)</f>
        <v>0</v>
      </c>
      <c r="BJ169" s="16" t="s">
        <v>185</v>
      </c>
      <c r="BK169" s="152">
        <f>ROUND(I169*H169,3)</f>
        <v>0</v>
      </c>
      <c r="BL169" s="16" t="s">
        <v>250</v>
      </c>
      <c r="BM169" s="150" t="s">
        <v>733</v>
      </c>
    </row>
    <row r="170" spans="1:65" s="13" customFormat="1">
      <c r="B170" s="153"/>
      <c r="D170" s="154" t="s">
        <v>204</v>
      </c>
      <c r="E170" s="155" t="s">
        <v>1</v>
      </c>
      <c r="F170" s="156" t="s">
        <v>762</v>
      </c>
      <c r="H170" s="157">
        <v>0.59899999999999998</v>
      </c>
      <c r="L170" s="153"/>
      <c r="M170" s="158"/>
      <c r="N170" s="159"/>
      <c r="O170" s="159"/>
      <c r="P170" s="159"/>
      <c r="Q170" s="159"/>
      <c r="R170" s="159"/>
      <c r="S170" s="159"/>
      <c r="T170" s="160"/>
      <c r="AT170" s="155" t="s">
        <v>204</v>
      </c>
      <c r="AU170" s="155" t="s">
        <v>185</v>
      </c>
      <c r="AV170" s="13" t="s">
        <v>185</v>
      </c>
      <c r="AW170" s="13" t="s">
        <v>27</v>
      </c>
      <c r="AX170" s="13" t="s">
        <v>80</v>
      </c>
      <c r="AY170" s="155" t="s">
        <v>177</v>
      </c>
    </row>
    <row r="171" spans="1:65" s="13" customFormat="1">
      <c r="B171" s="153"/>
      <c r="D171" s="154" t="s">
        <v>204</v>
      </c>
      <c r="F171" s="156" t="s">
        <v>763</v>
      </c>
      <c r="H171" s="157">
        <v>0.629</v>
      </c>
      <c r="L171" s="153"/>
      <c r="M171" s="158"/>
      <c r="N171" s="159"/>
      <c r="O171" s="159"/>
      <c r="P171" s="159"/>
      <c r="Q171" s="159"/>
      <c r="R171" s="159"/>
      <c r="S171" s="159"/>
      <c r="T171" s="160"/>
      <c r="AT171" s="155" t="s">
        <v>204</v>
      </c>
      <c r="AU171" s="155" t="s">
        <v>185</v>
      </c>
      <c r="AV171" s="13" t="s">
        <v>185</v>
      </c>
      <c r="AW171" s="13" t="s">
        <v>3</v>
      </c>
      <c r="AX171" s="13" t="s">
        <v>80</v>
      </c>
      <c r="AY171" s="155" t="s">
        <v>177</v>
      </c>
    </row>
    <row r="172" spans="1:65" s="2" customFormat="1" ht="14.45" customHeight="1">
      <c r="A172" s="28"/>
      <c r="B172" s="139"/>
      <c r="C172" s="140" t="s">
        <v>7</v>
      </c>
      <c r="D172" s="140" t="s">
        <v>180</v>
      </c>
      <c r="E172" s="141" t="s">
        <v>736</v>
      </c>
      <c r="F172" s="142" t="s">
        <v>737</v>
      </c>
      <c r="G172" s="143" t="s">
        <v>303</v>
      </c>
      <c r="H172" s="144">
        <v>1</v>
      </c>
      <c r="I172" s="144"/>
      <c r="J172" s="144"/>
      <c r="K172" s="145"/>
      <c r="L172" s="29"/>
      <c r="M172" s="146" t="s">
        <v>1</v>
      </c>
      <c r="N172" s="147" t="s">
        <v>38</v>
      </c>
      <c r="O172" s="148">
        <v>0.22012000000000001</v>
      </c>
      <c r="P172" s="148">
        <f>O172*H172</f>
        <v>0.22012000000000001</v>
      </c>
      <c r="Q172" s="148">
        <v>6.9999999999999994E-5</v>
      </c>
      <c r="R172" s="148">
        <f>Q172*H172</f>
        <v>6.9999999999999994E-5</v>
      </c>
      <c r="S172" s="148">
        <v>0</v>
      </c>
      <c r="T172" s="149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0" t="s">
        <v>250</v>
      </c>
      <c r="AT172" s="150" t="s">
        <v>180</v>
      </c>
      <c r="AU172" s="150" t="s">
        <v>185</v>
      </c>
      <c r="AY172" s="16" t="s">
        <v>177</v>
      </c>
      <c r="BE172" s="151">
        <f>IF(N172="základná",J172,0)</f>
        <v>0</v>
      </c>
      <c r="BF172" s="151">
        <f>IF(N172="znížená",J172,0)</f>
        <v>0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6" t="s">
        <v>185</v>
      </c>
      <c r="BK172" s="152">
        <f>ROUND(I172*H172,3)</f>
        <v>0</v>
      </c>
      <c r="BL172" s="16" t="s">
        <v>250</v>
      </c>
      <c r="BM172" s="150" t="s">
        <v>738</v>
      </c>
    </row>
    <row r="173" spans="1:65" s="2" customFormat="1" ht="24.2" customHeight="1">
      <c r="A173" s="28"/>
      <c r="B173" s="139"/>
      <c r="C173" s="140" t="s">
        <v>273</v>
      </c>
      <c r="D173" s="140" t="s">
        <v>180</v>
      </c>
      <c r="E173" s="141" t="s">
        <v>315</v>
      </c>
      <c r="F173" s="142" t="s">
        <v>316</v>
      </c>
      <c r="G173" s="143" t="s">
        <v>296</v>
      </c>
      <c r="H173" s="144">
        <v>100.55800000000001</v>
      </c>
      <c r="I173" s="144"/>
      <c r="J173" s="144"/>
      <c r="K173" s="145"/>
      <c r="L173" s="29"/>
      <c r="M173" s="146" t="s">
        <v>1</v>
      </c>
      <c r="N173" s="147" t="s">
        <v>38</v>
      </c>
      <c r="O173" s="148">
        <v>0</v>
      </c>
      <c r="P173" s="148">
        <f>O173*H173</f>
        <v>0</v>
      </c>
      <c r="Q173" s="148">
        <v>0</v>
      </c>
      <c r="R173" s="148">
        <f>Q173*H173</f>
        <v>0</v>
      </c>
      <c r="S173" s="148">
        <v>0</v>
      </c>
      <c r="T173" s="149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0" t="s">
        <v>250</v>
      </c>
      <c r="AT173" s="150" t="s">
        <v>180</v>
      </c>
      <c r="AU173" s="150" t="s">
        <v>185</v>
      </c>
      <c r="AY173" s="16" t="s">
        <v>177</v>
      </c>
      <c r="BE173" s="151">
        <f>IF(N173="základná",J173,0)</f>
        <v>0</v>
      </c>
      <c r="BF173" s="151">
        <f>IF(N173="znížená",J173,0)</f>
        <v>0</v>
      </c>
      <c r="BG173" s="151">
        <f>IF(N173="zákl. prenesená",J173,0)</f>
        <v>0</v>
      </c>
      <c r="BH173" s="151">
        <f>IF(N173="zníž. prenesená",J173,0)</f>
        <v>0</v>
      </c>
      <c r="BI173" s="151">
        <f>IF(N173="nulová",J173,0)</f>
        <v>0</v>
      </c>
      <c r="BJ173" s="16" t="s">
        <v>185</v>
      </c>
      <c r="BK173" s="152">
        <f>ROUND(I173*H173,3)</f>
        <v>0</v>
      </c>
      <c r="BL173" s="16" t="s">
        <v>250</v>
      </c>
      <c r="BM173" s="150" t="s">
        <v>739</v>
      </c>
    </row>
    <row r="174" spans="1:65" s="12" customFormat="1" ht="22.9" customHeight="1">
      <c r="B174" s="127"/>
      <c r="D174" s="128" t="s">
        <v>71</v>
      </c>
      <c r="E174" s="137" t="s">
        <v>410</v>
      </c>
      <c r="F174" s="137" t="s">
        <v>411</v>
      </c>
      <c r="J174" s="138"/>
      <c r="L174" s="127"/>
      <c r="M174" s="131"/>
      <c r="N174" s="132"/>
      <c r="O174" s="132"/>
      <c r="P174" s="133">
        <f>SUM(P175:P177)</f>
        <v>29.039807999999997</v>
      </c>
      <c r="Q174" s="132"/>
      <c r="R174" s="133">
        <f>SUM(R175:R177)</f>
        <v>1.9488000000000002E-2</v>
      </c>
      <c r="S174" s="132"/>
      <c r="T174" s="134">
        <f>SUM(T175:T177)</f>
        <v>0</v>
      </c>
      <c r="AR174" s="128" t="s">
        <v>185</v>
      </c>
      <c r="AT174" s="135" t="s">
        <v>71</v>
      </c>
      <c r="AU174" s="135" t="s">
        <v>80</v>
      </c>
      <c r="AY174" s="128" t="s">
        <v>177</v>
      </c>
      <c r="BK174" s="136">
        <f>SUM(BK175:BK177)</f>
        <v>0</v>
      </c>
    </row>
    <row r="175" spans="1:65" s="2" customFormat="1" ht="24.2" customHeight="1">
      <c r="A175" s="28"/>
      <c r="B175" s="139"/>
      <c r="C175" s="140" t="s">
        <v>281</v>
      </c>
      <c r="D175" s="140" t="s">
        <v>180</v>
      </c>
      <c r="E175" s="141" t="s">
        <v>740</v>
      </c>
      <c r="F175" s="142" t="s">
        <v>741</v>
      </c>
      <c r="G175" s="143" t="s">
        <v>183</v>
      </c>
      <c r="H175" s="144">
        <v>67.2</v>
      </c>
      <c r="I175" s="144"/>
      <c r="J175" s="144"/>
      <c r="K175" s="145"/>
      <c r="L175" s="29"/>
      <c r="M175" s="146" t="s">
        <v>1</v>
      </c>
      <c r="N175" s="147" t="s">
        <v>38</v>
      </c>
      <c r="O175" s="148">
        <v>0.28399999999999997</v>
      </c>
      <c r="P175" s="148">
        <f>O175*H175</f>
        <v>19.084799999999998</v>
      </c>
      <c r="Q175" s="148">
        <v>2.1000000000000001E-4</v>
      </c>
      <c r="R175" s="148">
        <f>Q175*H175</f>
        <v>1.4112000000000001E-2</v>
      </c>
      <c r="S175" s="148">
        <v>0</v>
      </c>
      <c r="T175" s="149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0" t="s">
        <v>250</v>
      </c>
      <c r="AT175" s="150" t="s">
        <v>180</v>
      </c>
      <c r="AU175" s="150" t="s">
        <v>185</v>
      </c>
      <c r="AY175" s="16" t="s">
        <v>177</v>
      </c>
      <c r="BE175" s="151">
        <f>IF(N175="základná",J175,0)</f>
        <v>0</v>
      </c>
      <c r="BF175" s="151">
        <f>IF(N175="znížená",J175,0)</f>
        <v>0</v>
      </c>
      <c r="BG175" s="151">
        <f>IF(N175="zákl. prenesená",J175,0)</f>
        <v>0</v>
      </c>
      <c r="BH175" s="151">
        <f>IF(N175="zníž. prenesená",J175,0)</f>
        <v>0</v>
      </c>
      <c r="BI175" s="151">
        <f>IF(N175="nulová",J175,0)</f>
        <v>0</v>
      </c>
      <c r="BJ175" s="16" t="s">
        <v>185</v>
      </c>
      <c r="BK175" s="152">
        <f>ROUND(I175*H175,3)</f>
        <v>0</v>
      </c>
      <c r="BL175" s="16" t="s">
        <v>250</v>
      </c>
      <c r="BM175" s="150" t="s">
        <v>742</v>
      </c>
    </row>
    <row r="176" spans="1:65" s="13" customFormat="1">
      <c r="B176" s="153"/>
      <c r="D176" s="154" t="s">
        <v>204</v>
      </c>
      <c r="E176" s="155" t="s">
        <v>1</v>
      </c>
      <c r="F176" s="156" t="s">
        <v>764</v>
      </c>
      <c r="H176" s="157">
        <v>67.2</v>
      </c>
      <c r="L176" s="153"/>
      <c r="M176" s="158"/>
      <c r="N176" s="159"/>
      <c r="O176" s="159"/>
      <c r="P176" s="159"/>
      <c r="Q176" s="159"/>
      <c r="R176" s="159"/>
      <c r="S176" s="159"/>
      <c r="T176" s="160"/>
      <c r="AT176" s="155" t="s">
        <v>204</v>
      </c>
      <c r="AU176" s="155" t="s">
        <v>185</v>
      </c>
      <c r="AV176" s="13" t="s">
        <v>185</v>
      </c>
      <c r="AW176" s="13" t="s">
        <v>27</v>
      </c>
      <c r="AX176" s="13" t="s">
        <v>80</v>
      </c>
      <c r="AY176" s="155" t="s">
        <v>177</v>
      </c>
    </row>
    <row r="177" spans="1:65" s="2" customFormat="1" ht="24.2" customHeight="1">
      <c r="A177" s="28"/>
      <c r="B177" s="139"/>
      <c r="C177" s="140" t="s">
        <v>285</v>
      </c>
      <c r="D177" s="140" t="s">
        <v>180</v>
      </c>
      <c r="E177" s="141" t="s">
        <v>744</v>
      </c>
      <c r="F177" s="142" t="s">
        <v>745</v>
      </c>
      <c r="G177" s="143" t="s">
        <v>183</v>
      </c>
      <c r="H177" s="144">
        <v>67.2</v>
      </c>
      <c r="I177" s="144"/>
      <c r="J177" s="144"/>
      <c r="K177" s="145"/>
      <c r="L177" s="29"/>
      <c r="M177" s="146" t="s">
        <v>1</v>
      </c>
      <c r="N177" s="147" t="s">
        <v>38</v>
      </c>
      <c r="O177" s="148">
        <v>0.14813999999999999</v>
      </c>
      <c r="P177" s="148">
        <f>O177*H177</f>
        <v>9.9550079999999994</v>
      </c>
      <c r="Q177" s="148">
        <v>8.0000000000000007E-5</v>
      </c>
      <c r="R177" s="148">
        <f>Q177*H177</f>
        <v>5.3760000000000006E-3</v>
      </c>
      <c r="S177" s="148">
        <v>0</v>
      </c>
      <c r="T177" s="149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0" t="s">
        <v>250</v>
      </c>
      <c r="AT177" s="150" t="s">
        <v>180</v>
      </c>
      <c r="AU177" s="150" t="s">
        <v>185</v>
      </c>
      <c r="AY177" s="16" t="s">
        <v>177</v>
      </c>
      <c r="BE177" s="151">
        <f>IF(N177="základná",J177,0)</f>
        <v>0</v>
      </c>
      <c r="BF177" s="151">
        <f>IF(N177="znížená",J177,0)</f>
        <v>0</v>
      </c>
      <c r="BG177" s="151">
        <f>IF(N177="zákl. prenesená",J177,0)</f>
        <v>0</v>
      </c>
      <c r="BH177" s="151">
        <f>IF(N177="zníž. prenesená",J177,0)</f>
        <v>0</v>
      </c>
      <c r="BI177" s="151">
        <f>IF(N177="nulová",J177,0)</f>
        <v>0</v>
      </c>
      <c r="BJ177" s="16" t="s">
        <v>185</v>
      </c>
      <c r="BK177" s="152">
        <f>ROUND(I177*H177,3)</f>
        <v>0</v>
      </c>
      <c r="BL177" s="16" t="s">
        <v>250</v>
      </c>
      <c r="BM177" s="150" t="s">
        <v>746</v>
      </c>
    </row>
    <row r="178" spans="1:65" s="12" customFormat="1" ht="25.9" customHeight="1">
      <c r="B178" s="127"/>
      <c r="D178" s="128" t="s">
        <v>71</v>
      </c>
      <c r="E178" s="129" t="s">
        <v>318</v>
      </c>
      <c r="F178" s="129" t="s">
        <v>319</v>
      </c>
      <c r="J178" s="130"/>
      <c r="L178" s="127"/>
      <c r="M178" s="131"/>
      <c r="N178" s="132"/>
      <c r="O178" s="132"/>
      <c r="P178" s="133">
        <f>P179</f>
        <v>0</v>
      </c>
      <c r="Q178" s="132"/>
      <c r="R178" s="133">
        <f>R179</f>
        <v>0</v>
      </c>
      <c r="S178" s="132"/>
      <c r="T178" s="134">
        <f>T179</f>
        <v>0</v>
      </c>
      <c r="AR178" s="128" t="s">
        <v>184</v>
      </c>
      <c r="AT178" s="135" t="s">
        <v>71</v>
      </c>
      <c r="AU178" s="135" t="s">
        <v>72</v>
      </c>
      <c r="AY178" s="128" t="s">
        <v>177</v>
      </c>
      <c r="BK178" s="136">
        <f>BK179</f>
        <v>0</v>
      </c>
    </row>
    <row r="179" spans="1:65" s="2" customFormat="1" ht="24.2" customHeight="1">
      <c r="A179" s="28"/>
      <c r="B179" s="139"/>
      <c r="C179" s="140" t="s">
        <v>289</v>
      </c>
      <c r="D179" s="140" t="s">
        <v>180</v>
      </c>
      <c r="E179" s="141" t="s">
        <v>747</v>
      </c>
      <c r="F179" s="142" t="s">
        <v>1414</v>
      </c>
      <c r="G179" s="143" t="s">
        <v>253</v>
      </c>
      <c r="H179" s="144">
        <v>5.141</v>
      </c>
      <c r="I179" s="144"/>
      <c r="J179" s="144"/>
      <c r="K179" s="145"/>
      <c r="L179" s="29"/>
      <c r="M179" s="161" t="s">
        <v>1</v>
      </c>
      <c r="N179" s="162" t="s">
        <v>38</v>
      </c>
      <c r="O179" s="163">
        <v>0</v>
      </c>
      <c r="P179" s="163">
        <f>O179*H179</f>
        <v>0</v>
      </c>
      <c r="Q179" s="163">
        <v>0</v>
      </c>
      <c r="R179" s="163">
        <f>Q179*H179</f>
        <v>0</v>
      </c>
      <c r="S179" s="163">
        <v>0</v>
      </c>
      <c r="T179" s="164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0" t="s">
        <v>322</v>
      </c>
      <c r="AT179" s="150" t="s">
        <v>180</v>
      </c>
      <c r="AU179" s="150" t="s">
        <v>80</v>
      </c>
      <c r="AY179" s="16" t="s">
        <v>177</v>
      </c>
      <c r="BE179" s="151">
        <f>IF(N179="základná",J179,0)</f>
        <v>0</v>
      </c>
      <c r="BF179" s="151">
        <f>IF(N179="znížená",J179,0)</f>
        <v>0</v>
      </c>
      <c r="BG179" s="151">
        <f>IF(N179="zákl. prenesená",J179,0)</f>
        <v>0</v>
      </c>
      <c r="BH179" s="151">
        <f>IF(N179="zníž. prenesená",J179,0)</f>
        <v>0</v>
      </c>
      <c r="BI179" s="151">
        <f>IF(N179="nulová",J179,0)</f>
        <v>0</v>
      </c>
      <c r="BJ179" s="16" t="s">
        <v>185</v>
      </c>
      <c r="BK179" s="152">
        <f>ROUND(I179*H179,3)</f>
        <v>0</v>
      </c>
      <c r="BL179" s="16" t="s">
        <v>322</v>
      </c>
      <c r="BM179" s="150" t="s">
        <v>765</v>
      </c>
    </row>
    <row r="180" spans="1:65" s="2" customFormat="1" ht="6.95" customHeight="1">
      <c r="A180" s="28"/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29"/>
      <c r="M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</row>
  </sheetData>
  <autoFilter ref="C125:K179" xr:uid="{00000000-0009-0000-0000-000009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BM161"/>
  <sheetViews>
    <sheetView showGridLines="0" topLeftCell="A141" workbookViewId="0">
      <selection activeCell="J132" sqref="J13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108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766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ROUND(J125,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ROUND((SUM(BE125:BE160)),  2)</f>
        <v>0</v>
      </c>
      <c r="G33" s="28"/>
      <c r="H33" s="28"/>
      <c r="I33" s="97">
        <v>0.2</v>
      </c>
      <c r="J33" s="96">
        <f>ROUND(((SUM(BE125:BE160))*I33),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ROUND((SUM(BF125:BF160)),  2)</f>
        <v>0</v>
      </c>
      <c r="G34" s="28"/>
      <c r="H34" s="28"/>
      <c r="I34" s="97">
        <v>0.2</v>
      </c>
      <c r="J34" s="96">
        <f>ROUND(((SUM(BF125:BF160))*I34),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ROUND((SUM(BG125:BG160)),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ROUND((SUM(BH125:BH160)),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ROUND((SUM(BI125:BI160)),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 xml:space="preserve">1171-0011 - C4 - LEHÁTKO - TYP 1 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J125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1:31" s="10" customFormat="1" ht="19.899999999999999" hidden="1" customHeight="1">
      <c r="B98" s="113"/>
      <c r="D98" s="114" t="s">
        <v>325</v>
      </c>
      <c r="E98" s="115"/>
      <c r="F98" s="115"/>
      <c r="G98" s="115"/>
      <c r="H98" s="115"/>
      <c r="I98" s="115"/>
      <c r="J98" s="116">
        <f>J127</f>
        <v>0</v>
      </c>
      <c r="L98" s="113"/>
    </row>
    <row r="99" spans="1:31" s="10" customFormat="1" ht="19.899999999999999" hidden="1" customHeight="1">
      <c r="B99" s="113"/>
      <c r="D99" s="114" t="s">
        <v>326</v>
      </c>
      <c r="E99" s="115"/>
      <c r="F99" s="115"/>
      <c r="G99" s="115"/>
      <c r="H99" s="115"/>
      <c r="I99" s="115"/>
      <c r="J99" s="116">
        <f>J143</f>
        <v>0</v>
      </c>
      <c r="L99" s="113"/>
    </row>
    <row r="100" spans="1:31" s="10" customFormat="1" ht="19.899999999999999" hidden="1" customHeight="1">
      <c r="B100" s="113"/>
      <c r="D100" s="114" t="s">
        <v>157</v>
      </c>
      <c r="E100" s="115"/>
      <c r="F100" s="115"/>
      <c r="G100" s="115"/>
      <c r="H100" s="115"/>
      <c r="I100" s="115"/>
      <c r="J100" s="116">
        <f>J146</f>
        <v>0</v>
      </c>
      <c r="L100" s="113"/>
    </row>
    <row r="101" spans="1:31" s="10" customFormat="1" ht="19.899999999999999" hidden="1" customHeight="1">
      <c r="B101" s="113"/>
      <c r="D101" s="114" t="s">
        <v>158</v>
      </c>
      <c r="E101" s="115"/>
      <c r="F101" s="115"/>
      <c r="G101" s="115"/>
      <c r="H101" s="115"/>
      <c r="I101" s="115"/>
      <c r="J101" s="116">
        <f>J149</f>
        <v>0</v>
      </c>
      <c r="L101" s="113"/>
    </row>
    <row r="102" spans="1:31" s="9" customFormat="1" ht="24.95" hidden="1" customHeight="1">
      <c r="B102" s="109"/>
      <c r="D102" s="110" t="s">
        <v>159</v>
      </c>
      <c r="E102" s="111"/>
      <c r="F102" s="111"/>
      <c r="G102" s="111"/>
      <c r="H102" s="111"/>
      <c r="I102" s="111"/>
      <c r="J102" s="112">
        <f>J151</f>
        <v>0</v>
      </c>
      <c r="L102" s="109"/>
    </row>
    <row r="103" spans="1:31" s="10" customFormat="1" ht="19.899999999999999" hidden="1" customHeight="1">
      <c r="B103" s="113"/>
      <c r="D103" s="114" t="s">
        <v>160</v>
      </c>
      <c r="E103" s="115"/>
      <c r="F103" s="115"/>
      <c r="G103" s="115"/>
      <c r="H103" s="115"/>
      <c r="I103" s="115"/>
      <c r="J103" s="116">
        <f>J152</f>
        <v>0</v>
      </c>
      <c r="L103" s="113"/>
    </row>
    <row r="104" spans="1:31" s="10" customFormat="1" ht="19.899999999999999" hidden="1" customHeight="1">
      <c r="B104" s="113"/>
      <c r="D104" s="114" t="s">
        <v>662</v>
      </c>
      <c r="E104" s="115"/>
      <c r="F104" s="115"/>
      <c r="G104" s="115"/>
      <c r="H104" s="115"/>
      <c r="I104" s="115"/>
      <c r="J104" s="116">
        <f>J156</f>
        <v>0</v>
      </c>
      <c r="L104" s="113"/>
    </row>
    <row r="105" spans="1:31" s="9" customFormat="1" ht="24.95" hidden="1" customHeight="1">
      <c r="B105" s="109"/>
      <c r="D105" s="110" t="s">
        <v>162</v>
      </c>
      <c r="E105" s="111"/>
      <c r="F105" s="111"/>
      <c r="G105" s="111"/>
      <c r="H105" s="111"/>
      <c r="I105" s="111"/>
      <c r="J105" s="112">
        <f>J159</f>
        <v>0</v>
      </c>
      <c r="L105" s="109"/>
    </row>
    <row r="106" spans="1:31" s="2" customFormat="1" ht="21.75" hidden="1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hidden="1" customHeight="1">
      <c r="A107" s="28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hidden="1"/>
    <row r="109" spans="1:31" hidden="1"/>
    <row r="110" spans="1:31" hidden="1"/>
    <row r="111" spans="1:31" s="2" customFormat="1" ht="6.95" customHeight="1">
      <c r="A111" s="28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24.95" customHeight="1">
      <c r="A112" s="28"/>
      <c r="B112" s="29"/>
      <c r="C112" s="20" t="s">
        <v>163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12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222" t="str">
        <f>E7</f>
        <v>Obnova Ružového parku-architektura</v>
      </c>
      <c r="F115" s="223"/>
      <c r="G115" s="223"/>
      <c r="H115" s="223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146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6.5" customHeight="1">
      <c r="A117" s="28"/>
      <c r="B117" s="29"/>
      <c r="C117" s="28"/>
      <c r="D117" s="28"/>
      <c r="E117" s="188" t="str">
        <f>E9</f>
        <v xml:space="preserve">1171-0011 - C4 - LEHÁTKO - TYP 1 </v>
      </c>
      <c r="F117" s="221"/>
      <c r="G117" s="221"/>
      <c r="H117" s="221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2" customHeight="1">
      <c r="A119" s="28"/>
      <c r="B119" s="29"/>
      <c r="C119" s="25" t="s">
        <v>16</v>
      </c>
      <c r="D119" s="28"/>
      <c r="E119" s="28"/>
      <c r="F119" s="23" t="str">
        <f>F12</f>
        <v>TRNAVA</v>
      </c>
      <c r="G119" s="28"/>
      <c r="H119" s="28"/>
      <c r="I119" s="25" t="s">
        <v>18</v>
      </c>
      <c r="J119" s="51">
        <f>IF(J12="","",J12)</f>
        <v>44281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25.7" customHeight="1">
      <c r="A121" s="28"/>
      <c r="B121" s="29"/>
      <c r="C121" s="25" t="s">
        <v>19</v>
      </c>
      <c r="D121" s="28"/>
      <c r="E121" s="28"/>
      <c r="F121" s="23" t="str">
        <f>E15</f>
        <v>MESTO TRNAVA</v>
      </c>
      <c r="G121" s="28"/>
      <c r="H121" s="28"/>
      <c r="I121" s="25" t="s">
        <v>25</v>
      </c>
      <c r="J121" s="26" t="str">
        <f>E21</f>
        <v>Rudbeckia-ateliér s.r.o.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25.7" customHeight="1">
      <c r="A122" s="28"/>
      <c r="B122" s="29"/>
      <c r="C122" s="25" t="s">
        <v>23</v>
      </c>
      <c r="D122" s="28"/>
      <c r="E122" s="28"/>
      <c r="F122" s="23" t="str">
        <f>IF(E18="","",E18)</f>
        <v xml:space="preserve"> </v>
      </c>
      <c r="G122" s="28"/>
      <c r="H122" s="28"/>
      <c r="I122" s="25" t="s">
        <v>29</v>
      </c>
      <c r="J122" s="26" t="str">
        <f>E24</f>
        <v>Ing. Júlia Straňáková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10.3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11" customFormat="1" ht="29.25" customHeight="1">
      <c r="A124" s="117"/>
      <c r="B124" s="118"/>
      <c r="C124" s="119" t="s">
        <v>164</v>
      </c>
      <c r="D124" s="120" t="s">
        <v>57</v>
      </c>
      <c r="E124" s="120" t="s">
        <v>53</v>
      </c>
      <c r="F124" s="120" t="s">
        <v>54</v>
      </c>
      <c r="G124" s="120" t="s">
        <v>165</v>
      </c>
      <c r="H124" s="120" t="s">
        <v>166</v>
      </c>
      <c r="I124" s="120" t="s">
        <v>167</v>
      </c>
      <c r="J124" s="121" t="s">
        <v>152</v>
      </c>
      <c r="K124" s="122" t="s">
        <v>168</v>
      </c>
      <c r="L124" s="184" t="s">
        <v>1415</v>
      </c>
      <c r="M124" s="59" t="s">
        <v>1</v>
      </c>
      <c r="N124" s="59" t="s">
        <v>36</v>
      </c>
      <c r="O124" s="59" t="s">
        <v>169</v>
      </c>
      <c r="P124" s="59" t="s">
        <v>170</v>
      </c>
      <c r="Q124" s="59" t="s">
        <v>171</v>
      </c>
      <c r="R124" s="59" t="s">
        <v>172</v>
      </c>
      <c r="S124" s="59" t="s">
        <v>173</v>
      </c>
      <c r="T124" s="60" t="s">
        <v>174</v>
      </c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</row>
    <row r="125" spans="1:65" s="2" customFormat="1" ht="22.9" customHeight="1">
      <c r="A125" s="28"/>
      <c r="B125" s="29"/>
      <c r="C125" s="65" t="s">
        <v>153</v>
      </c>
      <c r="D125" s="28"/>
      <c r="E125" s="28"/>
      <c r="F125" s="28"/>
      <c r="G125" s="28"/>
      <c r="H125" s="28"/>
      <c r="I125" s="28"/>
      <c r="J125" s="123"/>
      <c r="K125" s="28"/>
      <c r="L125" s="29"/>
      <c r="M125" s="61"/>
      <c r="N125" s="52"/>
      <c r="O125" s="62"/>
      <c r="P125" s="124">
        <f>P126+P151+P159</f>
        <v>4.9146839199999999</v>
      </c>
      <c r="Q125" s="62"/>
      <c r="R125" s="124">
        <f>R126+R151+R159</f>
        <v>0.27773579999999998</v>
      </c>
      <c r="S125" s="62"/>
      <c r="T125" s="125">
        <f>T126+T151+T159</f>
        <v>8.7999999999999995E-2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6" t="s">
        <v>71</v>
      </c>
      <c r="AU125" s="16" t="s">
        <v>154</v>
      </c>
      <c r="BK125" s="126">
        <f>BK126+BK151+BK159</f>
        <v>0</v>
      </c>
    </row>
    <row r="126" spans="1:65" s="12" customFormat="1" ht="25.9" customHeight="1">
      <c r="B126" s="127"/>
      <c r="D126" s="128" t="s">
        <v>71</v>
      </c>
      <c r="E126" s="129" t="s">
        <v>175</v>
      </c>
      <c r="F126" s="129" t="s">
        <v>176</v>
      </c>
      <c r="J126" s="130"/>
      <c r="L126" s="127"/>
      <c r="M126" s="131"/>
      <c r="N126" s="132"/>
      <c r="O126" s="132"/>
      <c r="P126" s="133">
        <f>P127+P143+P146+P149</f>
        <v>3.5554039199999998</v>
      </c>
      <c r="Q126" s="132"/>
      <c r="R126" s="133">
        <f>R127+R143+R146+R149</f>
        <v>0.18457580000000001</v>
      </c>
      <c r="S126" s="132"/>
      <c r="T126" s="134">
        <f>T127+T143+T146+T149</f>
        <v>0</v>
      </c>
      <c r="AR126" s="128" t="s">
        <v>80</v>
      </c>
      <c r="AT126" s="135" t="s">
        <v>71</v>
      </c>
      <c r="AU126" s="135" t="s">
        <v>72</v>
      </c>
      <c r="AY126" s="128" t="s">
        <v>177</v>
      </c>
      <c r="BK126" s="136">
        <f>BK127+BK143+BK146+BK149</f>
        <v>0</v>
      </c>
    </row>
    <row r="127" spans="1:65" s="12" customFormat="1" ht="22.9" customHeight="1">
      <c r="B127" s="127"/>
      <c r="D127" s="128" t="s">
        <v>71</v>
      </c>
      <c r="E127" s="137" t="s">
        <v>80</v>
      </c>
      <c r="F127" s="137" t="s">
        <v>329</v>
      </c>
      <c r="J127" s="138"/>
      <c r="L127" s="127"/>
      <c r="M127" s="131"/>
      <c r="N127" s="132"/>
      <c r="O127" s="132"/>
      <c r="P127" s="133">
        <f>SUM(P128:P142)</f>
        <v>0.53682800000000008</v>
      </c>
      <c r="Q127" s="132"/>
      <c r="R127" s="133">
        <f>SUM(R128:R142)</f>
        <v>0</v>
      </c>
      <c r="S127" s="132"/>
      <c r="T127" s="134">
        <f>SUM(T128:T142)</f>
        <v>0</v>
      </c>
      <c r="AR127" s="128" t="s">
        <v>80</v>
      </c>
      <c r="AT127" s="135" t="s">
        <v>71</v>
      </c>
      <c r="AU127" s="135" t="s">
        <v>80</v>
      </c>
      <c r="AY127" s="128" t="s">
        <v>177</v>
      </c>
      <c r="BK127" s="136">
        <f>SUM(BK128:BK142)</f>
        <v>0</v>
      </c>
    </row>
    <row r="128" spans="1:65" s="2" customFormat="1" ht="14.45" customHeight="1">
      <c r="A128" s="28"/>
      <c r="B128" s="139"/>
      <c r="C128" s="140" t="s">
        <v>80</v>
      </c>
      <c r="D128" s="140" t="s">
        <v>180</v>
      </c>
      <c r="E128" s="141" t="s">
        <v>490</v>
      </c>
      <c r="F128" s="142" t="s">
        <v>491</v>
      </c>
      <c r="G128" s="143" t="s">
        <v>202</v>
      </c>
      <c r="H128" s="144">
        <v>0.1</v>
      </c>
      <c r="I128" s="144"/>
      <c r="J128" s="144"/>
      <c r="K128" s="145"/>
      <c r="L128" s="29"/>
      <c r="M128" s="146" t="s">
        <v>1</v>
      </c>
      <c r="N128" s="147" t="s">
        <v>38</v>
      </c>
      <c r="O128" s="148">
        <v>3.85</v>
      </c>
      <c r="P128" s="148">
        <f>O128*H128</f>
        <v>0.38500000000000001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0" t="s">
        <v>184</v>
      </c>
      <c r="AT128" s="150" t="s">
        <v>180</v>
      </c>
      <c r="AU128" s="150" t="s">
        <v>185</v>
      </c>
      <c r="AY128" s="16" t="s">
        <v>177</v>
      </c>
      <c r="BE128" s="151">
        <f>IF(N128="základná",J128,0)</f>
        <v>0</v>
      </c>
      <c r="BF128" s="151">
        <f>IF(N128="znížená",J128,0)</f>
        <v>0</v>
      </c>
      <c r="BG128" s="151">
        <f>IF(N128="zákl. prenesená",J128,0)</f>
        <v>0</v>
      </c>
      <c r="BH128" s="151">
        <f>IF(N128="zníž. prenesená",J128,0)</f>
        <v>0</v>
      </c>
      <c r="BI128" s="151">
        <f>IF(N128="nulová",J128,0)</f>
        <v>0</v>
      </c>
      <c r="BJ128" s="16" t="s">
        <v>185</v>
      </c>
      <c r="BK128" s="152">
        <f>ROUND(I128*H128,3)</f>
        <v>0</v>
      </c>
      <c r="BL128" s="16" t="s">
        <v>184</v>
      </c>
      <c r="BM128" s="150" t="s">
        <v>767</v>
      </c>
    </row>
    <row r="129" spans="1:65" s="13" customFormat="1">
      <c r="B129" s="153"/>
      <c r="D129" s="154" t="s">
        <v>204</v>
      </c>
      <c r="E129" s="155" t="s">
        <v>1</v>
      </c>
      <c r="F129" s="156" t="s">
        <v>768</v>
      </c>
      <c r="H129" s="157">
        <v>0.1</v>
      </c>
      <c r="L129" s="153"/>
      <c r="M129" s="158"/>
      <c r="N129" s="159"/>
      <c r="O129" s="159"/>
      <c r="P129" s="159"/>
      <c r="Q129" s="159"/>
      <c r="R129" s="159"/>
      <c r="S129" s="159"/>
      <c r="T129" s="160"/>
      <c r="AT129" s="155" t="s">
        <v>204</v>
      </c>
      <c r="AU129" s="155" t="s">
        <v>185</v>
      </c>
      <c r="AV129" s="13" t="s">
        <v>185</v>
      </c>
      <c r="AW129" s="13" t="s">
        <v>27</v>
      </c>
      <c r="AX129" s="13" t="s">
        <v>80</v>
      </c>
      <c r="AY129" s="155" t="s">
        <v>177</v>
      </c>
    </row>
    <row r="130" spans="1:65" s="2" customFormat="1" ht="24.2" customHeight="1">
      <c r="A130" s="28"/>
      <c r="B130" s="139"/>
      <c r="C130" s="140" t="s">
        <v>185</v>
      </c>
      <c r="D130" s="140" t="s">
        <v>180</v>
      </c>
      <c r="E130" s="141" t="s">
        <v>769</v>
      </c>
      <c r="F130" s="142" t="s">
        <v>770</v>
      </c>
      <c r="G130" s="143" t="s">
        <v>202</v>
      </c>
      <c r="H130" s="144">
        <v>8.2000000000000003E-2</v>
      </c>
      <c r="I130" s="144"/>
      <c r="J130" s="144"/>
      <c r="K130" s="145"/>
      <c r="L130" s="29"/>
      <c r="M130" s="146" t="s">
        <v>1</v>
      </c>
      <c r="N130" s="147" t="s">
        <v>38</v>
      </c>
      <c r="O130" s="148">
        <v>8.1000000000000003E-2</v>
      </c>
      <c r="P130" s="148">
        <f>O130*H130</f>
        <v>6.6420000000000003E-3</v>
      </c>
      <c r="Q130" s="148">
        <v>0</v>
      </c>
      <c r="R130" s="148">
        <f>Q130*H130</f>
        <v>0</v>
      </c>
      <c r="S130" s="148">
        <v>0</v>
      </c>
      <c r="T130" s="149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0" t="s">
        <v>184</v>
      </c>
      <c r="AT130" s="150" t="s">
        <v>180</v>
      </c>
      <c r="AU130" s="150" t="s">
        <v>185</v>
      </c>
      <c r="AY130" s="16" t="s">
        <v>177</v>
      </c>
      <c r="BE130" s="151">
        <f>IF(N130="základná",J130,0)</f>
        <v>0</v>
      </c>
      <c r="BF130" s="151">
        <f>IF(N130="znížená",J130,0)</f>
        <v>0</v>
      </c>
      <c r="BG130" s="151">
        <f>IF(N130="zákl. prenesená",J130,0)</f>
        <v>0</v>
      </c>
      <c r="BH130" s="151">
        <f>IF(N130="zníž. prenesená",J130,0)</f>
        <v>0</v>
      </c>
      <c r="BI130" s="151">
        <f>IF(N130="nulová",J130,0)</f>
        <v>0</v>
      </c>
      <c r="BJ130" s="16" t="s">
        <v>185</v>
      </c>
      <c r="BK130" s="152">
        <f>ROUND(I130*H130,3)</f>
        <v>0</v>
      </c>
      <c r="BL130" s="16" t="s">
        <v>184</v>
      </c>
      <c r="BM130" s="150" t="s">
        <v>771</v>
      </c>
    </row>
    <row r="131" spans="1:65" s="13" customFormat="1">
      <c r="B131" s="153"/>
      <c r="D131" s="154" t="s">
        <v>204</v>
      </c>
      <c r="E131" s="155" t="s">
        <v>1</v>
      </c>
      <c r="F131" s="156" t="s">
        <v>772</v>
      </c>
      <c r="H131" s="157">
        <v>8.2000000000000003E-2</v>
      </c>
      <c r="L131" s="153"/>
      <c r="M131" s="158"/>
      <c r="N131" s="159"/>
      <c r="O131" s="159"/>
      <c r="P131" s="159"/>
      <c r="Q131" s="159"/>
      <c r="R131" s="159"/>
      <c r="S131" s="159"/>
      <c r="T131" s="160"/>
      <c r="AT131" s="155" t="s">
        <v>204</v>
      </c>
      <c r="AU131" s="155" t="s">
        <v>185</v>
      </c>
      <c r="AV131" s="13" t="s">
        <v>185</v>
      </c>
      <c r="AW131" s="13" t="s">
        <v>27</v>
      </c>
      <c r="AX131" s="13" t="s">
        <v>80</v>
      </c>
      <c r="AY131" s="155" t="s">
        <v>177</v>
      </c>
    </row>
    <row r="132" spans="1:65" s="2" customFormat="1" ht="24.2" customHeight="1">
      <c r="A132" s="28"/>
      <c r="B132" s="139"/>
      <c r="C132" s="140" t="s">
        <v>190</v>
      </c>
      <c r="D132" s="140" t="s">
        <v>180</v>
      </c>
      <c r="E132" s="141" t="s">
        <v>337</v>
      </c>
      <c r="F132" s="142" t="s">
        <v>338</v>
      </c>
      <c r="G132" s="143" t="s">
        <v>202</v>
      </c>
      <c r="H132" s="144">
        <v>8.2000000000000003E-2</v>
      </c>
      <c r="I132" s="144"/>
      <c r="J132" s="144"/>
      <c r="K132" s="145"/>
      <c r="L132" s="29"/>
      <c r="M132" s="146" t="s">
        <v>1</v>
      </c>
      <c r="N132" s="147" t="s">
        <v>38</v>
      </c>
      <c r="O132" s="148">
        <v>7.0999999999999994E-2</v>
      </c>
      <c r="P132" s="148">
        <f>O132*H132</f>
        <v>5.8219999999999999E-3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0" t="s">
        <v>184</v>
      </c>
      <c r="AT132" s="150" t="s">
        <v>180</v>
      </c>
      <c r="AU132" s="150" t="s">
        <v>185</v>
      </c>
      <c r="AY132" s="16" t="s">
        <v>177</v>
      </c>
      <c r="BE132" s="151">
        <f>IF(N132="základná",J132,0)</f>
        <v>0</v>
      </c>
      <c r="BF132" s="151">
        <f>IF(N132="znížená",J132,0)</f>
        <v>0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6" t="s">
        <v>185</v>
      </c>
      <c r="BK132" s="152">
        <f>ROUND(I132*H132,3)</f>
        <v>0</v>
      </c>
      <c r="BL132" s="16" t="s">
        <v>184</v>
      </c>
      <c r="BM132" s="150" t="s">
        <v>773</v>
      </c>
    </row>
    <row r="133" spans="1:65" s="2" customFormat="1" ht="37.9" customHeight="1">
      <c r="A133" s="28"/>
      <c r="B133" s="139"/>
      <c r="C133" s="140" t="s">
        <v>184</v>
      </c>
      <c r="D133" s="140" t="s">
        <v>180</v>
      </c>
      <c r="E133" s="141" t="s">
        <v>341</v>
      </c>
      <c r="F133" s="142" t="s">
        <v>342</v>
      </c>
      <c r="G133" s="143" t="s">
        <v>202</v>
      </c>
      <c r="H133" s="144">
        <v>0.32800000000000001</v>
      </c>
      <c r="I133" s="144"/>
      <c r="J133" s="144"/>
      <c r="K133" s="145"/>
      <c r="L133" s="29"/>
      <c r="M133" s="146" t="s">
        <v>1</v>
      </c>
      <c r="N133" s="147" t="s">
        <v>38</v>
      </c>
      <c r="O133" s="148">
        <v>7.0000000000000001E-3</v>
      </c>
      <c r="P133" s="148">
        <f>O133*H133</f>
        <v>2.2960000000000003E-3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0" t="s">
        <v>184</v>
      </c>
      <c r="AT133" s="150" t="s">
        <v>180</v>
      </c>
      <c r="AU133" s="150" t="s">
        <v>185</v>
      </c>
      <c r="AY133" s="16" t="s">
        <v>177</v>
      </c>
      <c r="BE133" s="151">
        <f>IF(N133="základná",J133,0)</f>
        <v>0</v>
      </c>
      <c r="BF133" s="151">
        <f>IF(N133="znížená",J133,0)</f>
        <v>0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6" t="s">
        <v>185</v>
      </c>
      <c r="BK133" s="152">
        <f>ROUND(I133*H133,3)</f>
        <v>0</v>
      </c>
      <c r="BL133" s="16" t="s">
        <v>184</v>
      </c>
      <c r="BM133" s="150" t="s">
        <v>774</v>
      </c>
    </row>
    <row r="134" spans="1:65" s="13" customFormat="1">
      <c r="B134" s="153"/>
      <c r="D134" s="154" t="s">
        <v>204</v>
      </c>
      <c r="F134" s="156" t="s">
        <v>1405</v>
      </c>
      <c r="H134" s="157">
        <v>0.32800000000000001</v>
      </c>
      <c r="L134" s="153"/>
      <c r="M134" s="158"/>
      <c r="N134" s="159"/>
      <c r="O134" s="159"/>
      <c r="P134" s="159"/>
      <c r="Q134" s="159"/>
      <c r="R134" s="159"/>
      <c r="S134" s="159"/>
      <c r="T134" s="160"/>
      <c r="AT134" s="155" t="s">
        <v>204</v>
      </c>
      <c r="AU134" s="155" t="s">
        <v>185</v>
      </c>
      <c r="AV134" s="13" t="s">
        <v>185</v>
      </c>
      <c r="AW134" s="13" t="s">
        <v>3</v>
      </c>
      <c r="AX134" s="13" t="s">
        <v>80</v>
      </c>
      <c r="AY134" s="155" t="s">
        <v>177</v>
      </c>
    </row>
    <row r="135" spans="1:65" s="2" customFormat="1" ht="14.45" customHeight="1">
      <c r="A135" s="28"/>
      <c r="B135" s="139"/>
      <c r="C135" s="140" t="s">
        <v>199</v>
      </c>
      <c r="D135" s="140" t="s">
        <v>180</v>
      </c>
      <c r="E135" s="141" t="s">
        <v>344</v>
      </c>
      <c r="F135" s="142" t="s">
        <v>345</v>
      </c>
      <c r="G135" s="143" t="s">
        <v>202</v>
      </c>
      <c r="H135" s="144">
        <v>8.2000000000000003E-2</v>
      </c>
      <c r="I135" s="144"/>
      <c r="J135" s="144"/>
      <c r="K135" s="145"/>
      <c r="L135" s="29"/>
      <c r="M135" s="146" t="s">
        <v>1</v>
      </c>
      <c r="N135" s="147" t="s">
        <v>38</v>
      </c>
      <c r="O135" s="148">
        <v>0.83199999999999996</v>
      </c>
      <c r="P135" s="148">
        <f>O135*H135</f>
        <v>6.8223999999999993E-2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0" t="s">
        <v>184</v>
      </c>
      <c r="AT135" s="150" t="s">
        <v>180</v>
      </c>
      <c r="AU135" s="150" t="s">
        <v>185</v>
      </c>
      <c r="AY135" s="16" t="s">
        <v>177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6" t="s">
        <v>185</v>
      </c>
      <c r="BK135" s="152">
        <f>ROUND(I135*H135,3)</f>
        <v>0</v>
      </c>
      <c r="BL135" s="16" t="s">
        <v>184</v>
      </c>
      <c r="BM135" s="150" t="s">
        <v>775</v>
      </c>
    </row>
    <row r="136" spans="1:65" s="2" customFormat="1" ht="14.45" customHeight="1">
      <c r="A136" s="28"/>
      <c r="B136" s="139"/>
      <c r="C136" s="140" t="s">
        <v>178</v>
      </c>
      <c r="D136" s="140" t="s">
        <v>180</v>
      </c>
      <c r="E136" s="141" t="s">
        <v>347</v>
      </c>
      <c r="F136" s="142" t="s">
        <v>348</v>
      </c>
      <c r="G136" s="143" t="s">
        <v>202</v>
      </c>
      <c r="H136" s="144">
        <v>8.2000000000000003E-2</v>
      </c>
      <c r="I136" s="144"/>
      <c r="J136" s="144"/>
      <c r="K136" s="145"/>
      <c r="L136" s="29"/>
      <c r="M136" s="146" t="s">
        <v>1</v>
      </c>
      <c r="N136" s="147" t="s">
        <v>38</v>
      </c>
      <c r="O136" s="148">
        <v>8.9999999999999993E-3</v>
      </c>
      <c r="P136" s="148">
        <f>O136*H136</f>
        <v>7.3799999999999994E-4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0" t="s">
        <v>184</v>
      </c>
      <c r="AT136" s="150" t="s">
        <v>180</v>
      </c>
      <c r="AU136" s="150" t="s">
        <v>185</v>
      </c>
      <c r="AY136" s="16" t="s">
        <v>177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185</v>
      </c>
      <c r="BK136" s="152">
        <f>ROUND(I136*H136,3)</f>
        <v>0</v>
      </c>
      <c r="BL136" s="16" t="s">
        <v>184</v>
      </c>
      <c r="BM136" s="150" t="s">
        <v>776</v>
      </c>
    </row>
    <row r="137" spans="1:65" s="2" customFormat="1" ht="24.2" customHeight="1">
      <c r="A137" s="28"/>
      <c r="B137" s="139"/>
      <c r="C137" s="140" t="s">
        <v>210</v>
      </c>
      <c r="D137" s="140" t="s">
        <v>180</v>
      </c>
      <c r="E137" s="141" t="s">
        <v>350</v>
      </c>
      <c r="F137" s="142" t="s">
        <v>351</v>
      </c>
      <c r="G137" s="143" t="s">
        <v>253</v>
      </c>
      <c r="H137" s="144">
        <v>0.14799999999999999</v>
      </c>
      <c r="I137" s="144"/>
      <c r="J137" s="144"/>
      <c r="K137" s="145"/>
      <c r="L137" s="29"/>
      <c r="M137" s="146" t="s">
        <v>1</v>
      </c>
      <c r="N137" s="147" t="s">
        <v>38</v>
      </c>
      <c r="O137" s="148">
        <v>0</v>
      </c>
      <c r="P137" s="148">
        <f>O137*H137</f>
        <v>0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0" t="s">
        <v>184</v>
      </c>
      <c r="AT137" s="150" t="s">
        <v>180</v>
      </c>
      <c r="AU137" s="150" t="s">
        <v>185</v>
      </c>
      <c r="AY137" s="16" t="s">
        <v>177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6" t="s">
        <v>185</v>
      </c>
      <c r="BK137" s="152">
        <f>ROUND(I137*H137,3)</f>
        <v>0</v>
      </c>
      <c r="BL137" s="16" t="s">
        <v>184</v>
      </c>
      <c r="BM137" s="150" t="s">
        <v>777</v>
      </c>
    </row>
    <row r="138" spans="1:65" s="13" customFormat="1">
      <c r="B138" s="153"/>
      <c r="D138" s="154" t="s">
        <v>204</v>
      </c>
      <c r="F138" s="156" t="s">
        <v>778</v>
      </c>
      <c r="H138" s="157">
        <v>0.14799999999999999</v>
      </c>
      <c r="L138" s="153"/>
      <c r="M138" s="158"/>
      <c r="N138" s="159"/>
      <c r="O138" s="159"/>
      <c r="P138" s="159"/>
      <c r="Q138" s="159"/>
      <c r="R138" s="159"/>
      <c r="S138" s="159"/>
      <c r="T138" s="160"/>
      <c r="AT138" s="155" t="s">
        <v>204</v>
      </c>
      <c r="AU138" s="155" t="s">
        <v>185</v>
      </c>
      <c r="AV138" s="13" t="s">
        <v>185</v>
      </c>
      <c r="AW138" s="13" t="s">
        <v>3</v>
      </c>
      <c r="AX138" s="13" t="s">
        <v>80</v>
      </c>
      <c r="AY138" s="155" t="s">
        <v>177</v>
      </c>
    </row>
    <row r="139" spans="1:65" s="2" customFormat="1" ht="24.2" customHeight="1">
      <c r="A139" s="28"/>
      <c r="B139" s="139"/>
      <c r="C139" s="140" t="s">
        <v>215</v>
      </c>
      <c r="D139" s="140" t="s">
        <v>180</v>
      </c>
      <c r="E139" s="141" t="s">
        <v>354</v>
      </c>
      <c r="F139" s="142" t="s">
        <v>355</v>
      </c>
      <c r="G139" s="143" t="s">
        <v>202</v>
      </c>
      <c r="H139" s="144">
        <v>1.7999999999999999E-2</v>
      </c>
      <c r="I139" s="144"/>
      <c r="J139" s="144"/>
      <c r="K139" s="145"/>
      <c r="L139" s="29"/>
      <c r="M139" s="146" t="s">
        <v>1</v>
      </c>
      <c r="N139" s="147" t="s">
        <v>38</v>
      </c>
      <c r="O139" s="148">
        <v>0.24199999999999999</v>
      </c>
      <c r="P139" s="148">
        <f>O139*H139</f>
        <v>4.3559999999999996E-3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0" t="s">
        <v>184</v>
      </c>
      <c r="AT139" s="150" t="s">
        <v>180</v>
      </c>
      <c r="AU139" s="150" t="s">
        <v>185</v>
      </c>
      <c r="AY139" s="16" t="s">
        <v>177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6" t="s">
        <v>185</v>
      </c>
      <c r="BK139" s="152">
        <f>ROUND(I139*H139,3)</f>
        <v>0</v>
      </c>
      <c r="BL139" s="16" t="s">
        <v>184</v>
      </c>
      <c r="BM139" s="150" t="s">
        <v>779</v>
      </c>
    </row>
    <row r="140" spans="1:65" s="13" customFormat="1">
      <c r="B140" s="153"/>
      <c r="D140" s="154" t="s">
        <v>204</v>
      </c>
      <c r="E140" s="155" t="s">
        <v>1</v>
      </c>
      <c r="F140" s="156" t="s">
        <v>780</v>
      </c>
      <c r="H140" s="157">
        <v>1.7999999999999999E-2</v>
      </c>
      <c r="L140" s="153"/>
      <c r="M140" s="158"/>
      <c r="N140" s="159"/>
      <c r="O140" s="159"/>
      <c r="P140" s="159"/>
      <c r="Q140" s="159"/>
      <c r="R140" s="159"/>
      <c r="S140" s="159"/>
      <c r="T140" s="160"/>
      <c r="AT140" s="155" t="s">
        <v>204</v>
      </c>
      <c r="AU140" s="155" t="s">
        <v>185</v>
      </c>
      <c r="AV140" s="13" t="s">
        <v>185</v>
      </c>
      <c r="AW140" s="13" t="s">
        <v>27</v>
      </c>
      <c r="AX140" s="13" t="s">
        <v>80</v>
      </c>
      <c r="AY140" s="155" t="s">
        <v>177</v>
      </c>
    </row>
    <row r="141" spans="1:65" s="2" customFormat="1" ht="14.45" customHeight="1">
      <c r="A141" s="28"/>
      <c r="B141" s="139"/>
      <c r="C141" s="140" t="s">
        <v>197</v>
      </c>
      <c r="D141" s="140" t="s">
        <v>180</v>
      </c>
      <c r="E141" s="141" t="s">
        <v>781</v>
      </c>
      <c r="F141" s="142" t="s">
        <v>782</v>
      </c>
      <c r="G141" s="143" t="s">
        <v>183</v>
      </c>
      <c r="H141" s="144">
        <v>3.75</v>
      </c>
      <c r="I141" s="144"/>
      <c r="J141" s="144"/>
      <c r="K141" s="145"/>
      <c r="L141" s="29"/>
      <c r="M141" s="146" t="s">
        <v>1</v>
      </c>
      <c r="N141" s="147" t="s">
        <v>38</v>
      </c>
      <c r="O141" s="148">
        <v>1.7000000000000001E-2</v>
      </c>
      <c r="P141" s="148">
        <f>O141*H141</f>
        <v>6.3750000000000001E-2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0" t="s">
        <v>184</v>
      </c>
      <c r="AT141" s="150" t="s">
        <v>180</v>
      </c>
      <c r="AU141" s="150" t="s">
        <v>185</v>
      </c>
      <c r="AY141" s="16" t="s">
        <v>177</v>
      </c>
      <c r="BE141" s="151">
        <f>IF(N141="základná",J141,0)</f>
        <v>0</v>
      </c>
      <c r="BF141" s="151">
        <f>IF(N141="znížená",J141,0)</f>
        <v>0</v>
      </c>
      <c r="BG141" s="151">
        <f>IF(N141="zákl. prenesená",J141,0)</f>
        <v>0</v>
      </c>
      <c r="BH141" s="151">
        <f>IF(N141="zníž. prenesená",J141,0)</f>
        <v>0</v>
      </c>
      <c r="BI141" s="151">
        <f>IF(N141="nulová",J141,0)</f>
        <v>0</v>
      </c>
      <c r="BJ141" s="16" t="s">
        <v>185</v>
      </c>
      <c r="BK141" s="152">
        <f>ROUND(I141*H141,3)</f>
        <v>0</v>
      </c>
      <c r="BL141" s="16" t="s">
        <v>184</v>
      </c>
      <c r="BM141" s="150" t="s">
        <v>783</v>
      </c>
    </row>
    <row r="142" spans="1:65" s="13" customFormat="1">
      <c r="B142" s="153"/>
      <c r="D142" s="154" t="s">
        <v>204</v>
      </c>
      <c r="E142" s="155" t="s">
        <v>1</v>
      </c>
      <c r="F142" s="156" t="s">
        <v>784</v>
      </c>
      <c r="H142" s="157">
        <v>3.75</v>
      </c>
      <c r="L142" s="153"/>
      <c r="M142" s="158"/>
      <c r="N142" s="159"/>
      <c r="O142" s="159"/>
      <c r="P142" s="159"/>
      <c r="Q142" s="159"/>
      <c r="R142" s="159"/>
      <c r="S142" s="159"/>
      <c r="T142" s="160"/>
      <c r="AT142" s="155" t="s">
        <v>204</v>
      </c>
      <c r="AU142" s="155" t="s">
        <v>185</v>
      </c>
      <c r="AV142" s="13" t="s">
        <v>185</v>
      </c>
      <c r="AW142" s="13" t="s">
        <v>27</v>
      </c>
      <c r="AX142" s="13" t="s">
        <v>80</v>
      </c>
      <c r="AY142" s="155" t="s">
        <v>177</v>
      </c>
    </row>
    <row r="143" spans="1:65" s="12" customFormat="1" ht="22.9" customHeight="1">
      <c r="B143" s="127"/>
      <c r="D143" s="128" t="s">
        <v>71</v>
      </c>
      <c r="E143" s="137" t="s">
        <v>185</v>
      </c>
      <c r="F143" s="137" t="s">
        <v>358</v>
      </c>
      <c r="J143" s="138"/>
      <c r="L143" s="127"/>
      <c r="M143" s="131"/>
      <c r="N143" s="132"/>
      <c r="O143" s="132"/>
      <c r="P143" s="133">
        <f>SUM(P144:P145)</f>
        <v>4.7605919999999996E-2</v>
      </c>
      <c r="Q143" s="132"/>
      <c r="R143" s="133">
        <f>SUM(R144:R145)</f>
        <v>0.1813758</v>
      </c>
      <c r="S143" s="132"/>
      <c r="T143" s="134">
        <f>SUM(T144:T145)</f>
        <v>0</v>
      </c>
      <c r="AR143" s="128" t="s">
        <v>80</v>
      </c>
      <c r="AT143" s="135" t="s">
        <v>71</v>
      </c>
      <c r="AU143" s="135" t="s">
        <v>80</v>
      </c>
      <c r="AY143" s="128" t="s">
        <v>177</v>
      </c>
      <c r="BK143" s="136">
        <f>SUM(BK144:BK145)</f>
        <v>0</v>
      </c>
    </row>
    <row r="144" spans="1:65" s="2" customFormat="1" ht="14.45" customHeight="1">
      <c r="A144" s="28"/>
      <c r="B144" s="139"/>
      <c r="C144" s="140" t="s">
        <v>223</v>
      </c>
      <c r="D144" s="140" t="s">
        <v>180</v>
      </c>
      <c r="E144" s="141" t="s">
        <v>359</v>
      </c>
      <c r="F144" s="142" t="s">
        <v>360</v>
      </c>
      <c r="G144" s="143" t="s">
        <v>202</v>
      </c>
      <c r="H144" s="144">
        <v>8.2000000000000003E-2</v>
      </c>
      <c r="I144" s="144"/>
      <c r="J144" s="144"/>
      <c r="K144" s="145"/>
      <c r="L144" s="29"/>
      <c r="M144" s="146" t="s">
        <v>1</v>
      </c>
      <c r="N144" s="147" t="s">
        <v>38</v>
      </c>
      <c r="O144" s="148">
        <v>0.58055999999999996</v>
      </c>
      <c r="P144" s="148">
        <f>O144*H144</f>
        <v>4.7605919999999996E-2</v>
      </c>
      <c r="Q144" s="148">
        <v>2.2119</v>
      </c>
      <c r="R144" s="148">
        <f>Q144*H144</f>
        <v>0.1813758</v>
      </c>
      <c r="S144" s="148">
        <v>0</v>
      </c>
      <c r="T144" s="149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0" t="s">
        <v>184</v>
      </c>
      <c r="AT144" s="150" t="s">
        <v>180</v>
      </c>
      <c r="AU144" s="150" t="s">
        <v>185</v>
      </c>
      <c r="AY144" s="16" t="s">
        <v>177</v>
      </c>
      <c r="BE144" s="151">
        <f>IF(N144="základná",J144,0)</f>
        <v>0</v>
      </c>
      <c r="BF144" s="151">
        <f>IF(N144="znížená",J144,0)</f>
        <v>0</v>
      </c>
      <c r="BG144" s="151">
        <f>IF(N144="zákl. prenesená",J144,0)</f>
        <v>0</v>
      </c>
      <c r="BH144" s="151">
        <f>IF(N144="zníž. prenesená",J144,0)</f>
        <v>0</v>
      </c>
      <c r="BI144" s="151">
        <f>IF(N144="nulová",J144,0)</f>
        <v>0</v>
      </c>
      <c r="BJ144" s="16" t="s">
        <v>185</v>
      </c>
      <c r="BK144" s="152">
        <f>ROUND(I144*H144,3)</f>
        <v>0</v>
      </c>
      <c r="BL144" s="16" t="s">
        <v>184</v>
      </c>
      <c r="BM144" s="150" t="s">
        <v>785</v>
      </c>
    </row>
    <row r="145" spans="1:65" s="13" customFormat="1">
      <c r="B145" s="153"/>
      <c r="D145" s="154" t="s">
        <v>204</v>
      </c>
      <c r="E145" s="155" t="s">
        <v>1</v>
      </c>
      <c r="F145" s="156" t="s">
        <v>786</v>
      </c>
      <c r="H145" s="157">
        <v>8.2000000000000003E-2</v>
      </c>
      <c r="L145" s="153"/>
      <c r="M145" s="158"/>
      <c r="N145" s="159"/>
      <c r="O145" s="159"/>
      <c r="P145" s="159"/>
      <c r="Q145" s="159"/>
      <c r="R145" s="159"/>
      <c r="S145" s="159"/>
      <c r="T145" s="160"/>
      <c r="AT145" s="155" t="s">
        <v>204</v>
      </c>
      <c r="AU145" s="155" t="s">
        <v>185</v>
      </c>
      <c r="AV145" s="13" t="s">
        <v>185</v>
      </c>
      <c r="AW145" s="13" t="s">
        <v>27</v>
      </c>
      <c r="AX145" s="13" t="s">
        <v>80</v>
      </c>
      <c r="AY145" s="155" t="s">
        <v>177</v>
      </c>
    </row>
    <row r="146" spans="1:65" s="12" customFormat="1" ht="22.9" customHeight="1">
      <c r="B146" s="127"/>
      <c r="D146" s="128" t="s">
        <v>71</v>
      </c>
      <c r="E146" s="137" t="s">
        <v>197</v>
      </c>
      <c r="F146" s="137" t="s">
        <v>198</v>
      </c>
      <c r="J146" s="138"/>
      <c r="L146" s="127"/>
      <c r="M146" s="131"/>
      <c r="N146" s="132"/>
      <c r="O146" s="132"/>
      <c r="P146" s="133">
        <f>SUM(P147:P148)</f>
        <v>2.6080000000000001</v>
      </c>
      <c r="Q146" s="132"/>
      <c r="R146" s="133">
        <f>SUM(R147:R148)</f>
        <v>3.2000000000000002E-3</v>
      </c>
      <c r="S146" s="132"/>
      <c r="T146" s="134">
        <f>SUM(T147:T148)</f>
        <v>0</v>
      </c>
      <c r="AR146" s="128" t="s">
        <v>80</v>
      </c>
      <c r="AT146" s="135" t="s">
        <v>71</v>
      </c>
      <c r="AU146" s="135" t="s">
        <v>80</v>
      </c>
      <c r="AY146" s="128" t="s">
        <v>177</v>
      </c>
      <c r="BK146" s="136">
        <f>SUM(BK147:BK148)</f>
        <v>0</v>
      </c>
    </row>
    <row r="147" spans="1:65" s="2" customFormat="1" ht="37.9" customHeight="1">
      <c r="A147" s="28"/>
      <c r="B147" s="139"/>
      <c r="C147" s="140" t="s">
        <v>227</v>
      </c>
      <c r="D147" s="140" t="s">
        <v>180</v>
      </c>
      <c r="E147" s="141" t="s">
        <v>704</v>
      </c>
      <c r="F147" s="142" t="s">
        <v>705</v>
      </c>
      <c r="G147" s="143" t="s">
        <v>221</v>
      </c>
      <c r="H147" s="144">
        <v>16</v>
      </c>
      <c r="I147" s="144"/>
      <c r="J147" s="144"/>
      <c r="K147" s="145"/>
      <c r="L147" s="29"/>
      <c r="M147" s="146" t="s">
        <v>1</v>
      </c>
      <c r="N147" s="147" t="s">
        <v>38</v>
      </c>
      <c r="O147" s="148">
        <v>0.16300000000000001</v>
      </c>
      <c r="P147" s="148">
        <f>O147*H147</f>
        <v>2.6080000000000001</v>
      </c>
      <c r="Q147" s="148">
        <v>2.0000000000000001E-4</v>
      </c>
      <c r="R147" s="148">
        <f>Q147*H147</f>
        <v>3.2000000000000002E-3</v>
      </c>
      <c r="S147" s="148">
        <v>0</v>
      </c>
      <c r="T147" s="149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0" t="s">
        <v>184</v>
      </c>
      <c r="AT147" s="150" t="s">
        <v>180</v>
      </c>
      <c r="AU147" s="150" t="s">
        <v>185</v>
      </c>
      <c r="AY147" s="16" t="s">
        <v>177</v>
      </c>
      <c r="BE147" s="151">
        <f>IF(N147="základná",J147,0)</f>
        <v>0</v>
      </c>
      <c r="BF147" s="151">
        <f>IF(N147="znížená",J147,0)</f>
        <v>0</v>
      </c>
      <c r="BG147" s="151">
        <f>IF(N147="zákl. prenesená",J147,0)</f>
        <v>0</v>
      </c>
      <c r="BH147" s="151">
        <f>IF(N147="zníž. prenesená",J147,0)</f>
        <v>0</v>
      </c>
      <c r="BI147" s="151">
        <f>IF(N147="nulová",J147,0)</f>
        <v>0</v>
      </c>
      <c r="BJ147" s="16" t="s">
        <v>185</v>
      </c>
      <c r="BK147" s="152">
        <f>ROUND(I147*H147,3)</f>
        <v>0</v>
      </c>
      <c r="BL147" s="16" t="s">
        <v>184</v>
      </c>
      <c r="BM147" s="150" t="s">
        <v>787</v>
      </c>
    </row>
    <row r="148" spans="1:65" s="13" customFormat="1">
      <c r="B148" s="153"/>
      <c r="D148" s="154" t="s">
        <v>204</v>
      </c>
      <c r="E148" s="155" t="s">
        <v>1</v>
      </c>
      <c r="F148" s="156" t="s">
        <v>788</v>
      </c>
      <c r="H148" s="157">
        <v>16</v>
      </c>
      <c r="L148" s="153"/>
      <c r="M148" s="158"/>
      <c r="N148" s="159"/>
      <c r="O148" s="159"/>
      <c r="P148" s="159"/>
      <c r="Q148" s="159"/>
      <c r="R148" s="159"/>
      <c r="S148" s="159"/>
      <c r="T148" s="160"/>
      <c r="AT148" s="155" t="s">
        <v>204</v>
      </c>
      <c r="AU148" s="155" t="s">
        <v>185</v>
      </c>
      <c r="AV148" s="13" t="s">
        <v>185</v>
      </c>
      <c r="AW148" s="13" t="s">
        <v>27</v>
      </c>
      <c r="AX148" s="13" t="s">
        <v>80</v>
      </c>
      <c r="AY148" s="155" t="s">
        <v>177</v>
      </c>
    </row>
    <row r="149" spans="1:65" s="12" customFormat="1" ht="22.9" customHeight="1">
      <c r="B149" s="127"/>
      <c r="D149" s="128" t="s">
        <v>71</v>
      </c>
      <c r="E149" s="137" t="s">
        <v>271</v>
      </c>
      <c r="F149" s="137" t="s">
        <v>272</v>
      </c>
      <c r="J149" s="138"/>
      <c r="L149" s="127"/>
      <c r="M149" s="131"/>
      <c r="N149" s="132"/>
      <c r="O149" s="132"/>
      <c r="P149" s="133">
        <f>P150</f>
        <v>0.36297000000000001</v>
      </c>
      <c r="Q149" s="132"/>
      <c r="R149" s="133">
        <f>R150</f>
        <v>0</v>
      </c>
      <c r="S149" s="132"/>
      <c r="T149" s="134">
        <f>T150</f>
        <v>0</v>
      </c>
      <c r="AR149" s="128" t="s">
        <v>80</v>
      </c>
      <c r="AT149" s="135" t="s">
        <v>71</v>
      </c>
      <c r="AU149" s="135" t="s">
        <v>80</v>
      </c>
      <c r="AY149" s="128" t="s">
        <v>177</v>
      </c>
      <c r="BK149" s="136">
        <f>BK150</f>
        <v>0</v>
      </c>
    </row>
    <row r="150" spans="1:65" s="2" customFormat="1" ht="24.2" customHeight="1">
      <c r="A150" s="28"/>
      <c r="B150" s="139"/>
      <c r="C150" s="140" t="s">
        <v>231</v>
      </c>
      <c r="D150" s="140" t="s">
        <v>180</v>
      </c>
      <c r="E150" s="141" t="s">
        <v>363</v>
      </c>
      <c r="F150" s="142" t="s">
        <v>364</v>
      </c>
      <c r="G150" s="143" t="s">
        <v>253</v>
      </c>
      <c r="H150" s="144">
        <v>0.185</v>
      </c>
      <c r="I150" s="144"/>
      <c r="J150" s="144"/>
      <c r="K150" s="145"/>
      <c r="L150" s="29"/>
      <c r="M150" s="146" t="s">
        <v>1</v>
      </c>
      <c r="N150" s="147" t="s">
        <v>38</v>
      </c>
      <c r="O150" s="148">
        <v>1.962</v>
      </c>
      <c r="P150" s="148">
        <f>O150*H150</f>
        <v>0.36297000000000001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0" t="s">
        <v>184</v>
      </c>
      <c r="AT150" s="150" t="s">
        <v>180</v>
      </c>
      <c r="AU150" s="150" t="s">
        <v>185</v>
      </c>
      <c r="AY150" s="16" t="s">
        <v>177</v>
      </c>
      <c r="BE150" s="151">
        <f>IF(N150="základná",J150,0)</f>
        <v>0</v>
      </c>
      <c r="BF150" s="151">
        <f>IF(N150="znížená",J150,0)</f>
        <v>0</v>
      </c>
      <c r="BG150" s="151">
        <f>IF(N150="zákl. prenesená",J150,0)</f>
        <v>0</v>
      </c>
      <c r="BH150" s="151">
        <f>IF(N150="zníž. prenesená",J150,0)</f>
        <v>0</v>
      </c>
      <c r="BI150" s="151">
        <f>IF(N150="nulová",J150,0)</f>
        <v>0</v>
      </c>
      <c r="BJ150" s="16" t="s">
        <v>185</v>
      </c>
      <c r="BK150" s="152">
        <f>ROUND(I150*H150,3)</f>
        <v>0</v>
      </c>
      <c r="BL150" s="16" t="s">
        <v>184</v>
      </c>
      <c r="BM150" s="150" t="s">
        <v>789</v>
      </c>
    </row>
    <row r="151" spans="1:65" s="12" customFormat="1" ht="25.9" customHeight="1">
      <c r="B151" s="127"/>
      <c r="D151" s="128" t="s">
        <v>71</v>
      </c>
      <c r="E151" s="129" t="s">
        <v>277</v>
      </c>
      <c r="F151" s="129" t="s">
        <v>278</v>
      </c>
      <c r="J151" s="130"/>
      <c r="L151" s="127"/>
      <c r="M151" s="131"/>
      <c r="N151" s="132"/>
      <c r="O151" s="132"/>
      <c r="P151" s="133">
        <f>P152+P156</f>
        <v>1.35928</v>
      </c>
      <c r="Q151" s="132"/>
      <c r="R151" s="133">
        <f>R152+R156</f>
        <v>9.3159999999999993E-2</v>
      </c>
      <c r="S151" s="132"/>
      <c r="T151" s="134">
        <f>T152+T156</f>
        <v>8.7999999999999995E-2</v>
      </c>
      <c r="AR151" s="128" t="s">
        <v>185</v>
      </c>
      <c r="AT151" s="135" t="s">
        <v>71</v>
      </c>
      <c r="AU151" s="135" t="s">
        <v>72</v>
      </c>
      <c r="AY151" s="128" t="s">
        <v>177</v>
      </c>
      <c r="BK151" s="136">
        <f>BK152+BK156</f>
        <v>0</v>
      </c>
    </row>
    <row r="152" spans="1:65" s="12" customFormat="1" ht="22.9" customHeight="1">
      <c r="B152" s="127"/>
      <c r="D152" s="128" t="s">
        <v>71</v>
      </c>
      <c r="E152" s="137" t="s">
        <v>279</v>
      </c>
      <c r="F152" s="137" t="s">
        <v>280</v>
      </c>
      <c r="J152" s="138"/>
      <c r="L152" s="127"/>
      <c r="M152" s="131"/>
      <c r="N152" s="132"/>
      <c r="O152" s="132"/>
      <c r="P152" s="133">
        <f>SUM(P153:P155)</f>
        <v>0.40727999999999998</v>
      </c>
      <c r="Q152" s="132"/>
      <c r="R152" s="133">
        <f>SUM(R153:R155)</f>
        <v>9.3159999999999993E-2</v>
      </c>
      <c r="S152" s="132"/>
      <c r="T152" s="134">
        <f>SUM(T153:T155)</f>
        <v>0</v>
      </c>
      <c r="AR152" s="128" t="s">
        <v>185</v>
      </c>
      <c r="AT152" s="135" t="s">
        <v>71</v>
      </c>
      <c r="AU152" s="135" t="s">
        <v>80</v>
      </c>
      <c r="AY152" s="128" t="s">
        <v>177</v>
      </c>
      <c r="BK152" s="136">
        <f>SUM(BK153:BK155)</f>
        <v>0</v>
      </c>
    </row>
    <row r="153" spans="1:65" s="2" customFormat="1" ht="24.2" customHeight="1">
      <c r="A153" s="28"/>
      <c r="B153" s="139"/>
      <c r="C153" s="140" t="s">
        <v>235</v>
      </c>
      <c r="D153" s="140" t="s">
        <v>180</v>
      </c>
      <c r="E153" s="141" t="s">
        <v>374</v>
      </c>
      <c r="F153" s="142" t="s">
        <v>375</v>
      </c>
      <c r="G153" s="143" t="s">
        <v>221</v>
      </c>
      <c r="H153" s="144">
        <v>4</v>
      </c>
      <c r="I153" s="144"/>
      <c r="J153" s="144"/>
      <c r="K153" s="145"/>
      <c r="L153" s="29"/>
      <c r="M153" s="146" t="s">
        <v>1</v>
      </c>
      <c r="N153" s="147" t="s">
        <v>38</v>
      </c>
      <c r="O153" s="148">
        <v>0.10181999999999999</v>
      </c>
      <c r="P153" s="148">
        <f>O153*H153</f>
        <v>0.40727999999999998</v>
      </c>
      <c r="Q153" s="148">
        <v>2.1000000000000001E-4</v>
      </c>
      <c r="R153" s="148">
        <f>Q153*H153</f>
        <v>8.4000000000000003E-4</v>
      </c>
      <c r="S153" s="148">
        <v>0</v>
      </c>
      <c r="T153" s="149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0" t="s">
        <v>250</v>
      </c>
      <c r="AT153" s="150" t="s">
        <v>180</v>
      </c>
      <c r="AU153" s="150" t="s">
        <v>185</v>
      </c>
      <c r="AY153" s="16" t="s">
        <v>177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6" t="s">
        <v>185</v>
      </c>
      <c r="BK153" s="152">
        <f>ROUND(I153*H153,3)</f>
        <v>0</v>
      </c>
      <c r="BL153" s="16" t="s">
        <v>250</v>
      </c>
      <c r="BM153" s="150" t="s">
        <v>790</v>
      </c>
    </row>
    <row r="154" spans="1:65" s="2" customFormat="1" ht="14.45" customHeight="1">
      <c r="A154" s="28"/>
      <c r="B154" s="139"/>
      <c r="C154" s="165" t="s">
        <v>240</v>
      </c>
      <c r="D154" s="165" t="s">
        <v>377</v>
      </c>
      <c r="E154" s="166" t="s">
        <v>378</v>
      </c>
      <c r="F154" s="167" t="s">
        <v>379</v>
      </c>
      <c r="G154" s="168" t="s">
        <v>221</v>
      </c>
      <c r="H154" s="169">
        <v>4</v>
      </c>
      <c r="I154" s="169"/>
      <c r="J154" s="169"/>
      <c r="K154" s="170"/>
      <c r="L154" s="171"/>
      <c r="M154" s="172" t="s">
        <v>1</v>
      </c>
      <c r="N154" s="173" t="s">
        <v>38</v>
      </c>
      <c r="O154" s="148">
        <v>0</v>
      </c>
      <c r="P154" s="148">
        <f>O154*H154</f>
        <v>0</v>
      </c>
      <c r="Q154" s="148">
        <v>2.308E-2</v>
      </c>
      <c r="R154" s="148">
        <f>Q154*H154</f>
        <v>9.2319999999999999E-2</v>
      </c>
      <c r="S154" s="148">
        <v>0</v>
      </c>
      <c r="T154" s="149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0" t="s">
        <v>380</v>
      </c>
      <c r="AT154" s="150" t="s">
        <v>377</v>
      </c>
      <c r="AU154" s="150" t="s">
        <v>185</v>
      </c>
      <c r="AY154" s="16" t="s">
        <v>177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6" t="s">
        <v>185</v>
      </c>
      <c r="BK154" s="152">
        <f>ROUND(I154*H154,3)</f>
        <v>0</v>
      </c>
      <c r="BL154" s="16" t="s">
        <v>250</v>
      </c>
      <c r="BM154" s="150" t="s">
        <v>791</v>
      </c>
    </row>
    <row r="155" spans="1:65" s="2" customFormat="1" ht="24.2" customHeight="1">
      <c r="A155" s="28"/>
      <c r="B155" s="139"/>
      <c r="C155" s="140" t="s">
        <v>245</v>
      </c>
      <c r="D155" s="140" t="s">
        <v>180</v>
      </c>
      <c r="E155" s="141" t="s">
        <v>294</v>
      </c>
      <c r="F155" s="142" t="s">
        <v>295</v>
      </c>
      <c r="G155" s="143" t="s">
        <v>296</v>
      </c>
      <c r="H155" s="144">
        <v>1.8859999999999999</v>
      </c>
      <c r="I155" s="144"/>
      <c r="J155" s="144"/>
      <c r="K155" s="145"/>
      <c r="L155" s="29"/>
      <c r="M155" s="146" t="s">
        <v>1</v>
      </c>
      <c r="N155" s="147" t="s">
        <v>38</v>
      </c>
      <c r="O155" s="148">
        <v>0</v>
      </c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0" t="s">
        <v>250</v>
      </c>
      <c r="AT155" s="150" t="s">
        <v>180</v>
      </c>
      <c r="AU155" s="150" t="s">
        <v>185</v>
      </c>
      <c r="AY155" s="16" t="s">
        <v>177</v>
      </c>
      <c r="BE155" s="151">
        <f>IF(N155="základná",J155,0)</f>
        <v>0</v>
      </c>
      <c r="BF155" s="151">
        <f>IF(N155="znížená",J155,0)</f>
        <v>0</v>
      </c>
      <c r="BG155" s="151">
        <f>IF(N155="zákl. prenesená",J155,0)</f>
        <v>0</v>
      </c>
      <c r="BH155" s="151">
        <f>IF(N155="zníž. prenesená",J155,0)</f>
        <v>0</v>
      </c>
      <c r="BI155" s="151">
        <f>IF(N155="nulová",J155,0)</f>
        <v>0</v>
      </c>
      <c r="BJ155" s="16" t="s">
        <v>185</v>
      </c>
      <c r="BK155" s="152">
        <f>ROUND(I155*H155,3)</f>
        <v>0</v>
      </c>
      <c r="BL155" s="16" t="s">
        <v>250</v>
      </c>
      <c r="BM155" s="150" t="s">
        <v>792</v>
      </c>
    </row>
    <row r="156" spans="1:65" s="12" customFormat="1" ht="22.9" customHeight="1">
      <c r="B156" s="127"/>
      <c r="D156" s="128" t="s">
        <v>71</v>
      </c>
      <c r="E156" s="137" t="s">
        <v>685</v>
      </c>
      <c r="F156" s="137" t="s">
        <v>686</v>
      </c>
      <c r="J156" s="138"/>
      <c r="L156" s="127"/>
      <c r="M156" s="131"/>
      <c r="N156" s="132"/>
      <c r="O156" s="132"/>
      <c r="P156" s="133">
        <f>SUM(P157:P158)</f>
        <v>0.95199999999999996</v>
      </c>
      <c r="Q156" s="132"/>
      <c r="R156" s="133">
        <f>SUM(R157:R158)</f>
        <v>0</v>
      </c>
      <c r="S156" s="132"/>
      <c r="T156" s="134">
        <f>SUM(T157:T158)</f>
        <v>8.7999999999999995E-2</v>
      </c>
      <c r="AR156" s="128" t="s">
        <v>185</v>
      </c>
      <c r="AT156" s="135" t="s">
        <v>71</v>
      </c>
      <c r="AU156" s="135" t="s">
        <v>80</v>
      </c>
      <c r="AY156" s="128" t="s">
        <v>177</v>
      </c>
      <c r="BK156" s="136">
        <f>SUM(BK157:BK158)</f>
        <v>0</v>
      </c>
    </row>
    <row r="157" spans="1:65" s="2" customFormat="1" ht="24.2" customHeight="1">
      <c r="A157" s="28"/>
      <c r="B157" s="139"/>
      <c r="C157" s="140" t="s">
        <v>250</v>
      </c>
      <c r="D157" s="140" t="s">
        <v>180</v>
      </c>
      <c r="E157" s="141" t="s">
        <v>793</v>
      </c>
      <c r="F157" s="142" t="s">
        <v>794</v>
      </c>
      <c r="G157" s="143" t="s">
        <v>221</v>
      </c>
      <c r="H157" s="144">
        <v>1</v>
      </c>
      <c r="I157" s="144"/>
      <c r="J157" s="144"/>
      <c r="K157" s="145"/>
      <c r="L157" s="29"/>
      <c r="M157" s="146" t="s">
        <v>1</v>
      </c>
      <c r="N157" s="147" t="s">
        <v>38</v>
      </c>
      <c r="O157" s="148">
        <v>0.95199999999999996</v>
      </c>
      <c r="P157" s="148">
        <f>O157*H157</f>
        <v>0.95199999999999996</v>
      </c>
      <c r="Q157" s="148">
        <v>0</v>
      </c>
      <c r="R157" s="148">
        <f>Q157*H157</f>
        <v>0</v>
      </c>
      <c r="S157" s="148">
        <v>8.7999999999999995E-2</v>
      </c>
      <c r="T157" s="149">
        <f>S157*H157</f>
        <v>8.7999999999999995E-2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0" t="s">
        <v>250</v>
      </c>
      <c r="AT157" s="150" t="s">
        <v>180</v>
      </c>
      <c r="AU157" s="150" t="s">
        <v>185</v>
      </c>
      <c r="AY157" s="16" t="s">
        <v>177</v>
      </c>
      <c r="BE157" s="151">
        <f>IF(N157="základná",J157,0)</f>
        <v>0</v>
      </c>
      <c r="BF157" s="151">
        <f>IF(N157="znížená",J157,0)</f>
        <v>0</v>
      </c>
      <c r="BG157" s="151">
        <f>IF(N157="zákl. prenesená",J157,0)</f>
        <v>0</v>
      </c>
      <c r="BH157" s="151">
        <f>IF(N157="zníž. prenesená",J157,0)</f>
        <v>0</v>
      </c>
      <c r="BI157" s="151">
        <f>IF(N157="nulová",J157,0)</f>
        <v>0</v>
      </c>
      <c r="BJ157" s="16" t="s">
        <v>185</v>
      </c>
      <c r="BK157" s="152">
        <f>ROUND(I157*H157,3)</f>
        <v>0</v>
      </c>
      <c r="BL157" s="16" t="s">
        <v>250</v>
      </c>
      <c r="BM157" s="150" t="s">
        <v>795</v>
      </c>
    </row>
    <row r="158" spans="1:65" s="2" customFormat="1" ht="24.2" customHeight="1">
      <c r="A158" s="28"/>
      <c r="B158" s="139"/>
      <c r="C158" s="140" t="s">
        <v>255</v>
      </c>
      <c r="D158" s="140" t="s">
        <v>180</v>
      </c>
      <c r="E158" s="141" t="s">
        <v>690</v>
      </c>
      <c r="F158" s="142" t="s">
        <v>691</v>
      </c>
      <c r="G158" s="143" t="s">
        <v>296</v>
      </c>
      <c r="H158" s="144">
        <v>4.0659999999999998</v>
      </c>
      <c r="I158" s="144"/>
      <c r="J158" s="144"/>
      <c r="K158" s="145"/>
      <c r="L158" s="29"/>
      <c r="M158" s="146" t="s">
        <v>1</v>
      </c>
      <c r="N158" s="147" t="s">
        <v>38</v>
      </c>
      <c r="O158" s="148">
        <v>0</v>
      </c>
      <c r="P158" s="148">
        <f>O158*H158</f>
        <v>0</v>
      </c>
      <c r="Q158" s="148">
        <v>0</v>
      </c>
      <c r="R158" s="148">
        <f>Q158*H158</f>
        <v>0</v>
      </c>
      <c r="S158" s="148">
        <v>0</v>
      </c>
      <c r="T158" s="149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0" t="s">
        <v>250</v>
      </c>
      <c r="AT158" s="150" t="s">
        <v>180</v>
      </c>
      <c r="AU158" s="150" t="s">
        <v>185</v>
      </c>
      <c r="AY158" s="16" t="s">
        <v>177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6" t="s">
        <v>185</v>
      </c>
      <c r="BK158" s="152">
        <f>ROUND(I158*H158,3)</f>
        <v>0</v>
      </c>
      <c r="BL158" s="16" t="s">
        <v>250</v>
      </c>
      <c r="BM158" s="150" t="s">
        <v>796</v>
      </c>
    </row>
    <row r="159" spans="1:65" s="12" customFormat="1" ht="25.9" customHeight="1">
      <c r="B159" s="127"/>
      <c r="D159" s="128" t="s">
        <v>71</v>
      </c>
      <c r="E159" s="129" t="s">
        <v>318</v>
      </c>
      <c r="F159" s="129" t="s">
        <v>319</v>
      </c>
      <c r="J159" s="130"/>
      <c r="L159" s="127"/>
      <c r="M159" s="131"/>
      <c r="N159" s="132"/>
      <c r="O159" s="132"/>
      <c r="P159" s="133">
        <f>P160</f>
        <v>0</v>
      </c>
      <c r="Q159" s="132"/>
      <c r="R159" s="133">
        <f>R160</f>
        <v>0</v>
      </c>
      <c r="S159" s="132"/>
      <c r="T159" s="134">
        <f>T160</f>
        <v>0</v>
      </c>
      <c r="AR159" s="128" t="s">
        <v>184</v>
      </c>
      <c r="AT159" s="135" t="s">
        <v>71</v>
      </c>
      <c r="AU159" s="135" t="s">
        <v>72</v>
      </c>
      <c r="AY159" s="128" t="s">
        <v>177</v>
      </c>
      <c r="BK159" s="136">
        <f>BK160</f>
        <v>0</v>
      </c>
    </row>
    <row r="160" spans="1:65" s="2" customFormat="1" ht="24.2" customHeight="1">
      <c r="A160" s="28"/>
      <c r="B160" s="139"/>
      <c r="C160" s="140" t="s">
        <v>259</v>
      </c>
      <c r="D160" s="140" t="s">
        <v>180</v>
      </c>
      <c r="E160" s="141" t="s">
        <v>747</v>
      </c>
      <c r="F160" s="142" t="s">
        <v>1414</v>
      </c>
      <c r="G160" s="143" t="s">
        <v>253</v>
      </c>
      <c r="H160" s="144">
        <v>0.14799999999999999</v>
      </c>
      <c r="I160" s="144"/>
      <c r="J160" s="144"/>
      <c r="K160" s="145"/>
      <c r="L160" s="29"/>
      <c r="M160" s="161" t="s">
        <v>1</v>
      </c>
      <c r="N160" s="162" t="s">
        <v>38</v>
      </c>
      <c r="O160" s="163">
        <v>0</v>
      </c>
      <c r="P160" s="163">
        <f>O160*H160</f>
        <v>0</v>
      </c>
      <c r="Q160" s="163">
        <v>0</v>
      </c>
      <c r="R160" s="163">
        <f>Q160*H160</f>
        <v>0</v>
      </c>
      <c r="S160" s="163">
        <v>0</v>
      </c>
      <c r="T160" s="164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0" t="s">
        <v>322</v>
      </c>
      <c r="AT160" s="150" t="s">
        <v>180</v>
      </c>
      <c r="AU160" s="150" t="s">
        <v>80</v>
      </c>
      <c r="AY160" s="16" t="s">
        <v>177</v>
      </c>
      <c r="BE160" s="151">
        <f>IF(N160="základná",J160,0)</f>
        <v>0</v>
      </c>
      <c r="BF160" s="151">
        <f>IF(N160="znížená",J160,0)</f>
        <v>0</v>
      </c>
      <c r="BG160" s="151">
        <f>IF(N160="zákl. prenesená",J160,0)</f>
        <v>0</v>
      </c>
      <c r="BH160" s="151">
        <f>IF(N160="zníž. prenesená",J160,0)</f>
        <v>0</v>
      </c>
      <c r="BI160" s="151">
        <f>IF(N160="nulová",J160,0)</f>
        <v>0</v>
      </c>
      <c r="BJ160" s="16" t="s">
        <v>185</v>
      </c>
      <c r="BK160" s="152">
        <f>ROUND(I160*H160,3)</f>
        <v>0</v>
      </c>
      <c r="BL160" s="16" t="s">
        <v>322</v>
      </c>
      <c r="BM160" s="150" t="s">
        <v>797</v>
      </c>
    </row>
    <row r="161" spans="1:31" s="2" customFormat="1" ht="6.95" customHeight="1">
      <c r="A161" s="28"/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29"/>
      <c r="M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</row>
  </sheetData>
  <autoFilter ref="C124:K160" xr:uid="{00000000-0009-0000-0000-00000A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BM161"/>
  <sheetViews>
    <sheetView showGridLines="0" topLeftCell="A144" workbookViewId="0">
      <selection activeCell="I133" sqref="I1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111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798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ROUND(J125,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ROUND((SUM(BE125:BE160)),  2)</f>
        <v>0</v>
      </c>
      <c r="G33" s="28"/>
      <c r="H33" s="28"/>
      <c r="I33" s="97">
        <v>0.2</v>
      </c>
      <c r="J33" s="96">
        <f>ROUND(((SUM(BE125:BE160))*I33),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ROUND((SUM(BF125:BF160)),  2)</f>
        <v>0</v>
      </c>
      <c r="G34" s="28"/>
      <c r="H34" s="28"/>
      <c r="I34" s="97">
        <v>0.2</v>
      </c>
      <c r="J34" s="96">
        <f>ROUND(((SUM(BF125:BF160))*I34),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ROUND((SUM(BG125:BG160)),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ROUND((SUM(BH125:BH160)),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ROUND((SUM(BI125:BI160)),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1171-0012 - C5 - LEHÁTKO - TYP 2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J125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1:31" s="10" customFormat="1" ht="19.899999999999999" hidden="1" customHeight="1">
      <c r="B98" s="113"/>
      <c r="D98" s="114" t="s">
        <v>325</v>
      </c>
      <c r="E98" s="115"/>
      <c r="F98" s="115"/>
      <c r="G98" s="115"/>
      <c r="H98" s="115"/>
      <c r="I98" s="115"/>
      <c r="J98" s="116">
        <f>J127</f>
        <v>0</v>
      </c>
      <c r="L98" s="113"/>
    </row>
    <row r="99" spans="1:31" s="10" customFormat="1" ht="19.899999999999999" hidden="1" customHeight="1">
      <c r="B99" s="113"/>
      <c r="D99" s="114" t="s">
        <v>326</v>
      </c>
      <c r="E99" s="115"/>
      <c r="F99" s="115"/>
      <c r="G99" s="115"/>
      <c r="H99" s="115"/>
      <c r="I99" s="115"/>
      <c r="J99" s="116">
        <f>J143</f>
        <v>0</v>
      </c>
      <c r="L99" s="113"/>
    </row>
    <row r="100" spans="1:31" s="10" customFormat="1" ht="19.899999999999999" hidden="1" customHeight="1">
      <c r="B100" s="113"/>
      <c r="D100" s="114" t="s">
        <v>157</v>
      </c>
      <c r="E100" s="115"/>
      <c r="F100" s="115"/>
      <c r="G100" s="115"/>
      <c r="H100" s="115"/>
      <c r="I100" s="115"/>
      <c r="J100" s="116">
        <f>J146</f>
        <v>0</v>
      </c>
      <c r="L100" s="113"/>
    </row>
    <row r="101" spans="1:31" s="10" customFormat="1" ht="19.899999999999999" hidden="1" customHeight="1">
      <c r="B101" s="113"/>
      <c r="D101" s="114" t="s">
        <v>158</v>
      </c>
      <c r="E101" s="115"/>
      <c r="F101" s="115"/>
      <c r="G101" s="115"/>
      <c r="H101" s="115"/>
      <c r="I101" s="115"/>
      <c r="J101" s="116">
        <f>J149</f>
        <v>0</v>
      </c>
      <c r="L101" s="113"/>
    </row>
    <row r="102" spans="1:31" s="9" customFormat="1" ht="24.95" hidden="1" customHeight="1">
      <c r="B102" s="109"/>
      <c r="D102" s="110" t="s">
        <v>159</v>
      </c>
      <c r="E102" s="111"/>
      <c r="F102" s="111"/>
      <c r="G102" s="111"/>
      <c r="H102" s="111"/>
      <c r="I102" s="111"/>
      <c r="J102" s="112">
        <f>J151</f>
        <v>0</v>
      </c>
      <c r="L102" s="109"/>
    </row>
    <row r="103" spans="1:31" s="10" customFormat="1" ht="19.899999999999999" hidden="1" customHeight="1">
      <c r="B103" s="113"/>
      <c r="D103" s="114" t="s">
        <v>160</v>
      </c>
      <c r="E103" s="115"/>
      <c r="F103" s="115"/>
      <c r="G103" s="115"/>
      <c r="H103" s="115"/>
      <c r="I103" s="115"/>
      <c r="J103" s="116">
        <f>J152</f>
        <v>0</v>
      </c>
      <c r="L103" s="113"/>
    </row>
    <row r="104" spans="1:31" s="10" customFormat="1" ht="19.899999999999999" hidden="1" customHeight="1">
      <c r="B104" s="113"/>
      <c r="D104" s="114" t="s">
        <v>662</v>
      </c>
      <c r="E104" s="115"/>
      <c r="F104" s="115"/>
      <c r="G104" s="115"/>
      <c r="H104" s="115"/>
      <c r="I104" s="115"/>
      <c r="J104" s="116">
        <f>J156</f>
        <v>0</v>
      </c>
      <c r="L104" s="113"/>
    </row>
    <row r="105" spans="1:31" s="9" customFormat="1" ht="24.95" hidden="1" customHeight="1">
      <c r="B105" s="109"/>
      <c r="D105" s="110" t="s">
        <v>162</v>
      </c>
      <c r="E105" s="111"/>
      <c r="F105" s="111"/>
      <c r="G105" s="111"/>
      <c r="H105" s="111"/>
      <c r="I105" s="111"/>
      <c r="J105" s="112">
        <f>J159</f>
        <v>0</v>
      </c>
      <c r="L105" s="109"/>
    </row>
    <row r="106" spans="1:31" s="2" customFormat="1" ht="21.75" hidden="1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hidden="1" customHeight="1">
      <c r="A107" s="28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hidden="1"/>
    <row r="109" spans="1:31" hidden="1"/>
    <row r="110" spans="1:31" hidden="1"/>
    <row r="111" spans="1:31" s="2" customFormat="1" ht="6.95" customHeight="1">
      <c r="A111" s="28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24.95" customHeight="1">
      <c r="A112" s="28"/>
      <c r="B112" s="29"/>
      <c r="C112" s="20" t="s">
        <v>163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12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222" t="str">
        <f>E7</f>
        <v>Obnova Ružového parku-architektura</v>
      </c>
      <c r="F115" s="223"/>
      <c r="G115" s="223"/>
      <c r="H115" s="223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146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6.5" customHeight="1">
      <c r="A117" s="28"/>
      <c r="B117" s="29"/>
      <c r="C117" s="28"/>
      <c r="D117" s="28"/>
      <c r="E117" s="188" t="str">
        <f>E9</f>
        <v>1171-0012 - C5 - LEHÁTKO - TYP 2</v>
      </c>
      <c r="F117" s="221"/>
      <c r="G117" s="221"/>
      <c r="H117" s="221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2" customHeight="1">
      <c r="A119" s="28"/>
      <c r="B119" s="29"/>
      <c r="C119" s="25" t="s">
        <v>16</v>
      </c>
      <c r="D119" s="28"/>
      <c r="E119" s="28"/>
      <c r="F119" s="23" t="str">
        <f>F12</f>
        <v>TRNAVA</v>
      </c>
      <c r="G119" s="28"/>
      <c r="H119" s="28"/>
      <c r="I119" s="25" t="s">
        <v>18</v>
      </c>
      <c r="J119" s="51">
        <f>IF(J12="","",J12)</f>
        <v>44281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25.7" customHeight="1">
      <c r="A121" s="28"/>
      <c r="B121" s="29"/>
      <c r="C121" s="25" t="s">
        <v>19</v>
      </c>
      <c r="D121" s="28"/>
      <c r="E121" s="28"/>
      <c r="F121" s="23" t="str">
        <f>E15</f>
        <v>MESTO TRNAVA</v>
      </c>
      <c r="G121" s="28"/>
      <c r="H121" s="28"/>
      <c r="I121" s="25" t="s">
        <v>25</v>
      </c>
      <c r="J121" s="26" t="str">
        <f>E21</f>
        <v>Rudbeckia-ateliér s.r.o.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25.7" customHeight="1">
      <c r="A122" s="28"/>
      <c r="B122" s="29"/>
      <c r="C122" s="25" t="s">
        <v>23</v>
      </c>
      <c r="D122" s="28"/>
      <c r="E122" s="28"/>
      <c r="F122" s="23" t="str">
        <f>IF(E18="","",E18)</f>
        <v xml:space="preserve"> </v>
      </c>
      <c r="G122" s="28"/>
      <c r="H122" s="28"/>
      <c r="I122" s="25" t="s">
        <v>29</v>
      </c>
      <c r="J122" s="26" t="str">
        <f>E24</f>
        <v>Ing. Júlia Straňáková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10.3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11" customFormat="1" ht="29.25" customHeight="1">
      <c r="A124" s="117"/>
      <c r="B124" s="118"/>
      <c r="C124" s="119" t="s">
        <v>164</v>
      </c>
      <c r="D124" s="120" t="s">
        <v>57</v>
      </c>
      <c r="E124" s="120" t="s">
        <v>53</v>
      </c>
      <c r="F124" s="120" t="s">
        <v>54</v>
      </c>
      <c r="G124" s="120" t="s">
        <v>165</v>
      </c>
      <c r="H124" s="120" t="s">
        <v>166</v>
      </c>
      <c r="I124" s="120" t="s">
        <v>167</v>
      </c>
      <c r="J124" s="121" t="s">
        <v>152</v>
      </c>
      <c r="K124" s="122" t="s">
        <v>168</v>
      </c>
      <c r="L124" s="184" t="s">
        <v>1415</v>
      </c>
      <c r="M124" s="59" t="s">
        <v>1</v>
      </c>
      <c r="N124" s="59" t="s">
        <v>36</v>
      </c>
      <c r="O124" s="59" t="s">
        <v>169</v>
      </c>
      <c r="P124" s="59" t="s">
        <v>170</v>
      </c>
      <c r="Q124" s="59" t="s">
        <v>171</v>
      </c>
      <c r="R124" s="59" t="s">
        <v>172</v>
      </c>
      <c r="S124" s="59" t="s">
        <v>173</v>
      </c>
      <c r="T124" s="60" t="s">
        <v>174</v>
      </c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</row>
    <row r="125" spans="1:65" s="2" customFormat="1" ht="22.9" customHeight="1">
      <c r="A125" s="28"/>
      <c r="B125" s="29"/>
      <c r="C125" s="65" t="s">
        <v>153</v>
      </c>
      <c r="D125" s="28"/>
      <c r="E125" s="28"/>
      <c r="F125" s="28"/>
      <c r="G125" s="28"/>
      <c r="H125" s="28"/>
      <c r="I125" s="28"/>
      <c r="J125" s="123"/>
      <c r="K125" s="28"/>
      <c r="L125" s="29"/>
      <c r="M125" s="61"/>
      <c r="N125" s="52"/>
      <c r="O125" s="62"/>
      <c r="P125" s="124">
        <f>P126+P151+P159</f>
        <v>4.9146839199999999</v>
      </c>
      <c r="Q125" s="62"/>
      <c r="R125" s="124">
        <f>R126+R151+R159</f>
        <v>0.27773579999999998</v>
      </c>
      <c r="S125" s="62"/>
      <c r="T125" s="125">
        <f>T126+T151+T159</f>
        <v>8.7999999999999995E-2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6" t="s">
        <v>71</v>
      </c>
      <c r="AU125" s="16" t="s">
        <v>154</v>
      </c>
      <c r="BK125" s="126">
        <f>BK126+BK151+BK159</f>
        <v>0</v>
      </c>
    </row>
    <row r="126" spans="1:65" s="12" customFormat="1" ht="25.9" customHeight="1">
      <c r="B126" s="127"/>
      <c r="D126" s="128" t="s">
        <v>71</v>
      </c>
      <c r="E126" s="129" t="s">
        <v>175</v>
      </c>
      <c r="F126" s="129" t="s">
        <v>176</v>
      </c>
      <c r="J126" s="130"/>
      <c r="L126" s="127"/>
      <c r="M126" s="131"/>
      <c r="N126" s="132"/>
      <c r="O126" s="132"/>
      <c r="P126" s="133">
        <f>P127+P143+P146+P149</f>
        <v>3.5554039199999998</v>
      </c>
      <c r="Q126" s="132"/>
      <c r="R126" s="133">
        <f>R127+R143+R146+R149</f>
        <v>0.18457580000000001</v>
      </c>
      <c r="S126" s="132"/>
      <c r="T126" s="134">
        <f>T127+T143+T146+T149</f>
        <v>0</v>
      </c>
      <c r="AR126" s="128" t="s">
        <v>80</v>
      </c>
      <c r="AT126" s="135" t="s">
        <v>71</v>
      </c>
      <c r="AU126" s="135" t="s">
        <v>72</v>
      </c>
      <c r="AY126" s="128" t="s">
        <v>177</v>
      </c>
      <c r="BK126" s="136">
        <f>BK127+BK143+BK146+BK149</f>
        <v>0</v>
      </c>
    </row>
    <row r="127" spans="1:65" s="12" customFormat="1" ht="22.9" customHeight="1">
      <c r="B127" s="127"/>
      <c r="D127" s="128" t="s">
        <v>71</v>
      </c>
      <c r="E127" s="137" t="s">
        <v>80</v>
      </c>
      <c r="F127" s="137" t="s">
        <v>329</v>
      </c>
      <c r="J127" s="138"/>
      <c r="L127" s="127"/>
      <c r="M127" s="131"/>
      <c r="N127" s="132"/>
      <c r="O127" s="132"/>
      <c r="P127" s="133">
        <f>SUM(P128:P142)</f>
        <v>0.53682800000000008</v>
      </c>
      <c r="Q127" s="132"/>
      <c r="R127" s="133">
        <f>SUM(R128:R142)</f>
        <v>0</v>
      </c>
      <c r="S127" s="132"/>
      <c r="T127" s="134">
        <f>SUM(T128:T142)</f>
        <v>0</v>
      </c>
      <c r="AR127" s="128" t="s">
        <v>80</v>
      </c>
      <c r="AT127" s="135" t="s">
        <v>71</v>
      </c>
      <c r="AU127" s="135" t="s">
        <v>80</v>
      </c>
      <c r="AY127" s="128" t="s">
        <v>177</v>
      </c>
      <c r="BK127" s="136">
        <f>SUM(BK128:BK142)</f>
        <v>0</v>
      </c>
    </row>
    <row r="128" spans="1:65" s="2" customFormat="1" ht="14.45" customHeight="1">
      <c r="A128" s="28"/>
      <c r="B128" s="139"/>
      <c r="C128" s="140" t="s">
        <v>80</v>
      </c>
      <c r="D128" s="140" t="s">
        <v>180</v>
      </c>
      <c r="E128" s="141" t="s">
        <v>490</v>
      </c>
      <c r="F128" s="142" t="s">
        <v>491</v>
      </c>
      <c r="G128" s="143" t="s">
        <v>202</v>
      </c>
      <c r="H128" s="144">
        <v>0.1</v>
      </c>
      <c r="I128" s="144"/>
      <c r="J128" s="144"/>
      <c r="K128" s="145"/>
      <c r="L128" s="29"/>
      <c r="M128" s="146" t="s">
        <v>1</v>
      </c>
      <c r="N128" s="147" t="s">
        <v>38</v>
      </c>
      <c r="O128" s="148">
        <v>3.85</v>
      </c>
      <c r="P128" s="148">
        <f>O128*H128</f>
        <v>0.38500000000000001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0" t="s">
        <v>184</v>
      </c>
      <c r="AT128" s="150" t="s">
        <v>180</v>
      </c>
      <c r="AU128" s="150" t="s">
        <v>185</v>
      </c>
      <c r="AY128" s="16" t="s">
        <v>177</v>
      </c>
      <c r="BE128" s="151">
        <f>IF(N128="základná",J128,0)</f>
        <v>0</v>
      </c>
      <c r="BF128" s="151">
        <f>IF(N128="znížená",J128,0)</f>
        <v>0</v>
      </c>
      <c r="BG128" s="151">
        <f>IF(N128="zákl. prenesená",J128,0)</f>
        <v>0</v>
      </c>
      <c r="BH128" s="151">
        <f>IF(N128="zníž. prenesená",J128,0)</f>
        <v>0</v>
      </c>
      <c r="BI128" s="151">
        <f>IF(N128="nulová",J128,0)</f>
        <v>0</v>
      </c>
      <c r="BJ128" s="16" t="s">
        <v>185</v>
      </c>
      <c r="BK128" s="152">
        <f>ROUND(I128*H128,3)</f>
        <v>0</v>
      </c>
      <c r="BL128" s="16" t="s">
        <v>184</v>
      </c>
      <c r="BM128" s="150" t="s">
        <v>767</v>
      </c>
    </row>
    <row r="129" spans="1:65" s="13" customFormat="1">
      <c r="B129" s="153"/>
      <c r="D129" s="154" t="s">
        <v>204</v>
      </c>
      <c r="E129" s="155" t="s">
        <v>1</v>
      </c>
      <c r="F129" s="156" t="s">
        <v>768</v>
      </c>
      <c r="H129" s="157">
        <v>0.1</v>
      </c>
      <c r="L129" s="153"/>
      <c r="M129" s="158"/>
      <c r="N129" s="159"/>
      <c r="O129" s="159"/>
      <c r="P129" s="159"/>
      <c r="Q129" s="159"/>
      <c r="R129" s="159"/>
      <c r="S129" s="159"/>
      <c r="T129" s="160"/>
      <c r="AT129" s="155" t="s">
        <v>204</v>
      </c>
      <c r="AU129" s="155" t="s">
        <v>185</v>
      </c>
      <c r="AV129" s="13" t="s">
        <v>185</v>
      </c>
      <c r="AW129" s="13" t="s">
        <v>27</v>
      </c>
      <c r="AX129" s="13" t="s">
        <v>80</v>
      </c>
      <c r="AY129" s="155" t="s">
        <v>177</v>
      </c>
    </row>
    <row r="130" spans="1:65" s="2" customFormat="1" ht="24.2" customHeight="1">
      <c r="A130" s="28"/>
      <c r="B130" s="139"/>
      <c r="C130" s="140" t="s">
        <v>185</v>
      </c>
      <c r="D130" s="140" t="s">
        <v>180</v>
      </c>
      <c r="E130" s="141" t="s">
        <v>769</v>
      </c>
      <c r="F130" s="142" t="s">
        <v>770</v>
      </c>
      <c r="G130" s="143" t="s">
        <v>202</v>
      </c>
      <c r="H130" s="144">
        <v>8.2000000000000003E-2</v>
      </c>
      <c r="I130" s="144"/>
      <c r="J130" s="144"/>
      <c r="K130" s="145"/>
      <c r="L130" s="29"/>
      <c r="M130" s="146" t="s">
        <v>1</v>
      </c>
      <c r="N130" s="147" t="s">
        <v>38</v>
      </c>
      <c r="O130" s="148">
        <v>8.1000000000000003E-2</v>
      </c>
      <c r="P130" s="148">
        <f>O130*H130</f>
        <v>6.6420000000000003E-3</v>
      </c>
      <c r="Q130" s="148">
        <v>0</v>
      </c>
      <c r="R130" s="148">
        <f>Q130*H130</f>
        <v>0</v>
      </c>
      <c r="S130" s="148">
        <v>0</v>
      </c>
      <c r="T130" s="149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0" t="s">
        <v>184</v>
      </c>
      <c r="AT130" s="150" t="s">
        <v>180</v>
      </c>
      <c r="AU130" s="150" t="s">
        <v>185</v>
      </c>
      <c r="AY130" s="16" t="s">
        <v>177</v>
      </c>
      <c r="BE130" s="151">
        <f>IF(N130="základná",J130,0)</f>
        <v>0</v>
      </c>
      <c r="BF130" s="151">
        <f>IF(N130="znížená",J130,0)</f>
        <v>0</v>
      </c>
      <c r="BG130" s="151">
        <f>IF(N130="zákl. prenesená",J130,0)</f>
        <v>0</v>
      </c>
      <c r="BH130" s="151">
        <f>IF(N130="zníž. prenesená",J130,0)</f>
        <v>0</v>
      </c>
      <c r="BI130" s="151">
        <f>IF(N130="nulová",J130,0)</f>
        <v>0</v>
      </c>
      <c r="BJ130" s="16" t="s">
        <v>185</v>
      </c>
      <c r="BK130" s="152">
        <f>ROUND(I130*H130,3)</f>
        <v>0</v>
      </c>
      <c r="BL130" s="16" t="s">
        <v>184</v>
      </c>
      <c r="BM130" s="150" t="s">
        <v>771</v>
      </c>
    </row>
    <row r="131" spans="1:65" s="13" customFormat="1">
      <c r="B131" s="153"/>
      <c r="D131" s="154" t="s">
        <v>204</v>
      </c>
      <c r="E131" s="155" t="s">
        <v>1</v>
      </c>
      <c r="F131" s="156" t="s">
        <v>772</v>
      </c>
      <c r="H131" s="157">
        <v>8.2000000000000003E-2</v>
      </c>
      <c r="L131" s="153"/>
      <c r="M131" s="158"/>
      <c r="N131" s="159"/>
      <c r="O131" s="159"/>
      <c r="P131" s="159"/>
      <c r="Q131" s="159"/>
      <c r="R131" s="159"/>
      <c r="S131" s="159"/>
      <c r="T131" s="160"/>
      <c r="AT131" s="155" t="s">
        <v>204</v>
      </c>
      <c r="AU131" s="155" t="s">
        <v>185</v>
      </c>
      <c r="AV131" s="13" t="s">
        <v>185</v>
      </c>
      <c r="AW131" s="13" t="s">
        <v>27</v>
      </c>
      <c r="AX131" s="13" t="s">
        <v>80</v>
      </c>
      <c r="AY131" s="155" t="s">
        <v>177</v>
      </c>
    </row>
    <row r="132" spans="1:65" s="2" customFormat="1" ht="24.2" customHeight="1">
      <c r="A132" s="28"/>
      <c r="B132" s="139"/>
      <c r="C132" s="140" t="s">
        <v>190</v>
      </c>
      <c r="D132" s="140" t="s">
        <v>180</v>
      </c>
      <c r="E132" s="141" t="s">
        <v>337</v>
      </c>
      <c r="F132" s="142" t="s">
        <v>338</v>
      </c>
      <c r="G132" s="143" t="s">
        <v>202</v>
      </c>
      <c r="H132" s="144">
        <v>8.2000000000000003E-2</v>
      </c>
      <c r="I132" s="144"/>
      <c r="J132" s="144"/>
      <c r="K132" s="145"/>
      <c r="L132" s="29"/>
      <c r="M132" s="146" t="s">
        <v>1</v>
      </c>
      <c r="N132" s="147" t="s">
        <v>38</v>
      </c>
      <c r="O132" s="148">
        <v>7.0999999999999994E-2</v>
      </c>
      <c r="P132" s="148">
        <f>O132*H132</f>
        <v>5.8219999999999999E-3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0" t="s">
        <v>184</v>
      </c>
      <c r="AT132" s="150" t="s">
        <v>180</v>
      </c>
      <c r="AU132" s="150" t="s">
        <v>185</v>
      </c>
      <c r="AY132" s="16" t="s">
        <v>177</v>
      </c>
      <c r="BE132" s="151">
        <f>IF(N132="základná",J132,0)</f>
        <v>0</v>
      </c>
      <c r="BF132" s="151">
        <f>IF(N132="znížená",J132,0)</f>
        <v>0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6" t="s">
        <v>185</v>
      </c>
      <c r="BK132" s="152">
        <f>ROUND(I132*H132,3)</f>
        <v>0</v>
      </c>
      <c r="BL132" s="16" t="s">
        <v>184</v>
      </c>
      <c r="BM132" s="150" t="s">
        <v>773</v>
      </c>
    </row>
    <row r="133" spans="1:65" s="2" customFormat="1" ht="37.9" customHeight="1">
      <c r="A133" s="28"/>
      <c r="B133" s="139"/>
      <c r="C133" s="140" t="s">
        <v>184</v>
      </c>
      <c r="D133" s="140" t="s">
        <v>180</v>
      </c>
      <c r="E133" s="141" t="s">
        <v>341</v>
      </c>
      <c r="F133" s="142" t="s">
        <v>342</v>
      </c>
      <c r="G133" s="143" t="s">
        <v>202</v>
      </c>
      <c r="H133" s="144">
        <v>0.32800000000000001</v>
      </c>
      <c r="I133" s="144"/>
      <c r="J133" s="144"/>
      <c r="K133" s="145"/>
      <c r="L133" s="29"/>
      <c r="M133" s="146" t="s">
        <v>1</v>
      </c>
      <c r="N133" s="147" t="s">
        <v>38</v>
      </c>
      <c r="O133" s="148">
        <v>7.0000000000000001E-3</v>
      </c>
      <c r="P133" s="148">
        <f>O133*H133</f>
        <v>2.2960000000000003E-3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0" t="s">
        <v>184</v>
      </c>
      <c r="AT133" s="150" t="s">
        <v>180</v>
      </c>
      <c r="AU133" s="150" t="s">
        <v>185</v>
      </c>
      <c r="AY133" s="16" t="s">
        <v>177</v>
      </c>
      <c r="BE133" s="151">
        <f>IF(N133="základná",J133,0)</f>
        <v>0</v>
      </c>
      <c r="BF133" s="151">
        <f>IF(N133="znížená",J133,0)</f>
        <v>0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6" t="s">
        <v>185</v>
      </c>
      <c r="BK133" s="152">
        <f>ROUND(I133*H133,3)</f>
        <v>0</v>
      </c>
      <c r="BL133" s="16" t="s">
        <v>184</v>
      </c>
      <c r="BM133" s="150" t="s">
        <v>774</v>
      </c>
    </row>
    <row r="134" spans="1:65" s="13" customFormat="1">
      <c r="B134" s="153"/>
      <c r="D134" s="154" t="s">
        <v>204</v>
      </c>
      <c r="F134" s="156" t="s">
        <v>1405</v>
      </c>
      <c r="H134" s="157">
        <v>0.32800000000000001</v>
      </c>
      <c r="L134" s="153"/>
      <c r="M134" s="158"/>
      <c r="N134" s="159"/>
      <c r="O134" s="159"/>
      <c r="P134" s="159"/>
      <c r="Q134" s="159"/>
      <c r="R134" s="159"/>
      <c r="S134" s="159"/>
      <c r="T134" s="160"/>
      <c r="AT134" s="155" t="s">
        <v>204</v>
      </c>
      <c r="AU134" s="155" t="s">
        <v>185</v>
      </c>
      <c r="AV134" s="13" t="s">
        <v>185</v>
      </c>
      <c r="AW134" s="13" t="s">
        <v>3</v>
      </c>
      <c r="AX134" s="13" t="s">
        <v>80</v>
      </c>
      <c r="AY134" s="155" t="s">
        <v>177</v>
      </c>
    </row>
    <row r="135" spans="1:65" s="2" customFormat="1" ht="14.45" customHeight="1">
      <c r="A135" s="28"/>
      <c r="B135" s="139"/>
      <c r="C135" s="140" t="s">
        <v>199</v>
      </c>
      <c r="D135" s="140" t="s">
        <v>180</v>
      </c>
      <c r="E135" s="141" t="s">
        <v>344</v>
      </c>
      <c r="F135" s="142" t="s">
        <v>345</v>
      </c>
      <c r="G135" s="143" t="s">
        <v>202</v>
      </c>
      <c r="H135" s="144">
        <v>8.2000000000000003E-2</v>
      </c>
      <c r="I135" s="144"/>
      <c r="J135" s="144"/>
      <c r="K135" s="145"/>
      <c r="L135" s="29"/>
      <c r="M135" s="146" t="s">
        <v>1</v>
      </c>
      <c r="N135" s="147" t="s">
        <v>38</v>
      </c>
      <c r="O135" s="148">
        <v>0.83199999999999996</v>
      </c>
      <c r="P135" s="148">
        <f>O135*H135</f>
        <v>6.8223999999999993E-2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0" t="s">
        <v>184</v>
      </c>
      <c r="AT135" s="150" t="s">
        <v>180</v>
      </c>
      <c r="AU135" s="150" t="s">
        <v>185</v>
      </c>
      <c r="AY135" s="16" t="s">
        <v>177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6" t="s">
        <v>185</v>
      </c>
      <c r="BK135" s="152">
        <f>ROUND(I135*H135,3)</f>
        <v>0</v>
      </c>
      <c r="BL135" s="16" t="s">
        <v>184</v>
      </c>
      <c r="BM135" s="150" t="s">
        <v>775</v>
      </c>
    </row>
    <row r="136" spans="1:65" s="2" customFormat="1" ht="14.45" customHeight="1">
      <c r="A136" s="28"/>
      <c r="B136" s="139"/>
      <c r="C136" s="140" t="s">
        <v>178</v>
      </c>
      <c r="D136" s="140" t="s">
        <v>180</v>
      </c>
      <c r="E136" s="141" t="s">
        <v>347</v>
      </c>
      <c r="F136" s="142" t="s">
        <v>348</v>
      </c>
      <c r="G136" s="143" t="s">
        <v>202</v>
      </c>
      <c r="H136" s="144">
        <v>8.2000000000000003E-2</v>
      </c>
      <c r="I136" s="144"/>
      <c r="J136" s="144"/>
      <c r="K136" s="145"/>
      <c r="L136" s="29"/>
      <c r="M136" s="146" t="s">
        <v>1</v>
      </c>
      <c r="N136" s="147" t="s">
        <v>38</v>
      </c>
      <c r="O136" s="148">
        <v>8.9999999999999993E-3</v>
      </c>
      <c r="P136" s="148">
        <f>O136*H136</f>
        <v>7.3799999999999994E-4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0" t="s">
        <v>184</v>
      </c>
      <c r="AT136" s="150" t="s">
        <v>180</v>
      </c>
      <c r="AU136" s="150" t="s">
        <v>185</v>
      </c>
      <c r="AY136" s="16" t="s">
        <v>177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185</v>
      </c>
      <c r="BK136" s="152">
        <f>ROUND(I136*H136,3)</f>
        <v>0</v>
      </c>
      <c r="BL136" s="16" t="s">
        <v>184</v>
      </c>
      <c r="BM136" s="150" t="s">
        <v>776</v>
      </c>
    </row>
    <row r="137" spans="1:65" s="2" customFormat="1" ht="24.2" customHeight="1">
      <c r="A137" s="28"/>
      <c r="B137" s="139"/>
      <c r="C137" s="140" t="s">
        <v>210</v>
      </c>
      <c r="D137" s="140" t="s">
        <v>180</v>
      </c>
      <c r="E137" s="141" t="s">
        <v>350</v>
      </c>
      <c r="F137" s="142" t="s">
        <v>351</v>
      </c>
      <c r="G137" s="143" t="s">
        <v>253</v>
      </c>
      <c r="H137" s="144">
        <v>0.14799999999999999</v>
      </c>
      <c r="I137" s="144"/>
      <c r="J137" s="144"/>
      <c r="K137" s="145"/>
      <c r="L137" s="29"/>
      <c r="M137" s="146" t="s">
        <v>1</v>
      </c>
      <c r="N137" s="147" t="s">
        <v>38</v>
      </c>
      <c r="O137" s="148">
        <v>0</v>
      </c>
      <c r="P137" s="148">
        <f>O137*H137</f>
        <v>0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0" t="s">
        <v>184</v>
      </c>
      <c r="AT137" s="150" t="s">
        <v>180</v>
      </c>
      <c r="AU137" s="150" t="s">
        <v>185</v>
      </c>
      <c r="AY137" s="16" t="s">
        <v>177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6" t="s">
        <v>185</v>
      </c>
      <c r="BK137" s="152">
        <f>ROUND(I137*H137,3)</f>
        <v>0</v>
      </c>
      <c r="BL137" s="16" t="s">
        <v>184</v>
      </c>
      <c r="BM137" s="150" t="s">
        <v>777</v>
      </c>
    </row>
    <row r="138" spans="1:65" s="13" customFormat="1">
      <c r="B138" s="153"/>
      <c r="D138" s="154" t="s">
        <v>204</v>
      </c>
      <c r="F138" s="156" t="s">
        <v>778</v>
      </c>
      <c r="H138" s="157">
        <v>0.14799999999999999</v>
      </c>
      <c r="L138" s="153"/>
      <c r="M138" s="158"/>
      <c r="N138" s="159"/>
      <c r="O138" s="159"/>
      <c r="P138" s="159"/>
      <c r="Q138" s="159"/>
      <c r="R138" s="159"/>
      <c r="S138" s="159"/>
      <c r="T138" s="160"/>
      <c r="AT138" s="155" t="s">
        <v>204</v>
      </c>
      <c r="AU138" s="155" t="s">
        <v>185</v>
      </c>
      <c r="AV138" s="13" t="s">
        <v>185</v>
      </c>
      <c r="AW138" s="13" t="s">
        <v>3</v>
      </c>
      <c r="AX138" s="13" t="s">
        <v>80</v>
      </c>
      <c r="AY138" s="155" t="s">
        <v>177</v>
      </c>
    </row>
    <row r="139" spans="1:65" s="2" customFormat="1" ht="24.2" customHeight="1">
      <c r="A139" s="28"/>
      <c r="B139" s="139"/>
      <c r="C139" s="140" t="s">
        <v>215</v>
      </c>
      <c r="D139" s="140" t="s">
        <v>180</v>
      </c>
      <c r="E139" s="141" t="s">
        <v>354</v>
      </c>
      <c r="F139" s="142" t="s">
        <v>355</v>
      </c>
      <c r="G139" s="143" t="s">
        <v>202</v>
      </c>
      <c r="H139" s="144">
        <v>1.7999999999999999E-2</v>
      </c>
      <c r="I139" s="144"/>
      <c r="J139" s="144"/>
      <c r="K139" s="145"/>
      <c r="L139" s="29"/>
      <c r="M139" s="146" t="s">
        <v>1</v>
      </c>
      <c r="N139" s="147" t="s">
        <v>38</v>
      </c>
      <c r="O139" s="148">
        <v>0.24199999999999999</v>
      </c>
      <c r="P139" s="148">
        <f>O139*H139</f>
        <v>4.3559999999999996E-3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0" t="s">
        <v>184</v>
      </c>
      <c r="AT139" s="150" t="s">
        <v>180</v>
      </c>
      <c r="AU139" s="150" t="s">
        <v>185</v>
      </c>
      <c r="AY139" s="16" t="s">
        <v>177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6" t="s">
        <v>185</v>
      </c>
      <c r="BK139" s="152">
        <f>ROUND(I139*H139,3)</f>
        <v>0</v>
      </c>
      <c r="BL139" s="16" t="s">
        <v>184</v>
      </c>
      <c r="BM139" s="150" t="s">
        <v>779</v>
      </c>
    </row>
    <row r="140" spans="1:65" s="13" customFormat="1">
      <c r="B140" s="153"/>
      <c r="D140" s="154" t="s">
        <v>204</v>
      </c>
      <c r="E140" s="155" t="s">
        <v>1</v>
      </c>
      <c r="F140" s="156" t="s">
        <v>780</v>
      </c>
      <c r="H140" s="157">
        <v>1.7999999999999999E-2</v>
      </c>
      <c r="L140" s="153"/>
      <c r="M140" s="158"/>
      <c r="N140" s="159"/>
      <c r="O140" s="159"/>
      <c r="P140" s="159"/>
      <c r="Q140" s="159"/>
      <c r="R140" s="159"/>
      <c r="S140" s="159"/>
      <c r="T140" s="160"/>
      <c r="AT140" s="155" t="s">
        <v>204</v>
      </c>
      <c r="AU140" s="155" t="s">
        <v>185</v>
      </c>
      <c r="AV140" s="13" t="s">
        <v>185</v>
      </c>
      <c r="AW140" s="13" t="s">
        <v>27</v>
      </c>
      <c r="AX140" s="13" t="s">
        <v>80</v>
      </c>
      <c r="AY140" s="155" t="s">
        <v>177</v>
      </c>
    </row>
    <row r="141" spans="1:65" s="2" customFormat="1" ht="14.45" customHeight="1">
      <c r="A141" s="28"/>
      <c r="B141" s="139"/>
      <c r="C141" s="140" t="s">
        <v>197</v>
      </c>
      <c r="D141" s="140" t="s">
        <v>180</v>
      </c>
      <c r="E141" s="141" t="s">
        <v>781</v>
      </c>
      <c r="F141" s="142" t="s">
        <v>782</v>
      </c>
      <c r="G141" s="143" t="s">
        <v>183</v>
      </c>
      <c r="H141" s="144">
        <v>3.75</v>
      </c>
      <c r="I141" s="144"/>
      <c r="J141" s="144"/>
      <c r="K141" s="145"/>
      <c r="L141" s="29"/>
      <c r="M141" s="146" t="s">
        <v>1</v>
      </c>
      <c r="N141" s="147" t="s">
        <v>38</v>
      </c>
      <c r="O141" s="148">
        <v>1.7000000000000001E-2</v>
      </c>
      <c r="P141" s="148">
        <f>O141*H141</f>
        <v>6.3750000000000001E-2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0" t="s">
        <v>184</v>
      </c>
      <c r="AT141" s="150" t="s">
        <v>180</v>
      </c>
      <c r="AU141" s="150" t="s">
        <v>185</v>
      </c>
      <c r="AY141" s="16" t="s">
        <v>177</v>
      </c>
      <c r="BE141" s="151">
        <f>IF(N141="základná",J141,0)</f>
        <v>0</v>
      </c>
      <c r="BF141" s="151">
        <f>IF(N141="znížená",J141,0)</f>
        <v>0</v>
      </c>
      <c r="BG141" s="151">
        <f>IF(N141="zákl. prenesená",J141,0)</f>
        <v>0</v>
      </c>
      <c r="BH141" s="151">
        <f>IF(N141="zníž. prenesená",J141,0)</f>
        <v>0</v>
      </c>
      <c r="BI141" s="151">
        <f>IF(N141="nulová",J141,0)</f>
        <v>0</v>
      </c>
      <c r="BJ141" s="16" t="s">
        <v>185</v>
      </c>
      <c r="BK141" s="152">
        <f>ROUND(I141*H141,3)</f>
        <v>0</v>
      </c>
      <c r="BL141" s="16" t="s">
        <v>184</v>
      </c>
      <c r="BM141" s="150" t="s">
        <v>783</v>
      </c>
    </row>
    <row r="142" spans="1:65" s="13" customFormat="1">
      <c r="B142" s="153"/>
      <c r="D142" s="154" t="s">
        <v>204</v>
      </c>
      <c r="E142" s="155" t="s">
        <v>1</v>
      </c>
      <c r="F142" s="156" t="s">
        <v>784</v>
      </c>
      <c r="H142" s="157">
        <v>3.75</v>
      </c>
      <c r="L142" s="153"/>
      <c r="M142" s="158"/>
      <c r="N142" s="159"/>
      <c r="O142" s="159"/>
      <c r="P142" s="159"/>
      <c r="Q142" s="159"/>
      <c r="R142" s="159"/>
      <c r="S142" s="159"/>
      <c r="T142" s="160"/>
      <c r="AT142" s="155" t="s">
        <v>204</v>
      </c>
      <c r="AU142" s="155" t="s">
        <v>185</v>
      </c>
      <c r="AV142" s="13" t="s">
        <v>185</v>
      </c>
      <c r="AW142" s="13" t="s">
        <v>27</v>
      </c>
      <c r="AX142" s="13" t="s">
        <v>80</v>
      </c>
      <c r="AY142" s="155" t="s">
        <v>177</v>
      </c>
    </row>
    <row r="143" spans="1:65" s="12" customFormat="1" ht="22.9" customHeight="1">
      <c r="B143" s="127"/>
      <c r="D143" s="128" t="s">
        <v>71</v>
      </c>
      <c r="E143" s="137" t="s">
        <v>185</v>
      </c>
      <c r="F143" s="137" t="s">
        <v>358</v>
      </c>
      <c r="J143" s="138"/>
      <c r="L143" s="127"/>
      <c r="M143" s="131"/>
      <c r="N143" s="132"/>
      <c r="O143" s="132"/>
      <c r="P143" s="133">
        <f>SUM(P144:P145)</f>
        <v>4.7605919999999996E-2</v>
      </c>
      <c r="Q143" s="132"/>
      <c r="R143" s="133">
        <f>SUM(R144:R145)</f>
        <v>0.1813758</v>
      </c>
      <c r="S143" s="132"/>
      <c r="T143" s="134">
        <f>SUM(T144:T145)</f>
        <v>0</v>
      </c>
      <c r="AR143" s="128" t="s">
        <v>80</v>
      </c>
      <c r="AT143" s="135" t="s">
        <v>71</v>
      </c>
      <c r="AU143" s="135" t="s">
        <v>80</v>
      </c>
      <c r="AY143" s="128" t="s">
        <v>177</v>
      </c>
      <c r="BK143" s="136">
        <f>SUM(BK144:BK145)</f>
        <v>0</v>
      </c>
    </row>
    <row r="144" spans="1:65" s="2" customFormat="1" ht="14.45" customHeight="1">
      <c r="A144" s="28"/>
      <c r="B144" s="139"/>
      <c r="C144" s="140" t="s">
        <v>223</v>
      </c>
      <c r="D144" s="140" t="s">
        <v>180</v>
      </c>
      <c r="E144" s="141" t="s">
        <v>359</v>
      </c>
      <c r="F144" s="142" t="s">
        <v>360</v>
      </c>
      <c r="G144" s="143" t="s">
        <v>202</v>
      </c>
      <c r="H144" s="144">
        <v>8.2000000000000003E-2</v>
      </c>
      <c r="I144" s="144"/>
      <c r="J144" s="144"/>
      <c r="K144" s="145"/>
      <c r="L144" s="29"/>
      <c r="M144" s="146" t="s">
        <v>1</v>
      </c>
      <c r="N144" s="147" t="s">
        <v>38</v>
      </c>
      <c r="O144" s="148">
        <v>0.58055999999999996</v>
      </c>
      <c r="P144" s="148">
        <f>O144*H144</f>
        <v>4.7605919999999996E-2</v>
      </c>
      <c r="Q144" s="148">
        <v>2.2119</v>
      </c>
      <c r="R144" s="148">
        <f>Q144*H144</f>
        <v>0.1813758</v>
      </c>
      <c r="S144" s="148">
        <v>0</v>
      </c>
      <c r="T144" s="149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0" t="s">
        <v>184</v>
      </c>
      <c r="AT144" s="150" t="s">
        <v>180</v>
      </c>
      <c r="AU144" s="150" t="s">
        <v>185</v>
      </c>
      <c r="AY144" s="16" t="s">
        <v>177</v>
      </c>
      <c r="BE144" s="151">
        <f>IF(N144="základná",J144,0)</f>
        <v>0</v>
      </c>
      <c r="BF144" s="151">
        <f>IF(N144="znížená",J144,0)</f>
        <v>0</v>
      </c>
      <c r="BG144" s="151">
        <f>IF(N144="zákl. prenesená",J144,0)</f>
        <v>0</v>
      </c>
      <c r="BH144" s="151">
        <f>IF(N144="zníž. prenesená",J144,0)</f>
        <v>0</v>
      </c>
      <c r="BI144" s="151">
        <f>IF(N144="nulová",J144,0)</f>
        <v>0</v>
      </c>
      <c r="BJ144" s="16" t="s">
        <v>185</v>
      </c>
      <c r="BK144" s="152">
        <f>ROUND(I144*H144,3)</f>
        <v>0</v>
      </c>
      <c r="BL144" s="16" t="s">
        <v>184</v>
      </c>
      <c r="BM144" s="150" t="s">
        <v>785</v>
      </c>
    </row>
    <row r="145" spans="1:65" s="13" customFormat="1">
      <c r="B145" s="153"/>
      <c r="D145" s="154" t="s">
        <v>204</v>
      </c>
      <c r="E145" s="155" t="s">
        <v>1</v>
      </c>
      <c r="F145" s="156" t="s">
        <v>786</v>
      </c>
      <c r="H145" s="157">
        <v>8.2000000000000003E-2</v>
      </c>
      <c r="L145" s="153"/>
      <c r="M145" s="158"/>
      <c r="N145" s="159"/>
      <c r="O145" s="159"/>
      <c r="P145" s="159"/>
      <c r="Q145" s="159"/>
      <c r="R145" s="159"/>
      <c r="S145" s="159"/>
      <c r="T145" s="160"/>
      <c r="AT145" s="155" t="s">
        <v>204</v>
      </c>
      <c r="AU145" s="155" t="s">
        <v>185</v>
      </c>
      <c r="AV145" s="13" t="s">
        <v>185</v>
      </c>
      <c r="AW145" s="13" t="s">
        <v>27</v>
      </c>
      <c r="AX145" s="13" t="s">
        <v>80</v>
      </c>
      <c r="AY145" s="155" t="s">
        <v>177</v>
      </c>
    </row>
    <row r="146" spans="1:65" s="12" customFormat="1" ht="22.9" customHeight="1">
      <c r="B146" s="127"/>
      <c r="D146" s="128" t="s">
        <v>71</v>
      </c>
      <c r="E146" s="137" t="s">
        <v>197</v>
      </c>
      <c r="F146" s="137" t="s">
        <v>198</v>
      </c>
      <c r="J146" s="138"/>
      <c r="L146" s="127"/>
      <c r="M146" s="131"/>
      <c r="N146" s="132"/>
      <c r="O146" s="132"/>
      <c r="P146" s="133">
        <f>SUM(P147:P148)</f>
        <v>2.6080000000000001</v>
      </c>
      <c r="Q146" s="132"/>
      <c r="R146" s="133">
        <f>SUM(R147:R148)</f>
        <v>3.2000000000000002E-3</v>
      </c>
      <c r="S146" s="132"/>
      <c r="T146" s="134">
        <f>SUM(T147:T148)</f>
        <v>0</v>
      </c>
      <c r="AR146" s="128" t="s">
        <v>80</v>
      </c>
      <c r="AT146" s="135" t="s">
        <v>71</v>
      </c>
      <c r="AU146" s="135" t="s">
        <v>80</v>
      </c>
      <c r="AY146" s="128" t="s">
        <v>177</v>
      </c>
      <c r="BK146" s="136">
        <f>SUM(BK147:BK148)</f>
        <v>0</v>
      </c>
    </row>
    <row r="147" spans="1:65" s="2" customFormat="1" ht="37.9" customHeight="1">
      <c r="A147" s="28"/>
      <c r="B147" s="139"/>
      <c r="C147" s="140" t="s">
        <v>227</v>
      </c>
      <c r="D147" s="140" t="s">
        <v>180</v>
      </c>
      <c r="E147" s="141" t="s">
        <v>704</v>
      </c>
      <c r="F147" s="142" t="s">
        <v>705</v>
      </c>
      <c r="G147" s="143" t="s">
        <v>221</v>
      </c>
      <c r="H147" s="144">
        <v>16</v>
      </c>
      <c r="I147" s="144"/>
      <c r="J147" s="144"/>
      <c r="K147" s="145"/>
      <c r="L147" s="29"/>
      <c r="M147" s="146" t="s">
        <v>1</v>
      </c>
      <c r="N147" s="147" t="s">
        <v>38</v>
      </c>
      <c r="O147" s="148">
        <v>0.16300000000000001</v>
      </c>
      <c r="P147" s="148">
        <f>O147*H147</f>
        <v>2.6080000000000001</v>
      </c>
      <c r="Q147" s="148">
        <v>2.0000000000000001E-4</v>
      </c>
      <c r="R147" s="148">
        <f>Q147*H147</f>
        <v>3.2000000000000002E-3</v>
      </c>
      <c r="S147" s="148">
        <v>0</v>
      </c>
      <c r="T147" s="149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0" t="s">
        <v>184</v>
      </c>
      <c r="AT147" s="150" t="s">
        <v>180</v>
      </c>
      <c r="AU147" s="150" t="s">
        <v>185</v>
      </c>
      <c r="AY147" s="16" t="s">
        <v>177</v>
      </c>
      <c r="BE147" s="151">
        <f>IF(N147="základná",J147,0)</f>
        <v>0</v>
      </c>
      <c r="BF147" s="151">
        <f>IF(N147="znížená",J147,0)</f>
        <v>0</v>
      </c>
      <c r="BG147" s="151">
        <f>IF(N147="zákl. prenesená",J147,0)</f>
        <v>0</v>
      </c>
      <c r="BH147" s="151">
        <f>IF(N147="zníž. prenesená",J147,0)</f>
        <v>0</v>
      </c>
      <c r="BI147" s="151">
        <f>IF(N147="nulová",J147,0)</f>
        <v>0</v>
      </c>
      <c r="BJ147" s="16" t="s">
        <v>185</v>
      </c>
      <c r="BK147" s="152">
        <f>ROUND(I147*H147,3)</f>
        <v>0</v>
      </c>
      <c r="BL147" s="16" t="s">
        <v>184</v>
      </c>
      <c r="BM147" s="150" t="s">
        <v>787</v>
      </c>
    </row>
    <row r="148" spans="1:65" s="13" customFormat="1">
      <c r="B148" s="153"/>
      <c r="D148" s="154" t="s">
        <v>204</v>
      </c>
      <c r="E148" s="155" t="s">
        <v>1</v>
      </c>
      <c r="F148" s="156" t="s">
        <v>788</v>
      </c>
      <c r="H148" s="157">
        <v>16</v>
      </c>
      <c r="L148" s="153"/>
      <c r="M148" s="158"/>
      <c r="N148" s="159"/>
      <c r="O148" s="159"/>
      <c r="P148" s="159"/>
      <c r="Q148" s="159"/>
      <c r="R148" s="159"/>
      <c r="S148" s="159"/>
      <c r="T148" s="160"/>
      <c r="AT148" s="155" t="s">
        <v>204</v>
      </c>
      <c r="AU148" s="155" t="s">
        <v>185</v>
      </c>
      <c r="AV148" s="13" t="s">
        <v>185</v>
      </c>
      <c r="AW148" s="13" t="s">
        <v>27</v>
      </c>
      <c r="AX148" s="13" t="s">
        <v>80</v>
      </c>
      <c r="AY148" s="155" t="s">
        <v>177</v>
      </c>
    </row>
    <row r="149" spans="1:65" s="12" customFormat="1" ht="22.9" customHeight="1">
      <c r="B149" s="127"/>
      <c r="D149" s="128" t="s">
        <v>71</v>
      </c>
      <c r="E149" s="137" t="s">
        <v>271</v>
      </c>
      <c r="F149" s="137" t="s">
        <v>272</v>
      </c>
      <c r="J149" s="138"/>
      <c r="L149" s="127"/>
      <c r="M149" s="131"/>
      <c r="N149" s="132"/>
      <c r="O149" s="132"/>
      <c r="P149" s="133">
        <f>P150</f>
        <v>0.36297000000000001</v>
      </c>
      <c r="Q149" s="132"/>
      <c r="R149" s="133">
        <f>R150</f>
        <v>0</v>
      </c>
      <c r="S149" s="132"/>
      <c r="T149" s="134">
        <f>T150</f>
        <v>0</v>
      </c>
      <c r="AR149" s="128" t="s">
        <v>80</v>
      </c>
      <c r="AT149" s="135" t="s">
        <v>71</v>
      </c>
      <c r="AU149" s="135" t="s">
        <v>80</v>
      </c>
      <c r="AY149" s="128" t="s">
        <v>177</v>
      </c>
      <c r="BK149" s="136">
        <f>BK150</f>
        <v>0</v>
      </c>
    </row>
    <row r="150" spans="1:65" s="2" customFormat="1" ht="24.2" customHeight="1">
      <c r="A150" s="28"/>
      <c r="B150" s="139"/>
      <c r="C150" s="140" t="s">
        <v>231</v>
      </c>
      <c r="D150" s="140" t="s">
        <v>180</v>
      </c>
      <c r="E150" s="141" t="s">
        <v>363</v>
      </c>
      <c r="F150" s="142" t="s">
        <v>364</v>
      </c>
      <c r="G150" s="143" t="s">
        <v>253</v>
      </c>
      <c r="H150" s="144">
        <v>0.185</v>
      </c>
      <c r="I150" s="144"/>
      <c r="J150" s="144"/>
      <c r="K150" s="145"/>
      <c r="L150" s="29"/>
      <c r="M150" s="146" t="s">
        <v>1</v>
      </c>
      <c r="N150" s="147" t="s">
        <v>38</v>
      </c>
      <c r="O150" s="148">
        <v>1.962</v>
      </c>
      <c r="P150" s="148">
        <f>O150*H150</f>
        <v>0.36297000000000001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0" t="s">
        <v>184</v>
      </c>
      <c r="AT150" s="150" t="s">
        <v>180</v>
      </c>
      <c r="AU150" s="150" t="s">
        <v>185</v>
      </c>
      <c r="AY150" s="16" t="s">
        <v>177</v>
      </c>
      <c r="BE150" s="151">
        <f>IF(N150="základná",J150,0)</f>
        <v>0</v>
      </c>
      <c r="BF150" s="151">
        <f>IF(N150="znížená",J150,0)</f>
        <v>0</v>
      </c>
      <c r="BG150" s="151">
        <f>IF(N150="zákl. prenesená",J150,0)</f>
        <v>0</v>
      </c>
      <c r="BH150" s="151">
        <f>IF(N150="zníž. prenesená",J150,0)</f>
        <v>0</v>
      </c>
      <c r="BI150" s="151">
        <f>IF(N150="nulová",J150,0)</f>
        <v>0</v>
      </c>
      <c r="BJ150" s="16" t="s">
        <v>185</v>
      </c>
      <c r="BK150" s="152">
        <f>ROUND(I150*H150,3)</f>
        <v>0</v>
      </c>
      <c r="BL150" s="16" t="s">
        <v>184</v>
      </c>
      <c r="BM150" s="150" t="s">
        <v>789</v>
      </c>
    </row>
    <row r="151" spans="1:65" s="12" customFormat="1" ht="25.9" customHeight="1">
      <c r="B151" s="127"/>
      <c r="D151" s="128" t="s">
        <v>71</v>
      </c>
      <c r="E151" s="129" t="s">
        <v>277</v>
      </c>
      <c r="F151" s="129" t="s">
        <v>278</v>
      </c>
      <c r="J151" s="130"/>
      <c r="L151" s="127"/>
      <c r="M151" s="131"/>
      <c r="N151" s="132"/>
      <c r="O151" s="132"/>
      <c r="P151" s="133">
        <f>P152+P156</f>
        <v>1.35928</v>
      </c>
      <c r="Q151" s="132"/>
      <c r="R151" s="133">
        <f>R152+R156</f>
        <v>9.3159999999999993E-2</v>
      </c>
      <c r="S151" s="132"/>
      <c r="T151" s="134">
        <f>T152+T156</f>
        <v>8.7999999999999995E-2</v>
      </c>
      <c r="AR151" s="128" t="s">
        <v>185</v>
      </c>
      <c r="AT151" s="135" t="s">
        <v>71</v>
      </c>
      <c r="AU151" s="135" t="s">
        <v>72</v>
      </c>
      <c r="AY151" s="128" t="s">
        <v>177</v>
      </c>
      <c r="BK151" s="136">
        <f>BK152+BK156</f>
        <v>0</v>
      </c>
    </row>
    <row r="152" spans="1:65" s="12" customFormat="1" ht="22.9" customHeight="1">
      <c r="B152" s="127"/>
      <c r="D152" s="128" t="s">
        <v>71</v>
      </c>
      <c r="E152" s="137" t="s">
        <v>279</v>
      </c>
      <c r="F152" s="137" t="s">
        <v>280</v>
      </c>
      <c r="J152" s="138"/>
      <c r="L152" s="127"/>
      <c r="M152" s="131"/>
      <c r="N152" s="132"/>
      <c r="O152" s="132"/>
      <c r="P152" s="133">
        <f>SUM(P153:P155)</f>
        <v>0.40727999999999998</v>
      </c>
      <c r="Q152" s="132"/>
      <c r="R152" s="133">
        <f>SUM(R153:R155)</f>
        <v>9.3159999999999993E-2</v>
      </c>
      <c r="S152" s="132"/>
      <c r="T152" s="134">
        <f>SUM(T153:T155)</f>
        <v>0</v>
      </c>
      <c r="AR152" s="128" t="s">
        <v>185</v>
      </c>
      <c r="AT152" s="135" t="s">
        <v>71</v>
      </c>
      <c r="AU152" s="135" t="s">
        <v>80</v>
      </c>
      <c r="AY152" s="128" t="s">
        <v>177</v>
      </c>
      <c r="BK152" s="136">
        <f>SUM(BK153:BK155)</f>
        <v>0</v>
      </c>
    </row>
    <row r="153" spans="1:65" s="2" customFormat="1" ht="24.2" customHeight="1">
      <c r="A153" s="28"/>
      <c r="B153" s="139"/>
      <c r="C153" s="140" t="s">
        <v>235</v>
      </c>
      <c r="D153" s="140" t="s">
        <v>180</v>
      </c>
      <c r="E153" s="141" t="s">
        <v>374</v>
      </c>
      <c r="F153" s="142" t="s">
        <v>375</v>
      </c>
      <c r="G153" s="143" t="s">
        <v>221</v>
      </c>
      <c r="H153" s="144">
        <v>4</v>
      </c>
      <c r="I153" s="144"/>
      <c r="J153" s="144"/>
      <c r="K153" s="145"/>
      <c r="L153" s="29"/>
      <c r="M153" s="146" t="s">
        <v>1</v>
      </c>
      <c r="N153" s="147" t="s">
        <v>38</v>
      </c>
      <c r="O153" s="148">
        <v>0.10181999999999999</v>
      </c>
      <c r="P153" s="148">
        <f>O153*H153</f>
        <v>0.40727999999999998</v>
      </c>
      <c r="Q153" s="148">
        <v>2.1000000000000001E-4</v>
      </c>
      <c r="R153" s="148">
        <f>Q153*H153</f>
        <v>8.4000000000000003E-4</v>
      </c>
      <c r="S153" s="148">
        <v>0</v>
      </c>
      <c r="T153" s="149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0" t="s">
        <v>250</v>
      </c>
      <c r="AT153" s="150" t="s">
        <v>180</v>
      </c>
      <c r="AU153" s="150" t="s">
        <v>185</v>
      </c>
      <c r="AY153" s="16" t="s">
        <v>177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6" t="s">
        <v>185</v>
      </c>
      <c r="BK153" s="152">
        <f>ROUND(I153*H153,3)</f>
        <v>0</v>
      </c>
      <c r="BL153" s="16" t="s">
        <v>250</v>
      </c>
      <c r="BM153" s="150" t="s">
        <v>790</v>
      </c>
    </row>
    <row r="154" spans="1:65" s="2" customFormat="1" ht="14.45" customHeight="1">
      <c r="A154" s="28"/>
      <c r="B154" s="139"/>
      <c r="C154" s="165" t="s">
        <v>240</v>
      </c>
      <c r="D154" s="165" t="s">
        <v>377</v>
      </c>
      <c r="E154" s="166" t="s">
        <v>378</v>
      </c>
      <c r="F154" s="167" t="s">
        <v>379</v>
      </c>
      <c r="G154" s="168" t="s">
        <v>221</v>
      </c>
      <c r="H154" s="169">
        <v>4</v>
      </c>
      <c r="I154" s="169"/>
      <c r="J154" s="169"/>
      <c r="K154" s="170"/>
      <c r="L154" s="171"/>
      <c r="M154" s="172" t="s">
        <v>1</v>
      </c>
      <c r="N154" s="173" t="s">
        <v>38</v>
      </c>
      <c r="O154" s="148">
        <v>0</v>
      </c>
      <c r="P154" s="148">
        <f>O154*H154</f>
        <v>0</v>
      </c>
      <c r="Q154" s="148">
        <v>2.308E-2</v>
      </c>
      <c r="R154" s="148">
        <f>Q154*H154</f>
        <v>9.2319999999999999E-2</v>
      </c>
      <c r="S154" s="148">
        <v>0</v>
      </c>
      <c r="T154" s="149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0" t="s">
        <v>380</v>
      </c>
      <c r="AT154" s="150" t="s">
        <v>377</v>
      </c>
      <c r="AU154" s="150" t="s">
        <v>185</v>
      </c>
      <c r="AY154" s="16" t="s">
        <v>177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6" t="s">
        <v>185</v>
      </c>
      <c r="BK154" s="152">
        <f>ROUND(I154*H154,3)</f>
        <v>0</v>
      </c>
      <c r="BL154" s="16" t="s">
        <v>250</v>
      </c>
      <c r="BM154" s="150" t="s">
        <v>791</v>
      </c>
    </row>
    <row r="155" spans="1:65" s="2" customFormat="1" ht="24.2" customHeight="1">
      <c r="A155" s="28"/>
      <c r="B155" s="139"/>
      <c r="C155" s="140" t="s">
        <v>245</v>
      </c>
      <c r="D155" s="140" t="s">
        <v>180</v>
      </c>
      <c r="E155" s="141" t="s">
        <v>294</v>
      </c>
      <c r="F155" s="142" t="s">
        <v>295</v>
      </c>
      <c r="G155" s="143" t="s">
        <v>296</v>
      </c>
      <c r="H155" s="144">
        <v>2.129</v>
      </c>
      <c r="I155" s="144"/>
      <c r="J155" s="144"/>
      <c r="K155" s="145"/>
      <c r="L155" s="29"/>
      <c r="M155" s="146" t="s">
        <v>1</v>
      </c>
      <c r="N155" s="147" t="s">
        <v>38</v>
      </c>
      <c r="O155" s="148">
        <v>0</v>
      </c>
      <c r="P155" s="148">
        <f>O155*H155</f>
        <v>0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0" t="s">
        <v>250</v>
      </c>
      <c r="AT155" s="150" t="s">
        <v>180</v>
      </c>
      <c r="AU155" s="150" t="s">
        <v>185</v>
      </c>
      <c r="AY155" s="16" t="s">
        <v>177</v>
      </c>
      <c r="BE155" s="151">
        <f>IF(N155="základná",J155,0)</f>
        <v>0</v>
      </c>
      <c r="BF155" s="151">
        <f>IF(N155="znížená",J155,0)</f>
        <v>0</v>
      </c>
      <c r="BG155" s="151">
        <f>IF(N155="zákl. prenesená",J155,0)</f>
        <v>0</v>
      </c>
      <c r="BH155" s="151">
        <f>IF(N155="zníž. prenesená",J155,0)</f>
        <v>0</v>
      </c>
      <c r="BI155" s="151">
        <f>IF(N155="nulová",J155,0)</f>
        <v>0</v>
      </c>
      <c r="BJ155" s="16" t="s">
        <v>185</v>
      </c>
      <c r="BK155" s="152">
        <f>ROUND(I155*H155,3)</f>
        <v>0</v>
      </c>
      <c r="BL155" s="16" t="s">
        <v>250</v>
      </c>
      <c r="BM155" s="150" t="s">
        <v>792</v>
      </c>
    </row>
    <row r="156" spans="1:65" s="12" customFormat="1" ht="22.9" customHeight="1">
      <c r="B156" s="127"/>
      <c r="D156" s="128" t="s">
        <v>71</v>
      </c>
      <c r="E156" s="137" t="s">
        <v>685</v>
      </c>
      <c r="F156" s="137" t="s">
        <v>686</v>
      </c>
      <c r="J156" s="138"/>
      <c r="L156" s="127"/>
      <c r="M156" s="131"/>
      <c r="N156" s="132"/>
      <c r="O156" s="132"/>
      <c r="P156" s="133">
        <f>SUM(P157:P158)</f>
        <v>0.95199999999999996</v>
      </c>
      <c r="Q156" s="132"/>
      <c r="R156" s="133">
        <f>SUM(R157:R158)</f>
        <v>0</v>
      </c>
      <c r="S156" s="132"/>
      <c r="T156" s="134">
        <f>SUM(T157:T158)</f>
        <v>8.7999999999999995E-2</v>
      </c>
      <c r="AR156" s="128" t="s">
        <v>185</v>
      </c>
      <c r="AT156" s="135" t="s">
        <v>71</v>
      </c>
      <c r="AU156" s="135" t="s">
        <v>80</v>
      </c>
      <c r="AY156" s="128" t="s">
        <v>177</v>
      </c>
      <c r="BK156" s="136">
        <f>SUM(BK157:BK158)</f>
        <v>0</v>
      </c>
    </row>
    <row r="157" spans="1:65" s="2" customFormat="1" ht="24.2" customHeight="1">
      <c r="A157" s="28"/>
      <c r="B157" s="139"/>
      <c r="C157" s="140" t="s">
        <v>250</v>
      </c>
      <c r="D157" s="140" t="s">
        <v>180</v>
      </c>
      <c r="E157" s="141" t="s">
        <v>793</v>
      </c>
      <c r="F157" s="142" t="s">
        <v>799</v>
      </c>
      <c r="G157" s="143" t="s">
        <v>221</v>
      </c>
      <c r="H157" s="144">
        <v>1</v>
      </c>
      <c r="I157" s="144"/>
      <c r="J157" s="144"/>
      <c r="K157" s="145"/>
      <c r="L157" s="29"/>
      <c r="M157" s="146" t="s">
        <v>1</v>
      </c>
      <c r="N157" s="147" t="s">
        <v>38</v>
      </c>
      <c r="O157" s="148">
        <v>0.95199999999999996</v>
      </c>
      <c r="P157" s="148">
        <f>O157*H157</f>
        <v>0.95199999999999996</v>
      </c>
      <c r="Q157" s="148">
        <v>0</v>
      </c>
      <c r="R157" s="148">
        <f>Q157*H157</f>
        <v>0</v>
      </c>
      <c r="S157" s="148">
        <v>8.7999999999999995E-2</v>
      </c>
      <c r="T157" s="149">
        <f>S157*H157</f>
        <v>8.7999999999999995E-2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0" t="s">
        <v>250</v>
      </c>
      <c r="AT157" s="150" t="s">
        <v>180</v>
      </c>
      <c r="AU157" s="150" t="s">
        <v>185</v>
      </c>
      <c r="AY157" s="16" t="s">
        <v>177</v>
      </c>
      <c r="BE157" s="151">
        <f>IF(N157="základná",J157,0)</f>
        <v>0</v>
      </c>
      <c r="BF157" s="151">
        <f>IF(N157="znížená",J157,0)</f>
        <v>0</v>
      </c>
      <c r="BG157" s="151">
        <f>IF(N157="zákl. prenesená",J157,0)</f>
        <v>0</v>
      </c>
      <c r="BH157" s="151">
        <f>IF(N157="zníž. prenesená",J157,0)</f>
        <v>0</v>
      </c>
      <c r="BI157" s="151">
        <f>IF(N157="nulová",J157,0)</f>
        <v>0</v>
      </c>
      <c r="BJ157" s="16" t="s">
        <v>185</v>
      </c>
      <c r="BK157" s="152">
        <f>ROUND(I157*H157,3)</f>
        <v>0</v>
      </c>
      <c r="BL157" s="16" t="s">
        <v>250</v>
      </c>
      <c r="BM157" s="150" t="s">
        <v>795</v>
      </c>
    </row>
    <row r="158" spans="1:65" s="2" customFormat="1" ht="24.2" customHeight="1">
      <c r="A158" s="28"/>
      <c r="B158" s="139"/>
      <c r="C158" s="140" t="s">
        <v>255</v>
      </c>
      <c r="D158" s="140" t="s">
        <v>180</v>
      </c>
      <c r="E158" s="141" t="s">
        <v>690</v>
      </c>
      <c r="F158" s="142" t="s">
        <v>691</v>
      </c>
      <c r="G158" s="143" t="s">
        <v>296</v>
      </c>
      <c r="H158" s="144">
        <v>8.0210000000000008</v>
      </c>
      <c r="I158" s="144"/>
      <c r="J158" s="144"/>
      <c r="K158" s="145"/>
      <c r="L158" s="29"/>
      <c r="M158" s="146" t="s">
        <v>1</v>
      </c>
      <c r="N158" s="147" t="s">
        <v>38</v>
      </c>
      <c r="O158" s="148">
        <v>0</v>
      </c>
      <c r="P158" s="148">
        <f>O158*H158</f>
        <v>0</v>
      </c>
      <c r="Q158" s="148">
        <v>0</v>
      </c>
      <c r="R158" s="148">
        <f>Q158*H158</f>
        <v>0</v>
      </c>
      <c r="S158" s="148">
        <v>0</v>
      </c>
      <c r="T158" s="149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0" t="s">
        <v>250</v>
      </c>
      <c r="AT158" s="150" t="s">
        <v>180</v>
      </c>
      <c r="AU158" s="150" t="s">
        <v>185</v>
      </c>
      <c r="AY158" s="16" t="s">
        <v>177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6" t="s">
        <v>185</v>
      </c>
      <c r="BK158" s="152">
        <f>ROUND(I158*H158,3)</f>
        <v>0</v>
      </c>
      <c r="BL158" s="16" t="s">
        <v>250</v>
      </c>
      <c r="BM158" s="150" t="s">
        <v>796</v>
      </c>
    </row>
    <row r="159" spans="1:65" s="12" customFormat="1" ht="25.9" customHeight="1">
      <c r="B159" s="127"/>
      <c r="D159" s="128" t="s">
        <v>71</v>
      </c>
      <c r="E159" s="129" t="s">
        <v>318</v>
      </c>
      <c r="F159" s="129" t="s">
        <v>319</v>
      </c>
      <c r="J159" s="130"/>
      <c r="L159" s="127"/>
      <c r="M159" s="131"/>
      <c r="N159" s="132"/>
      <c r="O159" s="132"/>
      <c r="P159" s="133">
        <f>P160</f>
        <v>0</v>
      </c>
      <c r="Q159" s="132"/>
      <c r="R159" s="133">
        <f>R160</f>
        <v>0</v>
      </c>
      <c r="S159" s="132"/>
      <c r="T159" s="134">
        <f>T160</f>
        <v>0</v>
      </c>
      <c r="AR159" s="128" t="s">
        <v>184</v>
      </c>
      <c r="AT159" s="135" t="s">
        <v>71</v>
      </c>
      <c r="AU159" s="135" t="s">
        <v>72</v>
      </c>
      <c r="AY159" s="128" t="s">
        <v>177</v>
      </c>
      <c r="BK159" s="136">
        <f>BK160</f>
        <v>0</v>
      </c>
    </row>
    <row r="160" spans="1:65" s="2" customFormat="1" ht="24.2" customHeight="1">
      <c r="A160" s="28"/>
      <c r="B160" s="139"/>
      <c r="C160" s="140" t="s">
        <v>259</v>
      </c>
      <c r="D160" s="140" t="s">
        <v>180</v>
      </c>
      <c r="E160" s="141" t="s">
        <v>747</v>
      </c>
      <c r="F160" s="142" t="s">
        <v>1414</v>
      </c>
      <c r="G160" s="143" t="s">
        <v>253</v>
      </c>
      <c r="H160" s="144">
        <v>0.14799999999999999</v>
      </c>
      <c r="I160" s="144"/>
      <c r="J160" s="144"/>
      <c r="K160" s="145"/>
      <c r="L160" s="29"/>
      <c r="M160" s="161" t="s">
        <v>1</v>
      </c>
      <c r="N160" s="162" t="s">
        <v>38</v>
      </c>
      <c r="O160" s="163">
        <v>0</v>
      </c>
      <c r="P160" s="163">
        <f>O160*H160</f>
        <v>0</v>
      </c>
      <c r="Q160" s="163">
        <v>0</v>
      </c>
      <c r="R160" s="163">
        <f>Q160*H160</f>
        <v>0</v>
      </c>
      <c r="S160" s="163">
        <v>0</v>
      </c>
      <c r="T160" s="164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0" t="s">
        <v>322</v>
      </c>
      <c r="AT160" s="150" t="s">
        <v>180</v>
      </c>
      <c r="AU160" s="150" t="s">
        <v>80</v>
      </c>
      <c r="AY160" s="16" t="s">
        <v>177</v>
      </c>
      <c r="BE160" s="151">
        <f>IF(N160="základná",J160,0)</f>
        <v>0</v>
      </c>
      <c r="BF160" s="151">
        <f>IF(N160="znížená",J160,0)</f>
        <v>0</v>
      </c>
      <c r="BG160" s="151">
        <f>IF(N160="zákl. prenesená",J160,0)</f>
        <v>0</v>
      </c>
      <c r="BH160" s="151">
        <f>IF(N160="zníž. prenesená",J160,0)</f>
        <v>0</v>
      </c>
      <c r="BI160" s="151">
        <f>IF(N160="nulová",J160,0)</f>
        <v>0</v>
      </c>
      <c r="BJ160" s="16" t="s">
        <v>185</v>
      </c>
      <c r="BK160" s="152">
        <f>ROUND(I160*H160,3)</f>
        <v>0</v>
      </c>
      <c r="BL160" s="16" t="s">
        <v>322</v>
      </c>
      <c r="BM160" s="150" t="s">
        <v>800</v>
      </c>
    </row>
    <row r="161" spans="1:31" s="2" customFormat="1" ht="6.95" customHeight="1">
      <c r="A161" s="28"/>
      <c r="B161" s="43"/>
      <c r="C161" s="44"/>
      <c r="D161" s="44"/>
      <c r="E161" s="44"/>
      <c r="F161" s="44"/>
      <c r="G161" s="44"/>
      <c r="H161" s="44"/>
      <c r="I161" s="44"/>
      <c r="J161" s="44"/>
      <c r="K161" s="44"/>
      <c r="L161" s="29"/>
      <c r="M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</row>
  </sheetData>
  <autoFilter ref="C124:K160" xr:uid="{00000000-0009-0000-0000-00000B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BM162"/>
  <sheetViews>
    <sheetView showGridLines="0" topLeftCell="A135" workbookViewId="0">
      <selection activeCell="I132" sqref="I13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114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801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ROUND(J125,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ROUND((SUM(BE125:BE161)),  2)</f>
        <v>0</v>
      </c>
      <c r="G33" s="28"/>
      <c r="H33" s="28"/>
      <c r="I33" s="97">
        <v>0.2</v>
      </c>
      <c r="J33" s="96">
        <f>ROUND(((SUM(BE125:BE161))*I33),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ROUND((SUM(BF125:BF161)),  2)</f>
        <v>0</v>
      </c>
      <c r="G34" s="28"/>
      <c r="H34" s="28"/>
      <c r="I34" s="97">
        <v>0.2</v>
      </c>
      <c r="J34" s="96">
        <f>ROUND(((SUM(BF125:BF161))*I34),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ROUND((SUM(BG125:BG161)),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ROUND((SUM(BH125:BH161)),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ROUND((SUM(BI125:BI161)),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1171-0013 - C6 - LEHÁTKO - TYP 3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J125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1:31" s="10" customFormat="1" ht="19.899999999999999" hidden="1" customHeight="1">
      <c r="B98" s="113"/>
      <c r="D98" s="114" t="s">
        <v>325</v>
      </c>
      <c r="E98" s="115"/>
      <c r="F98" s="115"/>
      <c r="G98" s="115"/>
      <c r="H98" s="115"/>
      <c r="I98" s="115"/>
      <c r="J98" s="116">
        <f>J127</f>
        <v>0</v>
      </c>
      <c r="L98" s="113"/>
    </row>
    <row r="99" spans="1:31" s="10" customFormat="1" ht="19.899999999999999" hidden="1" customHeight="1">
      <c r="B99" s="113"/>
      <c r="D99" s="114" t="s">
        <v>326</v>
      </c>
      <c r="E99" s="115"/>
      <c r="F99" s="115"/>
      <c r="G99" s="115"/>
      <c r="H99" s="115"/>
      <c r="I99" s="115"/>
      <c r="J99" s="116">
        <f>J144</f>
        <v>0</v>
      </c>
      <c r="L99" s="113"/>
    </row>
    <row r="100" spans="1:31" s="10" customFormat="1" ht="19.899999999999999" hidden="1" customHeight="1">
      <c r="B100" s="113"/>
      <c r="D100" s="114" t="s">
        <v>157</v>
      </c>
      <c r="E100" s="115"/>
      <c r="F100" s="115"/>
      <c r="G100" s="115"/>
      <c r="H100" s="115"/>
      <c r="I100" s="115"/>
      <c r="J100" s="116">
        <f>J147</f>
        <v>0</v>
      </c>
      <c r="L100" s="113"/>
    </row>
    <row r="101" spans="1:31" s="10" customFormat="1" ht="19.899999999999999" hidden="1" customHeight="1">
      <c r="B101" s="113"/>
      <c r="D101" s="114" t="s">
        <v>158</v>
      </c>
      <c r="E101" s="115"/>
      <c r="F101" s="115"/>
      <c r="G101" s="115"/>
      <c r="H101" s="115"/>
      <c r="I101" s="115"/>
      <c r="J101" s="116">
        <f>J150</f>
        <v>0</v>
      </c>
      <c r="L101" s="113"/>
    </row>
    <row r="102" spans="1:31" s="9" customFormat="1" ht="24.95" hidden="1" customHeight="1">
      <c r="B102" s="109"/>
      <c r="D102" s="110" t="s">
        <v>159</v>
      </c>
      <c r="E102" s="111"/>
      <c r="F102" s="111"/>
      <c r="G102" s="111"/>
      <c r="H102" s="111"/>
      <c r="I102" s="111"/>
      <c r="J102" s="112">
        <f>J152</f>
        <v>0</v>
      </c>
      <c r="L102" s="109"/>
    </row>
    <row r="103" spans="1:31" s="10" customFormat="1" ht="19.899999999999999" hidden="1" customHeight="1">
      <c r="B103" s="113"/>
      <c r="D103" s="114" t="s">
        <v>160</v>
      </c>
      <c r="E103" s="115"/>
      <c r="F103" s="115"/>
      <c r="G103" s="115"/>
      <c r="H103" s="115"/>
      <c r="I103" s="115"/>
      <c r="J103" s="116">
        <f>J153</f>
        <v>0</v>
      </c>
      <c r="L103" s="113"/>
    </row>
    <row r="104" spans="1:31" s="10" customFormat="1" ht="19.899999999999999" hidden="1" customHeight="1">
      <c r="B104" s="113"/>
      <c r="D104" s="114" t="s">
        <v>662</v>
      </c>
      <c r="E104" s="115"/>
      <c r="F104" s="115"/>
      <c r="G104" s="115"/>
      <c r="H104" s="115"/>
      <c r="I104" s="115"/>
      <c r="J104" s="116">
        <f>J157</f>
        <v>0</v>
      </c>
      <c r="L104" s="113"/>
    </row>
    <row r="105" spans="1:31" s="9" customFormat="1" ht="24.95" hidden="1" customHeight="1">
      <c r="B105" s="109"/>
      <c r="D105" s="110" t="s">
        <v>162</v>
      </c>
      <c r="E105" s="111"/>
      <c r="F105" s="111"/>
      <c r="G105" s="111"/>
      <c r="H105" s="111"/>
      <c r="I105" s="111"/>
      <c r="J105" s="112">
        <f>J160</f>
        <v>0</v>
      </c>
      <c r="L105" s="109"/>
    </row>
    <row r="106" spans="1:31" s="2" customFormat="1" ht="21.75" hidden="1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hidden="1" customHeight="1">
      <c r="A107" s="28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hidden="1"/>
    <row r="109" spans="1:31" hidden="1"/>
    <row r="110" spans="1:31" hidden="1"/>
    <row r="111" spans="1:31" s="2" customFormat="1" ht="6.95" customHeight="1">
      <c r="A111" s="28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24.95" customHeight="1">
      <c r="A112" s="28"/>
      <c r="B112" s="29"/>
      <c r="C112" s="20" t="s">
        <v>163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12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222" t="str">
        <f>E7</f>
        <v>Obnova Ružového parku-architektura</v>
      </c>
      <c r="F115" s="223"/>
      <c r="G115" s="223"/>
      <c r="H115" s="223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146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6.5" customHeight="1">
      <c r="A117" s="28"/>
      <c r="B117" s="29"/>
      <c r="C117" s="28"/>
      <c r="D117" s="28"/>
      <c r="E117" s="188" t="str">
        <f>E9</f>
        <v>1171-0013 - C6 - LEHÁTKO - TYP 3</v>
      </c>
      <c r="F117" s="221"/>
      <c r="G117" s="221"/>
      <c r="H117" s="221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2" customHeight="1">
      <c r="A119" s="28"/>
      <c r="B119" s="29"/>
      <c r="C119" s="25" t="s">
        <v>16</v>
      </c>
      <c r="D119" s="28"/>
      <c r="E119" s="28"/>
      <c r="F119" s="23" t="str">
        <f>F12</f>
        <v>TRNAVA</v>
      </c>
      <c r="G119" s="28"/>
      <c r="H119" s="28"/>
      <c r="I119" s="25" t="s">
        <v>18</v>
      </c>
      <c r="J119" s="51">
        <f>IF(J12="","",J12)</f>
        <v>44281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25.7" customHeight="1">
      <c r="A121" s="28"/>
      <c r="B121" s="29"/>
      <c r="C121" s="25" t="s">
        <v>19</v>
      </c>
      <c r="D121" s="28"/>
      <c r="E121" s="28"/>
      <c r="F121" s="23" t="str">
        <f>E15</f>
        <v>MESTO TRNAVA</v>
      </c>
      <c r="G121" s="28"/>
      <c r="H121" s="28"/>
      <c r="I121" s="25" t="s">
        <v>25</v>
      </c>
      <c r="J121" s="26" t="str">
        <f>E21</f>
        <v>Rudbeckia-ateliér s.r.o.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25.7" customHeight="1">
      <c r="A122" s="28"/>
      <c r="B122" s="29"/>
      <c r="C122" s="25" t="s">
        <v>23</v>
      </c>
      <c r="D122" s="28"/>
      <c r="E122" s="28"/>
      <c r="F122" s="23" t="str">
        <f>IF(E18="","",E18)</f>
        <v xml:space="preserve"> </v>
      </c>
      <c r="G122" s="28"/>
      <c r="H122" s="28"/>
      <c r="I122" s="25" t="s">
        <v>29</v>
      </c>
      <c r="J122" s="26" t="str">
        <f>E24</f>
        <v>Ing. Júlia Straňáková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10.3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11" customFormat="1" ht="29.25" customHeight="1">
      <c r="A124" s="117"/>
      <c r="B124" s="118"/>
      <c r="C124" s="119" t="s">
        <v>164</v>
      </c>
      <c r="D124" s="120" t="s">
        <v>57</v>
      </c>
      <c r="E124" s="120" t="s">
        <v>53</v>
      </c>
      <c r="F124" s="120" t="s">
        <v>54</v>
      </c>
      <c r="G124" s="120" t="s">
        <v>165</v>
      </c>
      <c r="H124" s="120" t="s">
        <v>166</v>
      </c>
      <c r="I124" s="120" t="s">
        <v>167</v>
      </c>
      <c r="J124" s="121" t="s">
        <v>152</v>
      </c>
      <c r="K124" s="122" t="s">
        <v>168</v>
      </c>
      <c r="L124" s="184" t="s">
        <v>1415</v>
      </c>
      <c r="M124" s="59" t="s">
        <v>1</v>
      </c>
      <c r="N124" s="59" t="s">
        <v>36</v>
      </c>
      <c r="O124" s="59" t="s">
        <v>169</v>
      </c>
      <c r="P124" s="59" t="s">
        <v>170</v>
      </c>
      <c r="Q124" s="59" t="s">
        <v>171</v>
      </c>
      <c r="R124" s="59" t="s">
        <v>172</v>
      </c>
      <c r="S124" s="59" t="s">
        <v>173</v>
      </c>
      <c r="T124" s="60" t="s">
        <v>174</v>
      </c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</row>
    <row r="125" spans="1:65" s="2" customFormat="1" ht="22.9" customHeight="1">
      <c r="A125" s="28"/>
      <c r="B125" s="29"/>
      <c r="C125" s="65" t="s">
        <v>153</v>
      </c>
      <c r="D125" s="28"/>
      <c r="E125" s="28"/>
      <c r="F125" s="28"/>
      <c r="G125" s="28"/>
      <c r="H125" s="28"/>
      <c r="I125" s="28"/>
      <c r="J125" s="123"/>
      <c r="K125" s="28"/>
      <c r="L125" s="29"/>
      <c r="M125" s="61"/>
      <c r="N125" s="52"/>
      <c r="O125" s="62"/>
      <c r="P125" s="124">
        <f>P126+P152+P160</f>
        <v>7.9009740000000006</v>
      </c>
      <c r="Q125" s="62"/>
      <c r="R125" s="124">
        <f>R126+R152+R160</f>
        <v>0.50926260000000001</v>
      </c>
      <c r="S125" s="62"/>
      <c r="T125" s="125">
        <f>T126+T152+T160</f>
        <v>8.7999999999999995E-2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6" t="s">
        <v>71</v>
      </c>
      <c r="AU125" s="16" t="s">
        <v>154</v>
      </c>
      <c r="BK125" s="126">
        <f>BK126+BK152+BK160</f>
        <v>0</v>
      </c>
    </row>
    <row r="126" spans="1:65" s="12" customFormat="1" ht="25.9" customHeight="1">
      <c r="B126" s="127"/>
      <c r="D126" s="128" t="s">
        <v>71</v>
      </c>
      <c r="E126" s="129" t="s">
        <v>175</v>
      </c>
      <c r="F126" s="129" t="s">
        <v>176</v>
      </c>
      <c r="J126" s="130"/>
      <c r="L126" s="127"/>
      <c r="M126" s="131"/>
      <c r="N126" s="132"/>
      <c r="O126" s="132"/>
      <c r="P126" s="133">
        <f>P127+P144+P147+P150</f>
        <v>6.2362340000000005</v>
      </c>
      <c r="Q126" s="132"/>
      <c r="R126" s="133">
        <f>R127+R144+R147+R150</f>
        <v>0.3462326</v>
      </c>
      <c r="S126" s="132"/>
      <c r="T126" s="134">
        <f>T127+T144+T147+T150</f>
        <v>0</v>
      </c>
      <c r="AR126" s="128" t="s">
        <v>80</v>
      </c>
      <c r="AT126" s="135" t="s">
        <v>71</v>
      </c>
      <c r="AU126" s="135" t="s">
        <v>72</v>
      </c>
      <c r="AY126" s="128" t="s">
        <v>177</v>
      </c>
      <c r="BK126" s="136">
        <f>BK127+BK144+BK147+BK150</f>
        <v>0</v>
      </c>
    </row>
    <row r="127" spans="1:65" s="12" customFormat="1" ht="22.9" customHeight="1">
      <c r="B127" s="127"/>
      <c r="D127" s="128" t="s">
        <v>71</v>
      </c>
      <c r="E127" s="137" t="s">
        <v>80</v>
      </c>
      <c r="F127" s="137" t="s">
        <v>329</v>
      </c>
      <c r="J127" s="138"/>
      <c r="L127" s="127"/>
      <c r="M127" s="131"/>
      <c r="N127" s="132"/>
      <c r="O127" s="132"/>
      <c r="P127" s="133">
        <f>SUM(P128:P143)</f>
        <v>0.90390799999999993</v>
      </c>
      <c r="Q127" s="132"/>
      <c r="R127" s="133">
        <f>SUM(R128:R143)</f>
        <v>0</v>
      </c>
      <c r="S127" s="132"/>
      <c r="T127" s="134">
        <f>SUM(T128:T143)</f>
        <v>0</v>
      </c>
      <c r="AR127" s="128" t="s">
        <v>80</v>
      </c>
      <c r="AT127" s="135" t="s">
        <v>71</v>
      </c>
      <c r="AU127" s="135" t="s">
        <v>80</v>
      </c>
      <c r="AY127" s="128" t="s">
        <v>177</v>
      </c>
      <c r="BK127" s="136">
        <f>SUM(BK128:BK143)</f>
        <v>0</v>
      </c>
    </row>
    <row r="128" spans="1:65" s="2" customFormat="1" ht="14.45" customHeight="1">
      <c r="A128" s="28"/>
      <c r="B128" s="139"/>
      <c r="C128" s="140" t="s">
        <v>80</v>
      </c>
      <c r="D128" s="140" t="s">
        <v>180</v>
      </c>
      <c r="E128" s="141" t="s">
        <v>490</v>
      </c>
      <c r="F128" s="142" t="s">
        <v>491</v>
      </c>
      <c r="G128" s="143" t="s">
        <v>202</v>
      </c>
      <c r="H128" s="144">
        <v>0.17599999999999999</v>
      </c>
      <c r="I128" s="144"/>
      <c r="J128" s="144"/>
      <c r="K128" s="145"/>
      <c r="L128" s="29"/>
      <c r="M128" s="146" t="s">
        <v>1</v>
      </c>
      <c r="N128" s="147" t="s">
        <v>38</v>
      </c>
      <c r="O128" s="148">
        <v>3.85</v>
      </c>
      <c r="P128" s="148">
        <f>O128*H128</f>
        <v>0.67759999999999998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0" t="s">
        <v>184</v>
      </c>
      <c r="AT128" s="150" t="s">
        <v>180</v>
      </c>
      <c r="AU128" s="150" t="s">
        <v>185</v>
      </c>
      <c r="AY128" s="16" t="s">
        <v>177</v>
      </c>
      <c r="BE128" s="151">
        <f>IF(N128="základná",J128,0)</f>
        <v>0</v>
      </c>
      <c r="BF128" s="151">
        <f>IF(N128="znížená",J128,0)</f>
        <v>0</v>
      </c>
      <c r="BG128" s="151">
        <f>IF(N128="zákl. prenesená",J128,0)</f>
        <v>0</v>
      </c>
      <c r="BH128" s="151">
        <f>IF(N128="zníž. prenesená",J128,0)</f>
        <v>0</v>
      </c>
      <c r="BI128" s="151">
        <f>IF(N128="nulová",J128,0)</f>
        <v>0</v>
      </c>
      <c r="BJ128" s="16" t="s">
        <v>185</v>
      </c>
      <c r="BK128" s="152">
        <f>ROUND(I128*H128,3)</f>
        <v>0</v>
      </c>
      <c r="BL128" s="16" t="s">
        <v>184</v>
      </c>
      <c r="BM128" s="150" t="s">
        <v>767</v>
      </c>
    </row>
    <row r="129" spans="1:65" s="13" customFormat="1">
      <c r="B129" s="153"/>
      <c r="D129" s="154" t="s">
        <v>204</v>
      </c>
      <c r="E129" s="155" t="s">
        <v>1</v>
      </c>
      <c r="F129" s="156" t="s">
        <v>802</v>
      </c>
      <c r="H129" s="157">
        <v>0.17599999999999999</v>
      </c>
      <c r="L129" s="153"/>
      <c r="M129" s="158"/>
      <c r="N129" s="159"/>
      <c r="O129" s="159"/>
      <c r="P129" s="159"/>
      <c r="Q129" s="159"/>
      <c r="R129" s="159"/>
      <c r="S129" s="159"/>
      <c r="T129" s="160"/>
      <c r="AT129" s="155" t="s">
        <v>204</v>
      </c>
      <c r="AU129" s="155" t="s">
        <v>185</v>
      </c>
      <c r="AV129" s="13" t="s">
        <v>185</v>
      </c>
      <c r="AW129" s="13" t="s">
        <v>27</v>
      </c>
      <c r="AX129" s="13" t="s">
        <v>80</v>
      </c>
      <c r="AY129" s="155" t="s">
        <v>177</v>
      </c>
    </row>
    <row r="130" spans="1:65" s="2" customFormat="1" ht="24.2" customHeight="1">
      <c r="A130" s="28"/>
      <c r="B130" s="139"/>
      <c r="C130" s="140" t="s">
        <v>185</v>
      </c>
      <c r="D130" s="140" t="s">
        <v>180</v>
      </c>
      <c r="E130" s="141" t="s">
        <v>769</v>
      </c>
      <c r="F130" s="142" t="s">
        <v>770</v>
      </c>
      <c r="G130" s="143" t="s">
        <v>202</v>
      </c>
      <c r="H130" s="144">
        <v>0.154</v>
      </c>
      <c r="I130" s="144"/>
      <c r="J130" s="144"/>
      <c r="K130" s="145"/>
      <c r="L130" s="29"/>
      <c r="M130" s="146" t="s">
        <v>1</v>
      </c>
      <c r="N130" s="147" t="s">
        <v>38</v>
      </c>
      <c r="O130" s="148">
        <v>8.1000000000000003E-2</v>
      </c>
      <c r="P130" s="148">
        <f>O130*H130</f>
        <v>1.2474000000000001E-2</v>
      </c>
      <c r="Q130" s="148">
        <v>0</v>
      </c>
      <c r="R130" s="148">
        <f>Q130*H130</f>
        <v>0</v>
      </c>
      <c r="S130" s="148">
        <v>0</v>
      </c>
      <c r="T130" s="149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0" t="s">
        <v>184</v>
      </c>
      <c r="AT130" s="150" t="s">
        <v>180</v>
      </c>
      <c r="AU130" s="150" t="s">
        <v>185</v>
      </c>
      <c r="AY130" s="16" t="s">
        <v>177</v>
      </c>
      <c r="BE130" s="151">
        <f>IF(N130="základná",J130,0)</f>
        <v>0</v>
      </c>
      <c r="BF130" s="151">
        <f>IF(N130="znížená",J130,0)</f>
        <v>0</v>
      </c>
      <c r="BG130" s="151">
        <f>IF(N130="zákl. prenesená",J130,0)</f>
        <v>0</v>
      </c>
      <c r="BH130" s="151">
        <f>IF(N130="zníž. prenesená",J130,0)</f>
        <v>0</v>
      </c>
      <c r="BI130" s="151">
        <f>IF(N130="nulová",J130,0)</f>
        <v>0</v>
      </c>
      <c r="BJ130" s="16" t="s">
        <v>185</v>
      </c>
      <c r="BK130" s="152">
        <f>ROUND(I130*H130,3)</f>
        <v>0</v>
      </c>
      <c r="BL130" s="16" t="s">
        <v>184</v>
      </c>
      <c r="BM130" s="150" t="s">
        <v>771</v>
      </c>
    </row>
    <row r="131" spans="1:65" s="13" customFormat="1">
      <c r="B131" s="153"/>
      <c r="D131" s="154" t="s">
        <v>204</v>
      </c>
      <c r="E131" s="155" t="s">
        <v>1</v>
      </c>
      <c r="F131" s="156" t="s">
        <v>803</v>
      </c>
      <c r="H131" s="157">
        <v>0.154</v>
      </c>
      <c r="L131" s="153"/>
      <c r="M131" s="158"/>
      <c r="N131" s="159"/>
      <c r="O131" s="159"/>
      <c r="P131" s="159"/>
      <c r="Q131" s="159"/>
      <c r="R131" s="159"/>
      <c r="S131" s="159"/>
      <c r="T131" s="160"/>
      <c r="AT131" s="155" t="s">
        <v>204</v>
      </c>
      <c r="AU131" s="155" t="s">
        <v>185</v>
      </c>
      <c r="AV131" s="13" t="s">
        <v>185</v>
      </c>
      <c r="AW131" s="13" t="s">
        <v>27</v>
      </c>
      <c r="AX131" s="13" t="s">
        <v>80</v>
      </c>
      <c r="AY131" s="155" t="s">
        <v>177</v>
      </c>
    </row>
    <row r="132" spans="1:65" s="2" customFormat="1" ht="24.2" customHeight="1">
      <c r="A132" s="28"/>
      <c r="B132" s="139"/>
      <c r="C132" s="140" t="s">
        <v>190</v>
      </c>
      <c r="D132" s="140" t="s">
        <v>180</v>
      </c>
      <c r="E132" s="141" t="s">
        <v>337</v>
      </c>
      <c r="F132" s="142" t="s">
        <v>338</v>
      </c>
      <c r="G132" s="143" t="s">
        <v>202</v>
      </c>
      <c r="H132" s="144">
        <v>0.154</v>
      </c>
      <c r="I132" s="144"/>
      <c r="J132" s="144"/>
      <c r="K132" s="145"/>
      <c r="L132" s="29"/>
      <c r="M132" s="146" t="s">
        <v>1</v>
      </c>
      <c r="N132" s="147" t="s">
        <v>38</v>
      </c>
      <c r="O132" s="148">
        <v>7.0999999999999994E-2</v>
      </c>
      <c r="P132" s="148">
        <f>O132*H132</f>
        <v>1.0933999999999999E-2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0" t="s">
        <v>184</v>
      </c>
      <c r="AT132" s="150" t="s">
        <v>180</v>
      </c>
      <c r="AU132" s="150" t="s">
        <v>185</v>
      </c>
      <c r="AY132" s="16" t="s">
        <v>177</v>
      </c>
      <c r="BE132" s="151">
        <f>IF(N132="základná",J132,0)</f>
        <v>0</v>
      </c>
      <c r="BF132" s="151">
        <f>IF(N132="znížená",J132,0)</f>
        <v>0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6" t="s">
        <v>185</v>
      </c>
      <c r="BK132" s="152">
        <f>ROUND(I132*H132,3)</f>
        <v>0</v>
      </c>
      <c r="BL132" s="16" t="s">
        <v>184</v>
      </c>
      <c r="BM132" s="150" t="s">
        <v>773</v>
      </c>
    </row>
    <row r="133" spans="1:65" s="2" customFormat="1" ht="37.9" customHeight="1">
      <c r="A133" s="28"/>
      <c r="B133" s="139"/>
      <c r="C133" s="140" t="s">
        <v>184</v>
      </c>
      <c r="D133" s="140" t="s">
        <v>180</v>
      </c>
      <c r="E133" s="141" t="s">
        <v>341</v>
      </c>
      <c r="F133" s="142" t="s">
        <v>342</v>
      </c>
      <c r="G133" s="143" t="s">
        <v>202</v>
      </c>
      <c r="H133" s="144">
        <v>0.61599999999999999</v>
      </c>
      <c r="I133" s="144"/>
      <c r="J133" s="144"/>
      <c r="K133" s="145"/>
      <c r="L133" s="29"/>
      <c r="M133" s="146" t="s">
        <v>1</v>
      </c>
      <c r="N133" s="147" t="s">
        <v>38</v>
      </c>
      <c r="O133" s="148">
        <v>7.0000000000000001E-3</v>
      </c>
      <c r="P133" s="148">
        <f>O133*H133</f>
        <v>4.3119999999999999E-3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0" t="s">
        <v>184</v>
      </c>
      <c r="AT133" s="150" t="s">
        <v>180</v>
      </c>
      <c r="AU133" s="150" t="s">
        <v>185</v>
      </c>
      <c r="AY133" s="16" t="s">
        <v>177</v>
      </c>
      <c r="BE133" s="151">
        <f>IF(N133="základná",J133,0)</f>
        <v>0</v>
      </c>
      <c r="BF133" s="151">
        <f>IF(N133="znížená",J133,0)</f>
        <v>0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6" t="s">
        <v>185</v>
      </c>
      <c r="BK133" s="152">
        <f>ROUND(I133*H133,3)</f>
        <v>0</v>
      </c>
      <c r="BL133" s="16" t="s">
        <v>184</v>
      </c>
      <c r="BM133" s="150" t="s">
        <v>774</v>
      </c>
    </row>
    <row r="134" spans="1:65" s="13" customFormat="1">
      <c r="B134" s="153"/>
      <c r="D134" s="154" t="s">
        <v>204</v>
      </c>
      <c r="F134" s="156" t="s">
        <v>1406</v>
      </c>
      <c r="H134" s="157">
        <v>0.61599999999999999</v>
      </c>
      <c r="L134" s="153"/>
      <c r="M134" s="158"/>
      <c r="N134" s="159"/>
      <c r="O134" s="159"/>
      <c r="P134" s="159"/>
      <c r="Q134" s="159"/>
      <c r="R134" s="159"/>
      <c r="S134" s="159"/>
      <c r="T134" s="160"/>
      <c r="AT134" s="155" t="s">
        <v>204</v>
      </c>
      <c r="AU134" s="155" t="s">
        <v>185</v>
      </c>
      <c r="AV134" s="13" t="s">
        <v>185</v>
      </c>
      <c r="AW134" s="13" t="s">
        <v>3</v>
      </c>
      <c r="AX134" s="13" t="s">
        <v>80</v>
      </c>
      <c r="AY134" s="155" t="s">
        <v>177</v>
      </c>
    </row>
    <row r="135" spans="1:65" s="2" customFormat="1" ht="14.45" customHeight="1">
      <c r="A135" s="28"/>
      <c r="B135" s="139"/>
      <c r="C135" s="140" t="s">
        <v>199</v>
      </c>
      <c r="D135" s="140" t="s">
        <v>180</v>
      </c>
      <c r="E135" s="141" t="s">
        <v>344</v>
      </c>
      <c r="F135" s="142" t="s">
        <v>345</v>
      </c>
      <c r="G135" s="143" t="s">
        <v>202</v>
      </c>
      <c r="H135" s="144">
        <v>0.154</v>
      </c>
      <c r="I135" s="144"/>
      <c r="J135" s="144"/>
      <c r="K135" s="145"/>
      <c r="L135" s="29"/>
      <c r="M135" s="146" t="s">
        <v>1</v>
      </c>
      <c r="N135" s="147" t="s">
        <v>38</v>
      </c>
      <c r="O135" s="148">
        <v>0.83199999999999996</v>
      </c>
      <c r="P135" s="148">
        <f>O135*H135</f>
        <v>0.12812799999999999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0" t="s">
        <v>184</v>
      </c>
      <c r="AT135" s="150" t="s">
        <v>180</v>
      </c>
      <c r="AU135" s="150" t="s">
        <v>185</v>
      </c>
      <c r="AY135" s="16" t="s">
        <v>177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6" t="s">
        <v>185</v>
      </c>
      <c r="BK135" s="152">
        <f>ROUND(I135*H135,3)</f>
        <v>0</v>
      </c>
      <c r="BL135" s="16" t="s">
        <v>184</v>
      </c>
      <c r="BM135" s="150" t="s">
        <v>775</v>
      </c>
    </row>
    <row r="136" spans="1:65" s="2" customFormat="1" ht="14.45" customHeight="1">
      <c r="A136" s="28"/>
      <c r="B136" s="139"/>
      <c r="C136" s="140" t="s">
        <v>178</v>
      </c>
      <c r="D136" s="140" t="s">
        <v>180</v>
      </c>
      <c r="E136" s="141" t="s">
        <v>347</v>
      </c>
      <c r="F136" s="142" t="s">
        <v>348</v>
      </c>
      <c r="G136" s="143" t="s">
        <v>202</v>
      </c>
      <c r="H136" s="144">
        <v>0.154</v>
      </c>
      <c r="I136" s="144"/>
      <c r="J136" s="144"/>
      <c r="K136" s="145"/>
      <c r="L136" s="29"/>
      <c r="M136" s="146" t="s">
        <v>1</v>
      </c>
      <c r="N136" s="147" t="s">
        <v>38</v>
      </c>
      <c r="O136" s="148">
        <v>8.9999999999999993E-3</v>
      </c>
      <c r="P136" s="148">
        <f>O136*H136</f>
        <v>1.3859999999999999E-3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0" t="s">
        <v>184</v>
      </c>
      <c r="AT136" s="150" t="s">
        <v>180</v>
      </c>
      <c r="AU136" s="150" t="s">
        <v>185</v>
      </c>
      <c r="AY136" s="16" t="s">
        <v>177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185</v>
      </c>
      <c r="BK136" s="152">
        <f>ROUND(I136*H136,3)</f>
        <v>0</v>
      </c>
      <c r="BL136" s="16" t="s">
        <v>184</v>
      </c>
      <c r="BM136" s="150" t="s">
        <v>776</v>
      </c>
    </row>
    <row r="137" spans="1:65" s="2" customFormat="1" ht="24.2" customHeight="1">
      <c r="A137" s="28"/>
      <c r="B137" s="139"/>
      <c r="C137" s="140" t="s">
        <v>210</v>
      </c>
      <c r="D137" s="140" t="s">
        <v>180</v>
      </c>
      <c r="E137" s="141" t="s">
        <v>350</v>
      </c>
      <c r="F137" s="142" t="s">
        <v>351</v>
      </c>
      <c r="G137" s="143" t="s">
        <v>253</v>
      </c>
      <c r="H137" s="144">
        <v>0.27700000000000002</v>
      </c>
      <c r="I137" s="144"/>
      <c r="J137" s="144"/>
      <c r="K137" s="145"/>
      <c r="L137" s="29"/>
      <c r="M137" s="146" t="s">
        <v>1</v>
      </c>
      <c r="N137" s="147" t="s">
        <v>38</v>
      </c>
      <c r="O137" s="148">
        <v>0</v>
      </c>
      <c r="P137" s="148">
        <f>O137*H137</f>
        <v>0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0" t="s">
        <v>184</v>
      </c>
      <c r="AT137" s="150" t="s">
        <v>180</v>
      </c>
      <c r="AU137" s="150" t="s">
        <v>185</v>
      </c>
      <c r="AY137" s="16" t="s">
        <v>177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6" t="s">
        <v>185</v>
      </c>
      <c r="BK137" s="152">
        <f>ROUND(I137*H137,3)</f>
        <v>0</v>
      </c>
      <c r="BL137" s="16" t="s">
        <v>184</v>
      </c>
      <c r="BM137" s="150" t="s">
        <v>777</v>
      </c>
    </row>
    <row r="138" spans="1:65" s="13" customFormat="1">
      <c r="B138" s="153"/>
      <c r="D138" s="154" t="s">
        <v>204</v>
      </c>
      <c r="F138" s="156" t="s">
        <v>804</v>
      </c>
      <c r="H138" s="157">
        <v>0.27700000000000002</v>
      </c>
      <c r="L138" s="153"/>
      <c r="M138" s="158"/>
      <c r="N138" s="159"/>
      <c r="O138" s="159"/>
      <c r="P138" s="159"/>
      <c r="Q138" s="159"/>
      <c r="R138" s="159"/>
      <c r="S138" s="159"/>
      <c r="T138" s="160"/>
      <c r="AT138" s="155" t="s">
        <v>204</v>
      </c>
      <c r="AU138" s="155" t="s">
        <v>185</v>
      </c>
      <c r="AV138" s="13" t="s">
        <v>185</v>
      </c>
      <c r="AW138" s="13" t="s">
        <v>3</v>
      </c>
      <c r="AX138" s="13" t="s">
        <v>80</v>
      </c>
      <c r="AY138" s="155" t="s">
        <v>177</v>
      </c>
    </row>
    <row r="139" spans="1:65" s="2" customFormat="1" ht="24.2" customHeight="1">
      <c r="A139" s="28"/>
      <c r="B139" s="139"/>
      <c r="C139" s="140" t="s">
        <v>215</v>
      </c>
      <c r="D139" s="140" t="s">
        <v>180</v>
      </c>
      <c r="E139" s="141" t="s">
        <v>354</v>
      </c>
      <c r="F139" s="142" t="s">
        <v>355</v>
      </c>
      <c r="G139" s="143" t="s">
        <v>202</v>
      </c>
      <c r="H139" s="144">
        <v>2.1999999999999999E-2</v>
      </c>
      <c r="I139" s="144"/>
      <c r="J139" s="144"/>
      <c r="K139" s="145"/>
      <c r="L139" s="29"/>
      <c r="M139" s="146" t="s">
        <v>1</v>
      </c>
      <c r="N139" s="147" t="s">
        <v>38</v>
      </c>
      <c r="O139" s="148">
        <v>0.24199999999999999</v>
      </c>
      <c r="P139" s="148">
        <f>O139*H139</f>
        <v>5.3239999999999997E-3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0" t="s">
        <v>184</v>
      </c>
      <c r="AT139" s="150" t="s">
        <v>180</v>
      </c>
      <c r="AU139" s="150" t="s">
        <v>185</v>
      </c>
      <c r="AY139" s="16" t="s">
        <v>177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6" t="s">
        <v>185</v>
      </c>
      <c r="BK139" s="152">
        <f>ROUND(I139*H139,3)</f>
        <v>0</v>
      </c>
      <c r="BL139" s="16" t="s">
        <v>184</v>
      </c>
      <c r="BM139" s="150" t="s">
        <v>779</v>
      </c>
    </row>
    <row r="140" spans="1:65" s="13" customFormat="1">
      <c r="B140" s="153"/>
      <c r="D140" s="154" t="s">
        <v>204</v>
      </c>
      <c r="E140" s="155" t="s">
        <v>1</v>
      </c>
      <c r="F140" s="156" t="s">
        <v>805</v>
      </c>
      <c r="H140" s="157">
        <v>2.1999999999999999E-2</v>
      </c>
      <c r="L140" s="153"/>
      <c r="M140" s="158"/>
      <c r="N140" s="159"/>
      <c r="O140" s="159"/>
      <c r="P140" s="159"/>
      <c r="Q140" s="159"/>
      <c r="R140" s="159"/>
      <c r="S140" s="159"/>
      <c r="T140" s="160"/>
      <c r="AT140" s="155" t="s">
        <v>204</v>
      </c>
      <c r="AU140" s="155" t="s">
        <v>185</v>
      </c>
      <c r="AV140" s="13" t="s">
        <v>185</v>
      </c>
      <c r="AW140" s="13" t="s">
        <v>27</v>
      </c>
      <c r="AX140" s="13" t="s">
        <v>72</v>
      </c>
      <c r="AY140" s="155" t="s">
        <v>177</v>
      </c>
    </row>
    <row r="141" spans="1:65" s="14" customFormat="1">
      <c r="B141" s="174"/>
      <c r="D141" s="154" t="s">
        <v>204</v>
      </c>
      <c r="E141" s="175" t="s">
        <v>1</v>
      </c>
      <c r="F141" s="176" t="s">
        <v>395</v>
      </c>
      <c r="H141" s="177">
        <v>2.1999999999999999E-2</v>
      </c>
      <c r="L141" s="174"/>
      <c r="M141" s="178"/>
      <c r="N141" s="179"/>
      <c r="O141" s="179"/>
      <c r="P141" s="179"/>
      <c r="Q141" s="179"/>
      <c r="R141" s="179"/>
      <c r="S141" s="179"/>
      <c r="T141" s="180"/>
      <c r="AT141" s="175" t="s">
        <v>204</v>
      </c>
      <c r="AU141" s="175" t="s">
        <v>185</v>
      </c>
      <c r="AV141" s="14" t="s">
        <v>184</v>
      </c>
      <c r="AW141" s="14" t="s">
        <v>27</v>
      </c>
      <c r="AX141" s="14" t="s">
        <v>80</v>
      </c>
      <c r="AY141" s="175" t="s">
        <v>177</v>
      </c>
    </row>
    <row r="142" spans="1:65" s="2" customFormat="1" ht="14.45" customHeight="1">
      <c r="A142" s="28"/>
      <c r="B142" s="139"/>
      <c r="C142" s="140" t="s">
        <v>197</v>
      </c>
      <c r="D142" s="140" t="s">
        <v>180</v>
      </c>
      <c r="E142" s="141" t="s">
        <v>781</v>
      </c>
      <c r="F142" s="142" t="s">
        <v>782</v>
      </c>
      <c r="G142" s="143" t="s">
        <v>183</v>
      </c>
      <c r="H142" s="144">
        <v>3.75</v>
      </c>
      <c r="I142" s="144"/>
      <c r="J142" s="144"/>
      <c r="K142" s="145"/>
      <c r="L142" s="29"/>
      <c r="M142" s="146" t="s">
        <v>1</v>
      </c>
      <c r="N142" s="147" t="s">
        <v>38</v>
      </c>
      <c r="O142" s="148">
        <v>1.7000000000000001E-2</v>
      </c>
      <c r="P142" s="148">
        <f>O142*H142</f>
        <v>6.3750000000000001E-2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0" t="s">
        <v>184</v>
      </c>
      <c r="AT142" s="150" t="s">
        <v>180</v>
      </c>
      <c r="AU142" s="150" t="s">
        <v>185</v>
      </c>
      <c r="AY142" s="16" t="s">
        <v>177</v>
      </c>
      <c r="BE142" s="151">
        <f>IF(N142="základná",J142,0)</f>
        <v>0</v>
      </c>
      <c r="BF142" s="151">
        <f>IF(N142="znížená",J142,0)</f>
        <v>0</v>
      </c>
      <c r="BG142" s="151">
        <f>IF(N142="zákl. prenesená",J142,0)</f>
        <v>0</v>
      </c>
      <c r="BH142" s="151">
        <f>IF(N142="zníž. prenesená",J142,0)</f>
        <v>0</v>
      </c>
      <c r="BI142" s="151">
        <f>IF(N142="nulová",J142,0)</f>
        <v>0</v>
      </c>
      <c r="BJ142" s="16" t="s">
        <v>185</v>
      </c>
      <c r="BK142" s="152">
        <f>ROUND(I142*H142,3)</f>
        <v>0</v>
      </c>
      <c r="BL142" s="16" t="s">
        <v>184</v>
      </c>
      <c r="BM142" s="150" t="s">
        <v>783</v>
      </c>
    </row>
    <row r="143" spans="1:65" s="13" customFormat="1">
      <c r="B143" s="153"/>
      <c r="D143" s="154" t="s">
        <v>204</v>
      </c>
      <c r="E143" s="155" t="s">
        <v>1</v>
      </c>
      <c r="F143" s="156" t="s">
        <v>784</v>
      </c>
      <c r="H143" s="157">
        <v>3.75</v>
      </c>
      <c r="L143" s="153"/>
      <c r="M143" s="158"/>
      <c r="N143" s="159"/>
      <c r="O143" s="159"/>
      <c r="P143" s="159"/>
      <c r="Q143" s="159"/>
      <c r="R143" s="159"/>
      <c r="S143" s="159"/>
      <c r="T143" s="160"/>
      <c r="AT143" s="155" t="s">
        <v>204</v>
      </c>
      <c r="AU143" s="155" t="s">
        <v>185</v>
      </c>
      <c r="AV143" s="13" t="s">
        <v>185</v>
      </c>
      <c r="AW143" s="13" t="s">
        <v>27</v>
      </c>
      <c r="AX143" s="13" t="s">
        <v>80</v>
      </c>
      <c r="AY143" s="155" t="s">
        <v>177</v>
      </c>
    </row>
    <row r="144" spans="1:65" s="12" customFormat="1" ht="22.9" customHeight="1">
      <c r="B144" s="127"/>
      <c r="D144" s="128" t="s">
        <v>71</v>
      </c>
      <c r="E144" s="137" t="s">
        <v>185</v>
      </c>
      <c r="F144" s="137" t="s">
        <v>358</v>
      </c>
      <c r="J144" s="138"/>
      <c r="L144" s="127"/>
      <c r="M144" s="131"/>
      <c r="N144" s="132"/>
      <c r="O144" s="132"/>
      <c r="P144" s="133">
        <f>SUM(P145:P146)</f>
        <v>8.9473999999999998E-2</v>
      </c>
      <c r="Q144" s="132"/>
      <c r="R144" s="133">
        <f>SUM(R145:R146)</f>
        <v>0.34063260000000001</v>
      </c>
      <c r="S144" s="132"/>
      <c r="T144" s="134">
        <f>SUM(T145:T146)</f>
        <v>0</v>
      </c>
      <c r="AR144" s="128" t="s">
        <v>80</v>
      </c>
      <c r="AT144" s="135" t="s">
        <v>71</v>
      </c>
      <c r="AU144" s="135" t="s">
        <v>80</v>
      </c>
      <c r="AY144" s="128" t="s">
        <v>177</v>
      </c>
      <c r="BK144" s="136">
        <f>SUM(BK145:BK146)</f>
        <v>0</v>
      </c>
    </row>
    <row r="145" spans="1:65" s="2" customFormat="1" ht="14.45" customHeight="1">
      <c r="A145" s="28"/>
      <c r="B145" s="139"/>
      <c r="C145" s="140" t="s">
        <v>223</v>
      </c>
      <c r="D145" s="140" t="s">
        <v>180</v>
      </c>
      <c r="E145" s="141" t="s">
        <v>359</v>
      </c>
      <c r="F145" s="142" t="s">
        <v>360</v>
      </c>
      <c r="G145" s="143" t="s">
        <v>202</v>
      </c>
      <c r="H145" s="144">
        <v>0.154</v>
      </c>
      <c r="I145" s="144"/>
      <c r="J145" s="144"/>
      <c r="K145" s="145"/>
      <c r="L145" s="29"/>
      <c r="M145" s="146" t="s">
        <v>1</v>
      </c>
      <c r="N145" s="147" t="s">
        <v>38</v>
      </c>
      <c r="O145" s="148">
        <v>0.58099999999999996</v>
      </c>
      <c r="P145" s="148">
        <f>O145*H145</f>
        <v>8.9473999999999998E-2</v>
      </c>
      <c r="Q145" s="148">
        <v>2.2119</v>
      </c>
      <c r="R145" s="148">
        <f>Q145*H145</f>
        <v>0.34063260000000001</v>
      </c>
      <c r="S145" s="148">
        <v>0</v>
      </c>
      <c r="T145" s="149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0" t="s">
        <v>184</v>
      </c>
      <c r="AT145" s="150" t="s">
        <v>180</v>
      </c>
      <c r="AU145" s="150" t="s">
        <v>185</v>
      </c>
      <c r="AY145" s="16" t="s">
        <v>177</v>
      </c>
      <c r="BE145" s="151">
        <f>IF(N145="základná",J145,0)</f>
        <v>0</v>
      </c>
      <c r="BF145" s="151">
        <f>IF(N145="znížená",J145,0)</f>
        <v>0</v>
      </c>
      <c r="BG145" s="151">
        <f>IF(N145="zákl. prenesená",J145,0)</f>
        <v>0</v>
      </c>
      <c r="BH145" s="151">
        <f>IF(N145="zníž. prenesená",J145,0)</f>
        <v>0</v>
      </c>
      <c r="BI145" s="151">
        <f>IF(N145="nulová",J145,0)</f>
        <v>0</v>
      </c>
      <c r="BJ145" s="16" t="s">
        <v>185</v>
      </c>
      <c r="BK145" s="152">
        <f>ROUND(I145*H145,3)</f>
        <v>0</v>
      </c>
      <c r="BL145" s="16" t="s">
        <v>184</v>
      </c>
      <c r="BM145" s="150" t="s">
        <v>785</v>
      </c>
    </row>
    <row r="146" spans="1:65" s="13" customFormat="1">
      <c r="B146" s="153"/>
      <c r="D146" s="154" t="s">
        <v>204</v>
      </c>
      <c r="E146" s="155" t="s">
        <v>1</v>
      </c>
      <c r="F146" s="156" t="s">
        <v>806</v>
      </c>
      <c r="H146" s="157">
        <v>0.154</v>
      </c>
      <c r="L146" s="153"/>
      <c r="M146" s="158"/>
      <c r="N146" s="159"/>
      <c r="O146" s="159"/>
      <c r="P146" s="159"/>
      <c r="Q146" s="159"/>
      <c r="R146" s="159"/>
      <c r="S146" s="159"/>
      <c r="T146" s="160"/>
      <c r="AT146" s="155" t="s">
        <v>204</v>
      </c>
      <c r="AU146" s="155" t="s">
        <v>185</v>
      </c>
      <c r="AV146" s="13" t="s">
        <v>185</v>
      </c>
      <c r="AW146" s="13" t="s">
        <v>27</v>
      </c>
      <c r="AX146" s="13" t="s">
        <v>80</v>
      </c>
      <c r="AY146" s="155" t="s">
        <v>177</v>
      </c>
    </row>
    <row r="147" spans="1:65" s="12" customFormat="1" ht="22.9" customHeight="1">
      <c r="B147" s="127"/>
      <c r="D147" s="128" t="s">
        <v>71</v>
      </c>
      <c r="E147" s="137" t="s">
        <v>197</v>
      </c>
      <c r="F147" s="137" t="s">
        <v>198</v>
      </c>
      <c r="J147" s="138"/>
      <c r="L147" s="127"/>
      <c r="M147" s="131"/>
      <c r="N147" s="132"/>
      <c r="O147" s="132"/>
      <c r="P147" s="133">
        <f>SUM(P148:P149)</f>
        <v>4.5640000000000001</v>
      </c>
      <c r="Q147" s="132"/>
      <c r="R147" s="133">
        <f>SUM(R148:R149)</f>
        <v>5.5999999999999999E-3</v>
      </c>
      <c r="S147" s="132"/>
      <c r="T147" s="134">
        <f>SUM(T148:T149)</f>
        <v>0</v>
      </c>
      <c r="AR147" s="128" t="s">
        <v>80</v>
      </c>
      <c r="AT147" s="135" t="s">
        <v>71</v>
      </c>
      <c r="AU147" s="135" t="s">
        <v>80</v>
      </c>
      <c r="AY147" s="128" t="s">
        <v>177</v>
      </c>
      <c r="BK147" s="136">
        <f>SUM(BK148:BK149)</f>
        <v>0</v>
      </c>
    </row>
    <row r="148" spans="1:65" s="2" customFormat="1" ht="37.9" customHeight="1">
      <c r="A148" s="28"/>
      <c r="B148" s="139"/>
      <c r="C148" s="140" t="s">
        <v>227</v>
      </c>
      <c r="D148" s="140" t="s">
        <v>180</v>
      </c>
      <c r="E148" s="141" t="s">
        <v>704</v>
      </c>
      <c r="F148" s="142" t="s">
        <v>705</v>
      </c>
      <c r="G148" s="143" t="s">
        <v>221</v>
      </c>
      <c r="H148" s="144">
        <v>28</v>
      </c>
      <c r="I148" s="144"/>
      <c r="J148" s="144"/>
      <c r="K148" s="145"/>
      <c r="L148" s="29"/>
      <c r="M148" s="146" t="s">
        <v>1</v>
      </c>
      <c r="N148" s="147" t="s">
        <v>38</v>
      </c>
      <c r="O148" s="148">
        <v>0.16300000000000001</v>
      </c>
      <c r="P148" s="148">
        <f>O148*H148</f>
        <v>4.5640000000000001</v>
      </c>
      <c r="Q148" s="148">
        <v>2.0000000000000001E-4</v>
      </c>
      <c r="R148" s="148">
        <f>Q148*H148</f>
        <v>5.5999999999999999E-3</v>
      </c>
      <c r="S148" s="148">
        <v>0</v>
      </c>
      <c r="T148" s="149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0" t="s">
        <v>184</v>
      </c>
      <c r="AT148" s="150" t="s">
        <v>180</v>
      </c>
      <c r="AU148" s="150" t="s">
        <v>185</v>
      </c>
      <c r="AY148" s="16" t="s">
        <v>177</v>
      </c>
      <c r="BE148" s="151">
        <f>IF(N148="základná",J148,0)</f>
        <v>0</v>
      </c>
      <c r="BF148" s="151">
        <f>IF(N148="znížená",J148,0)</f>
        <v>0</v>
      </c>
      <c r="BG148" s="151">
        <f>IF(N148="zákl. prenesená",J148,0)</f>
        <v>0</v>
      </c>
      <c r="BH148" s="151">
        <f>IF(N148="zníž. prenesená",J148,0)</f>
        <v>0</v>
      </c>
      <c r="BI148" s="151">
        <f>IF(N148="nulová",J148,0)</f>
        <v>0</v>
      </c>
      <c r="BJ148" s="16" t="s">
        <v>185</v>
      </c>
      <c r="BK148" s="152">
        <f>ROUND(I148*H148,3)</f>
        <v>0</v>
      </c>
      <c r="BL148" s="16" t="s">
        <v>184</v>
      </c>
      <c r="BM148" s="150" t="s">
        <v>787</v>
      </c>
    </row>
    <row r="149" spans="1:65" s="13" customFormat="1">
      <c r="B149" s="153"/>
      <c r="D149" s="154" t="s">
        <v>204</v>
      </c>
      <c r="E149" s="155" t="s">
        <v>1</v>
      </c>
      <c r="F149" s="156" t="s">
        <v>807</v>
      </c>
      <c r="H149" s="157">
        <v>28</v>
      </c>
      <c r="L149" s="153"/>
      <c r="M149" s="158"/>
      <c r="N149" s="159"/>
      <c r="O149" s="159"/>
      <c r="P149" s="159"/>
      <c r="Q149" s="159"/>
      <c r="R149" s="159"/>
      <c r="S149" s="159"/>
      <c r="T149" s="160"/>
      <c r="AT149" s="155" t="s">
        <v>204</v>
      </c>
      <c r="AU149" s="155" t="s">
        <v>185</v>
      </c>
      <c r="AV149" s="13" t="s">
        <v>185</v>
      </c>
      <c r="AW149" s="13" t="s">
        <v>27</v>
      </c>
      <c r="AX149" s="13" t="s">
        <v>80</v>
      </c>
      <c r="AY149" s="155" t="s">
        <v>177</v>
      </c>
    </row>
    <row r="150" spans="1:65" s="12" customFormat="1" ht="22.9" customHeight="1">
      <c r="B150" s="127"/>
      <c r="D150" s="128" t="s">
        <v>71</v>
      </c>
      <c r="E150" s="137" t="s">
        <v>271</v>
      </c>
      <c r="F150" s="137" t="s">
        <v>272</v>
      </c>
      <c r="J150" s="138"/>
      <c r="L150" s="127"/>
      <c r="M150" s="131"/>
      <c r="N150" s="132"/>
      <c r="O150" s="132"/>
      <c r="P150" s="133">
        <f>P151</f>
        <v>0.6788519999999999</v>
      </c>
      <c r="Q150" s="132"/>
      <c r="R150" s="133">
        <f>R151</f>
        <v>0</v>
      </c>
      <c r="S150" s="132"/>
      <c r="T150" s="134">
        <f>T151</f>
        <v>0</v>
      </c>
      <c r="AR150" s="128" t="s">
        <v>80</v>
      </c>
      <c r="AT150" s="135" t="s">
        <v>71</v>
      </c>
      <c r="AU150" s="135" t="s">
        <v>80</v>
      </c>
      <c r="AY150" s="128" t="s">
        <v>177</v>
      </c>
      <c r="BK150" s="136">
        <f>BK151</f>
        <v>0</v>
      </c>
    </row>
    <row r="151" spans="1:65" s="2" customFormat="1" ht="24.2" customHeight="1">
      <c r="A151" s="28"/>
      <c r="B151" s="139"/>
      <c r="C151" s="140" t="s">
        <v>231</v>
      </c>
      <c r="D151" s="140" t="s">
        <v>180</v>
      </c>
      <c r="E151" s="141" t="s">
        <v>363</v>
      </c>
      <c r="F151" s="142" t="s">
        <v>364</v>
      </c>
      <c r="G151" s="143" t="s">
        <v>253</v>
      </c>
      <c r="H151" s="144">
        <v>0.34599999999999997</v>
      </c>
      <c r="I151" s="144"/>
      <c r="J151" s="144"/>
      <c r="K151" s="145"/>
      <c r="L151" s="29"/>
      <c r="M151" s="146" t="s">
        <v>1</v>
      </c>
      <c r="N151" s="147" t="s">
        <v>38</v>
      </c>
      <c r="O151" s="148">
        <v>1.962</v>
      </c>
      <c r="P151" s="148">
        <f>O151*H151</f>
        <v>0.6788519999999999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0" t="s">
        <v>184</v>
      </c>
      <c r="AT151" s="150" t="s">
        <v>180</v>
      </c>
      <c r="AU151" s="150" t="s">
        <v>185</v>
      </c>
      <c r="AY151" s="16" t="s">
        <v>177</v>
      </c>
      <c r="BE151" s="151">
        <f>IF(N151="základná",J151,0)</f>
        <v>0</v>
      </c>
      <c r="BF151" s="151">
        <f>IF(N151="znížená",J151,0)</f>
        <v>0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6" t="s">
        <v>185</v>
      </c>
      <c r="BK151" s="152">
        <f>ROUND(I151*H151,3)</f>
        <v>0</v>
      </c>
      <c r="BL151" s="16" t="s">
        <v>184</v>
      </c>
      <c r="BM151" s="150" t="s">
        <v>789</v>
      </c>
    </row>
    <row r="152" spans="1:65" s="12" customFormat="1" ht="25.9" customHeight="1">
      <c r="B152" s="127"/>
      <c r="D152" s="128" t="s">
        <v>71</v>
      </c>
      <c r="E152" s="129" t="s">
        <v>277</v>
      </c>
      <c r="F152" s="129" t="s">
        <v>278</v>
      </c>
      <c r="J152" s="130"/>
      <c r="L152" s="127"/>
      <c r="M152" s="131"/>
      <c r="N152" s="132"/>
      <c r="O152" s="132"/>
      <c r="P152" s="133">
        <f>P153+P157</f>
        <v>1.6647399999999999</v>
      </c>
      <c r="Q152" s="132"/>
      <c r="R152" s="133">
        <f>R153+R157</f>
        <v>0.16303000000000001</v>
      </c>
      <c r="S152" s="132"/>
      <c r="T152" s="134">
        <f>T153+T157</f>
        <v>8.7999999999999995E-2</v>
      </c>
      <c r="AR152" s="128" t="s">
        <v>185</v>
      </c>
      <c r="AT152" s="135" t="s">
        <v>71</v>
      </c>
      <c r="AU152" s="135" t="s">
        <v>72</v>
      </c>
      <c r="AY152" s="128" t="s">
        <v>177</v>
      </c>
      <c r="BK152" s="136">
        <f>BK153+BK157</f>
        <v>0</v>
      </c>
    </row>
    <row r="153" spans="1:65" s="12" customFormat="1" ht="22.9" customHeight="1">
      <c r="B153" s="127"/>
      <c r="D153" s="128" t="s">
        <v>71</v>
      </c>
      <c r="E153" s="137" t="s">
        <v>279</v>
      </c>
      <c r="F153" s="137" t="s">
        <v>280</v>
      </c>
      <c r="J153" s="138"/>
      <c r="L153" s="127"/>
      <c r="M153" s="131"/>
      <c r="N153" s="132"/>
      <c r="O153" s="132"/>
      <c r="P153" s="133">
        <f>SUM(P154:P156)</f>
        <v>0.71273999999999993</v>
      </c>
      <c r="Q153" s="132"/>
      <c r="R153" s="133">
        <f>SUM(R154:R156)</f>
        <v>0.16303000000000001</v>
      </c>
      <c r="S153" s="132"/>
      <c r="T153" s="134">
        <f>SUM(T154:T156)</f>
        <v>0</v>
      </c>
      <c r="AR153" s="128" t="s">
        <v>185</v>
      </c>
      <c r="AT153" s="135" t="s">
        <v>71</v>
      </c>
      <c r="AU153" s="135" t="s">
        <v>80</v>
      </c>
      <c r="AY153" s="128" t="s">
        <v>177</v>
      </c>
      <c r="BK153" s="136">
        <f>SUM(BK154:BK156)</f>
        <v>0</v>
      </c>
    </row>
    <row r="154" spans="1:65" s="2" customFormat="1" ht="24.2" customHeight="1">
      <c r="A154" s="28"/>
      <c r="B154" s="139"/>
      <c r="C154" s="140" t="s">
        <v>235</v>
      </c>
      <c r="D154" s="140" t="s">
        <v>180</v>
      </c>
      <c r="E154" s="141" t="s">
        <v>374</v>
      </c>
      <c r="F154" s="142" t="s">
        <v>375</v>
      </c>
      <c r="G154" s="143" t="s">
        <v>221</v>
      </c>
      <c r="H154" s="144">
        <v>7</v>
      </c>
      <c r="I154" s="144"/>
      <c r="J154" s="144"/>
      <c r="K154" s="145"/>
      <c r="L154" s="29"/>
      <c r="M154" s="146" t="s">
        <v>1</v>
      </c>
      <c r="N154" s="147" t="s">
        <v>38</v>
      </c>
      <c r="O154" s="148">
        <v>0.10181999999999999</v>
      </c>
      <c r="P154" s="148">
        <f>O154*H154</f>
        <v>0.71273999999999993</v>
      </c>
      <c r="Q154" s="148">
        <v>2.1000000000000001E-4</v>
      </c>
      <c r="R154" s="148">
        <f>Q154*H154</f>
        <v>1.47E-3</v>
      </c>
      <c r="S154" s="148">
        <v>0</v>
      </c>
      <c r="T154" s="149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0" t="s">
        <v>250</v>
      </c>
      <c r="AT154" s="150" t="s">
        <v>180</v>
      </c>
      <c r="AU154" s="150" t="s">
        <v>185</v>
      </c>
      <c r="AY154" s="16" t="s">
        <v>177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6" t="s">
        <v>185</v>
      </c>
      <c r="BK154" s="152">
        <f>ROUND(I154*H154,3)</f>
        <v>0</v>
      </c>
      <c r="BL154" s="16" t="s">
        <v>250</v>
      </c>
      <c r="BM154" s="150" t="s">
        <v>790</v>
      </c>
    </row>
    <row r="155" spans="1:65" s="2" customFormat="1" ht="14.45" customHeight="1">
      <c r="A155" s="28"/>
      <c r="B155" s="139"/>
      <c r="C155" s="165" t="s">
        <v>240</v>
      </c>
      <c r="D155" s="165" t="s">
        <v>377</v>
      </c>
      <c r="E155" s="166" t="s">
        <v>378</v>
      </c>
      <c r="F155" s="167" t="s">
        <v>379</v>
      </c>
      <c r="G155" s="168" t="s">
        <v>221</v>
      </c>
      <c r="H155" s="169">
        <v>7</v>
      </c>
      <c r="I155" s="169"/>
      <c r="J155" s="169"/>
      <c r="K155" s="170"/>
      <c r="L155" s="171"/>
      <c r="M155" s="172" t="s">
        <v>1</v>
      </c>
      <c r="N155" s="173" t="s">
        <v>38</v>
      </c>
      <c r="O155" s="148">
        <v>0</v>
      </c>
      <c r="P155" s="148">
        <f>O155*H155</f>
        <v>0</v>
      </c>
      <c r="Q155" s="148">
        <v>2.308E-2</v>
      </c>
      <c r="R155" s="148">
        <f>Q155*H155</f>
        <v>0.16156000000000001</v>
      </c>
      <c r="S155" s="148">
        <v>0</v>
      </c>
      <c r="T155" s="149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0" t="s">
        <v>380</v>
      </c>
      <c r="AT155" s="150" t="s">
        <v>377</v>
      </c>
      <c r="AU155" s="150" t="s">
        <v>185</v>
      </c>
      <c r="AY155" s="16" t="s">
        <v>177</v>
      </c>
      <c r="BE155" s="151">
        <f>IF(N155="základná",J155,0)</f>
        <v>0</v>
      </c>
      <c r="BF155" s="151">
        <f>IF(N155="znížená",J155,0)</f>
        <v>0</v>
      </c>
      <c r="BG155" s="151">
        <f>IF(N155="zákl. prenesená",J155,0)</f>
        <v>0</v>
      </c>
      <c r="BH155" s="151">
        <f>IF(N155="zníž. prenesená",J155,0)</f>
        <v>0</v>
      </c>
      <c r="BI155" s="151">
        <f>IF(N155="nulová",J155,0)</f>
        <v>0</v>
      </c>
      <c r="BJ155" s="16" t="s">
        <v>185</v>
      </c>
      <c r="BK155" s="152">
        <f>ROUND(I155*H155,3)</f>
        <v>0</v>
      </c>
      <c r="BL155" s="16" t="s">
        <v>250</v>
      </c>
      <c r="BM155" s="150" t="s">
        <v>791</v>
      </c>
    </row>
    <row r="156" spans="1:65" s="2" customFormat="1" ht="24.2" customHeight="1">
      <c r="A156" s="28"/>
      <c r="B156" s="139"/>
      <c r="C156" s="140" t="s">
        <v>245</v>
      </c>
      <c r="D156" s="140" t="s">
        <v>180</v>
      </c>
      <c r="E156" s="141" t="s">
        <v>294</v>
      </c>
      <c r="F156" s="142" t="s">
        <v>295</v>
      </c>
      <c r="G156" s="143" t="s">
        <v>296</v>
      </c>
      <c r="H156" s="144">
        <v>3.8780000000000001</v>
      </c>
      <c r="I156" s="144"/>
      <c r="J156" s="144"/>
      <c r="K156" s="145"/>
      <c r="L156" s="29"/>
      <c r="M156" s="146" t="s">
        <v>1</v>
      </c>
      <c r="N156" s="147" t="s">
        <v>38</v>
      </c>
      <c r="O156" s="148">
        <v>0</v>
      </c>
      <c r="P156" s="148">
        <f>O156*H156</f>
        <v>0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0" t="s">
        <v>250</v>
      </c>
      <c r="AT156" s="150" t="s">
        <v>180</v>
      </c>
      <c r="AU156" s="150" t="s">
        <v>185</v>
      </c>
      <c r="AY156" s="16" t="s">
        <v>177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6" t="s">
        <v>185</v>
      </c>
      <c r="BK156" s="152">
        <f>ROUND(I156*H156,3)</f>
        <v>0</v>
      </c>
      <c r="BL156" s="16" t="s">
        <v>250</v>
      </c>
      <c r="BM156" s="150" t="s">
        <v>792</v>
      </c>
    </row>
    <row r="157" spans="1:65" s="12" customFormat="1" ht="22.9" customHeight="1">
      <c r="B157" s="127"/>
      <c r="D157" s="128" t="s">
        <v>71</v>
      </c>
      <c r="E157" s="137" t="s">
        <v>685</v>
      </c>
      <c r="F157" s="137" t="s">
        <v>686</v>
      </c>
      <c r="J157" s="138"/>
      <c r="L157" s="127"/>
      <c r="M157" s="131"/>
      <c r="N157" s="132"/>
      <c r="O157" s="132"/>
      <c r="P157" s="133">
        <f>SUM(P158:P159)</f>
        <v>0.95199999999999996</v>
      </c>
      <c r="Q157" s="132"/>
      <c r="R157" s="133">
        <f>SUM(R158:R159)</f>
        <v>0</v>
      </c>
      <c r="S157" s="132"/>
      <c r="T157" s="134">
        <f>SUM(T158:T159)</f>
        <v>8.7999999999999995E-2</v>
      </c>
      <c r="AR157" s="128" t="s">
        <v>185</v>
      </c>
      <c r="AT157" s="135" t="s">
        <v>71</v>
      </c>
      <c r="AU157" s="135" t="s">
        <v>80</v>
      </c>
      <c r="AY157" s="128" t="s">
        <v>177</v>
      </c>
      <c r="BK157" s="136">
        <f>SUM(BK158:BK159)</f>
        <v>0</v>
      </c>
    </row>
    <row r="158" spans="1:65" s="2" customFormat="1" ht="24.2" customHeight="1">
      <c r="A158" s="28"/>
      <c r="B158" s="139"/>
      <c r="C158" s="140" t="s">
        <v>250</v>
      </c>
      <c r="D158" s="140" t="s">
        <v>180</v>
      </c>
      <c r="E158" s="141" t="s">
        <v>793</v>
      </c>
      <c r="F158" s="142" t="s">
        <v>799</v>
      </c>
      <c r="G158" s="143" t="s">
        <v>221</v>
      </c>
      <c r="H158" s="144">
        <v>1</v>
      </c>
      <c r="I158" s="144"/>
      <c r="J158" s="144"/>
      <c r="K158" s="145"/>
      <c r="L158" s="29"/>
      <c r="M158" s="146" t="s">
        <v>1</v>
      </c>
      <c r="N158" s="147" t="s">
        <v>38</v>
      </c>
      <c r="O158" s="148">
        <v>0.95199999999999996</v>
      </c>
      <c r="P158" s="148">
        <f>O158*H158</f>
        <v>0.95199999999999996</v>
      </c>
      <c r="Q158" s="148">
        <v>0</v>
      </c>
      <c r="R158" s="148">
        <f>Q158*H158</f>
        <v>0</v>
      </c>
      <c r="S158" s="148">
        <v>8.7999999999999995E-2</v>
      </c>
      <c r="T158" s="149">
        <f>S158*H158</f>
        <v>8.7999999999999995E-2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0" t="s">
        <v>250</v>
      </c>
      <c r="AT158" s="150" t="s">
        <v>180</v>
      </c>
      <c r="AU158" s="150" t="s">
        <v>185</v>
      </c>
      <c r="AY158" s="16" t="s">
        <v>177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6" t="s">
        <v>185</v>
      </c>
      <c r="BK158" s="152">
        <f>ROUND(I158*H158,3)</f>
        <v>0</v>
      </c>
      <c r="BL158" s="16" t="s">
        <v>250</v>
      </c>
      <c r="BM158" s="150" t="s">
        <v>795</v>
      </c>
    </row>
    <row r="159" spans="1:65" s="2" customFormat="1" ht="24.2" customHeight="1">
      <c r="A159" s="28"/>
      <c r="B159" s="139"/>
      <c r="C159" s="140" t="s">
        <v>255</v>
      </c>
      <c r="D159" s="140" t="s">
        <v>180</v>
      </c>
      <c r="E159" s="141" t="s">
        <v>690</v>
      </c>
      <c r="F159" s="142" t="s">
        <v>691</v>
      </c>
      <c r="G159" s="143" t="s">
        <v>296</v>
      </c>
      <c r="H159" s="144">
        <v>16.027000000000001</v>
      </c>
      <c r="I159" s="144"/>
      <c r="J159" s="144"/>
      <c r="K159" s="145"/>
      <c r="L159" s="29"/>
      <c r="M159" s="146" t="s">
        <v>1</v>
      </c>
      <c r="N159" s="147" t="s">
        <v>38</v>
      </c>
      <c r="O159" s="148">
        <v>0</v>
      </c>
      <c r="P159" s="148">
        <f>O159*H159</f>
        <v>0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0" t="s">
        <v>250</v>
      </c>
      <c r="AT159" s="150" t="s">
        <v>180</v>
      </c>
      <c r="AU159" s="150" t="s">
        <v>185</v>
      </c>
      <c r="AY159" s="16" t="s">
        <v>177</v>
      </c>
      <c r="BE159" s="151">
        <f>IF(N159="základná",J159,0)</f>
        <v>0</v>
      </c>
      <c r="BF159" s="151">
        <f>IF(N159="znížená",J159,0)</f>
        <v>0</v>
      </c>
      <c r="BG159" s="151">
        <f>IF(N159="zákl. prenesená",J159,0)</f>
        <v>0</v>
      </c>
      <c r="BH159" s="151">
        <f>IF(N159="zníž. prenesená",J159,0)</f>
        <v>0</v>
      </c>
      <c r="BI159" s="151">
        <f>IF(N159="nulová",J159,0)</f>
        <v>0</v>
      </c>
      <c r="BJ159" s="16" t="s">
        <v>185</v>
      </c>
      <c r="BK159" s="152">
        <f>ROUND(I159*H159,3)</f>
        <v>0</v>
      </c>
      <c r="BL159" s="16" t="s">
        <v>250</v>
      </c>
      <c r="BM159" s="150" t="s">
        <v>796</v>
      </c>
    </row>
    <row r="160" spans="1:65" s="12" customFormat="1" ht="25.9" customHeight="1">
      <c r="B160" s="127"/>
      <c r="D160" s="128" t="s">
        <v>71</v>
      </c>
      <c r="E160" s="129" t="s">
        <v>318</v>
      </c>
      <c r="F160" s="129" t="s">
        <v>319</v>
      </c>
      <c r="J160" s="130"/>
      <c r="L160" s="127"/>
      <c r="M160" s="131"/>
      <c r="N160" s="132"/>
      <c r="O160" s="132"/>
      <c r="P160" s="133">
        <f>P161</f>
        <v>0</v>
      </c>
      <c r="Q160" s="132"/>
      <c r="R160" s="133">
        <f>R161</f>
        <v>0</v>
      </c>
      <c r="S160" s="132"/>
      <c r="T160" s="134">
        <f>T161</f>
        <v>0</v>
      </c>
      <c r="AR160" s="128" t="s">
        <v>184</v>
      </c>
      <c r="AT160" s="135" t="s">
        <v>71</v>
      </c>
      <c r="AU160" s="135" t="s">
        <v>72</v>
      </c>
      <c r="AY160" s="128" t="s">
        <v>177</v>
      </c>
      <c r="BK160" s="136">
        <f>BK161</f>
        <v>0</v>
      </c>
    </row>
    <row r="161" spans="1:65" s="2" customFormat="1" ht="24.2" customHeight="1">
      <c r="A161" s="28"/>
      <c r="B161" s="139"/>
      <c r="C161" s="140" t="s">
        <v>259</v>
      </c>
      <c r="D161" s="140" t="s">
        <v>180</v>
      </c>
      <c r="E161" s="141" t="s">
        <v>747</v>
      </c>
      <c r="F161" s="142" t="s">
        <v>1414</v>
      </c>
      <c r="G161" s="143" t="s">
        <v>253</v>
      </c>
      <c r="H161" s="144">
        <v>0.27700000000000002</v>
      </c>
      <c r="I161" s="144"/>
      <c r="J161" s="144"/>
      <c r="K161" s="145"/>
      <c r="L161" s="29"/>
      <c r="M161" s="161" t="s">
        <v>1</v>
      </c>
      <c r="N161" s="162" t="s">
        <v>38</v>
      </c>
      <c r="O161" s="163">
        <v>0</v>
      </c>
      <c r="P161" s="163">
        <f>O161*H161</f>
        <v>0</v>
      </c>
      <c r="Q161" s="163">
        <v>0</v>
      </c>
      <c r="R161" s="163">
        <f>Q161*H161</f>
        <v>0</v>
      </c>
      <c r="S161" s="163">
        <v>0</v>
      </c>
      <c r="T161" s="164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0" t="s">
        <v>322</v>
      </c>
      <c r="AT161" s="150" t="s">
        <v>180</v>
      </c>
      <c r="AU161" s="150" t="s">
        <v>80</v>
      </c>
      <c r="AY161" s="16" t="s">
        <v>177</v>
      </c>
      <c r="BE161" s="151">
        <f>IF(N161="základná",J161,0)</f>
        <v>0</v>
      </c>
      <c r="BF161" s="151">
        <f>IF(N161="znížená",J161,0)</f>
        <v>0</v>
      </c>
      <c r="BG161" s="151">
        <f>IF(N161="zákl. prenesená",J161,0)</f>
        <v>0</v>
      </c>
      <c r="BH161" s="151">
        <f>IF(N161="zníž. prenesená",J161,0)</f>
        <v>0</v>
      </c>
      <c r="BI161" s="151">
        <f>IF(N161="nulová",J161,0)</f>
        <v>0</v>
      </c>
      <c r="BJ161" s="16" t="s">
        <v>185</v>
      </c>
      <c r="BK161" s="152">
        <f>ROUND(I161*H161,3)</f>
        <v>0</v>
      </c>
      <c r="BL161" s="16" t="s">
        <v>322</v>
      </c>
      <c r="BM161" s="150" t="s">
        <v>808</v>
      </c>
    </row>
    <row r="162" spans="1:65" s="2" customFormat="1" ht="6.95" customHeight="1">
      <c r="A162" s="28"/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29"/>
      <c r="M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</row>
  </sheetData>
  <autoFilter ref="C124:K161" xr:uid="{00000000-0009-0000-0000-00000C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M171"/>
  <sheetViews>
    <sheetView showGridLines="0" tabSelected="1" topLeftCell="D146" workbookViewId="0">
      <selection activeCell="I168" sqref="I16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117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809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ROUND(J124,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ROUND((SUM(BE124:BE170)),  2)</f>
        <v>0</v>
      </c>
      <c r="G33" s="28"/>
      <c r="H33" s="28"/>
      <c r="I33" s="97">
        <v>0.2</v>
      </c>
      <c r="J33" s="96">
        <f>ROUND(((SUM(BE124:BE170))*I33),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ROUND((SUM(BF124:BF170)),  2)</f>
        <v>0</v>
      </c>
      <c r="G34" s="28"/>
      <c r="H34" s="28"/>
      <c r="I34" s="97">
        <v>0.2</v>
      </c>
      <c r="J34" s="96">
        <f>ROUND(((SUM(BF124:BF170))*I34),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ROUND((SUM(BG124:BG170)),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ROUND((SUM(BH124:BH170)),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ROUND((SUM(BI124:BI170)),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 xml:space="preserve">1171-0014 - V1 - KRUHOVÁ FONTÁNA 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J124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J125</f>
        <v>0</v>
      </c>
      <c r="L97" s="109"/>
    </row>
    <row r="98" spans="1:31" s="10" customFormat="1" ht="19.899999999999999" hidden="1" customHeight="1">
      <c r="B98" s="113"/>
      <c r="D98" s="114" t="s">
        <v>325</v>
      </c>
      <c r="E98" s="115"/>
      <c r="F98" s="115"/>
      <c r="G98" s="115"/>
      <c r="H98" s="115"/>
      <c r="I98" s="115"/>
      <c r="J98" s="116">
        <f>J126</f>
        <v>0</v>
      </c>
      <c r="L98" s="113"/>
    </row>
    <row r="99" spans="1:31" s="10" customFormat="1" ht="19.899999999999999" hidden="1" customHeight="1">
      <c r="B99" s="113"/>
      <c r="D99" s="114" t="s">
        <v>326</v>
      </c>
      <c r="E99" s="115"/>
      <c r="F99" s="115"/>
      <c r="G99" s="115"/>
      <c r="H99" s="115"/>
      <c r="I99" s="115"/>
      <c r="J99" s="116">
        <f>J142</f>
        <v>0</v>
      </c>
      <c r="L99" s="113"/>
    </row>
    <row r="100" spans="1:31" s="10" customFormat="1" ht="19.899999999999999" hidden="1" customHeight="1">
      <c r="B100" s="113"/>
      <c r="D100" s="114" t="s">
        <v>158</v>
      </c>
      <c r="E100" s="115"/>
      <c r="F100" s="115"/>
      <c r="G100" s="115"/>
      <c r="H100" s="115"/>
      <c r="I100" s="115"/>
      <c r="J100" s="116">
        <f>J161</f>
        <v>0</v>
      </c>
      <c r="L100" s="113"/>
    </row>
    <row r="101" spans="1:31" s="9" customFormat="1" ht="24.95" hidden="1" customHeight="1">
      <c r="B101" s="109"/>
      <c r="D101" s="110" t="s">
        <v>159</v>
      </c>
      <c r="E101" s="111"/>
      <c r="F101" s="111"/>
      <c r="G101" s="111"/>
      <c r="H101" s="111"/>
      <c r="I101" s="111"/>
      <c r="J101" s="112">
        <f>J163</f>
        <v>0</v>
      </c>
      <c r="L101" s="109"/>
    </row>
    <row r="102" spans="1:31" s="10" customFormat="1" ht="19.899999999999999" hidden="1" customHeight="1">
      <c r="B102" s="113"/>
      <c r="D102" s="114" t="s">
        <v>810</v>
      </c>
      <c r="E102" s="115"/>
      <c r="F102" s="115"/>
      <c r="G102" s="115"/>
      <c r="H102" s="115"/>
      <c r="I102" s="115"/>
      <c r="J102" s="116">
        <f>J164</f>
        <v>0</v>
      </c>
      <c r="L102" s="113"/>
    </row>
    <row r="103" spans="1:31" s="10" customFormat="1" ht="19.899999999999999" hidden="1" customHeight="1">
      <c r="B103" s="113"/>
      <c r="D103" s="114" t="s">
        <v>586</v>
      </c>
      <c r="E103" s="115"/>
      <c r="F103" s="115"/>
      <c r="G103" s="115"/>
      <c r="H103" s="115"/>
      <c r="I103" s="115"/>
      <c r="J103" s="116">
        <f>J166</f>
        <v>0</v>
      </c>
      <c r="L103" s="113"/>
    </row>
    <row r="104" spans="1:31" s="9" customFormat="1" ht="24.95" hidden="1" customHeight="1">
      <c r="B104" s="109"/>
      <c r="D104" s="110" t="s">
        <v>162</v>
      </c>
      <c r="E104" s="111"/>
      <c r="F104" s="111"/>
      <c r="G104" s="111"/>
      <c r="H104" s="111"/>
      <c r="I104" s="111"/>
      <c r="J104" s="112">
        <f>J169</f>
        <v>0</v>
      </c>
      <c r="L104" s="109"/>
    </row>
    <row r="105" spans="1:31" s="2" customFormat="1" ht="21.75" hidden="1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hidden="1" customHeight="1">
      <c r="A106" s="28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hidden="1"/>
    <row r="108" spans="1:31" hidden="1"/>
    <row r="109" spans="1:31" hidden="1"/>
    <row r="110" spans="1:31" s="2" customFormat="1" ht="6.95" customHeight="1">
      <c r="A110" s="28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4.95" customHeight="1">
      <c r="A111" s="28"/>
      <c r="B111" s="29"/>
      <c r="C111" s="20" t="s">
        <v>163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12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222" t="str">
        <f>E7</f>
        <v>Obnova Ružového parku-architektura</v>
      </c>
      <c r="F114" s="223"/>
      <c r="G114" s="223"/>
      <c r="H114" s="223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5" t="s">
        <v>146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6.5" customHeight="1">
      <c r="A116" s="28"/>
      <c r="B116" s="29"/>
      <c r="C116" s="28"/>
      <c r="D116" s="28"/>
      <c r="E116" s="188" t="str">
        <f>E9</f>
        <v xml:space="preserve">1171-0014 - V1 - KRUHOVÁ FONTÁNA </v>
      </c>
      <c r="F116" s="221"/>
      <c r="G116" s="221"/>
      <c r="H116" s="221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2" customHeight="1">
      <c r="A118" s="28"/>
      <c r="B118" s="29"/>
      <c r="C118" s="25" t="s">
        <v>16</v>
      </c>
      <c r="D118" s="28"/>
      <c r="E118" s="28"/>
      <c r="F118" s="23" t="str">
        <f>F12</f>
        <v>TRNAVA</v>
      </c>
      <c r="G118" s="28"/>
      <c r="H118" s="28"/>
      <c r="I118" s="25" t="s">
        <v>18</v>
      </c>
      <c r="J118" s="51">
        <f>IF(J12="","",J12)</f>
        <v>44281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25.7" customHeight="1">
      <c r="A120" s="28"/>
      <c r="B120" s="29"/>
      <c r="C120" s="25" t="s">
        <v>19</v>
      </c>
      <c r="D120" s="28"/>
      <c r="E120" s="28"/>
      <c r="F120" s="23" t="str">
        <f>E15</f>
        <v>MESTO TRNAVA</v>
      </c>
      <c r="G120" s="28"/>
      <c r="H120" s="28"/>
      <c r="I120" s="25" t="s">
        <v>25</v>
      </c>
      <c r="J120" s="26" t="str">
        <f>E21</f>
        <v>Rudbeckia-ateliér s.r.o.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25.7" customHeight="1">
      <c r="A121" s="28"/>
      <c r="B121" s="29"/>
      <c r="C121" s="25" t="s">
        <v>23</v>
      </c>
      <c r="D121" s="28"/>
      <c r="E121" s="28"/>
      <c r="F121" s="23" t="str">
        <f>IF(E18="","",E18)</f>
        <v xml:space="preserve"> </v>
      </c>
      <c r="G121" s="28"/>
      <c r="H121" s="28"/>
      <c r="I121" s="25" t="s">
        <v>29</v>
      </c>
      <c r="J121" s="26" t="str">
        <f>E24</f>
        <v>Ing. Júlia Straňáková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0.3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11" customFormat="1" ht="29.25" customHeight="1">
      <c r="A123" s="117"/>
      <c r="B123" s="118"/>
      <c r="C123" s="119" t="s">
        <v>164</v>
      </c>
      <c r="D123" s="120" t="s">
        <v>57</v>
      </c>
      <c r="E123" s="120" t="s">
        <v>53</v>
      </c>
      <c r="F123" s="120" t="s">
        <v>54</v>
      </c>
      <c r="G123" s="120" t="s">
        <v>165</v>
      </c>
      <c r="H123" s="120" t="s">
        <v>166</v>
      </c>
      <c r="I123" s="120" t="s">
        <v>167</v>
      </c>
      <c r="J123" s="121" t="s">
        <v>152</v>
      </c>
      <c r="K123" s="122" t="s">
        <v>168</v>
      </c>
      <c r="L123" s="184" t="s">
        <v>1415</v>
      </c>
      <c r="M123" s="59" t="s">
        <v>1</v>
      </c>
      <c r="N123" s="59" t="s">
        <v>36</v>
      </c>
      <c r="O123" s="59" t="s">
        <v>169</v>
      </c>
      <c r="P123" s="59" t="s">
        <v>170</v>
      </c>
      <c r="Q123" s="59" t="s">
        <v>171</v>
      </c>
      <c r="R123" s="59" t="s">
        <v>172</v>
      </c>
      <c r="S123" s="59" t="s">
        <v>173</v>
      </c>
      <c r="T123" s="60" t="s">
        <v>174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9" customHeight="1">
      <c r="A124" s="28"/>
      <c r="B124" s="29"/>
      <c r="C124" s="65" t="s">
        <v>153</v>
      </c>
      <c r="D124" s="28"/>
      <c r="E124" s="28"/>
      <c r="F124" s="28"/>
      <c r="G124" s="28"/>
      <c r="H124" s="28"/>
      <c r="I124" s="28"/>
      <c r="J124" s="123"/>
      <c r="K124" s="28"/>
      <c r="L124" s="29"/>
      <c r="M124" s="61"/>
      <c r="N124" s="52"/>
      <c r="O124" s="62"/>
      <c r="P124" s="124">
        <f>P125+P163+P169</f>
        <v>186.67227233</v>
      </c>
      <c r="Q124" s="62"/>
      <c r="R124" s="124">
        <f>R125+R163+R169</f>
        <v>53.760960969999992</v>
      </c>
      <c r="S124" s="62"/>
      <c r="T124" s="125">
        <f>T125+T163+T169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6" t="s">
        <v>71</v>
      </c>
      <c r="AU124" s="16" t="s">
        <v>154</v>
      </c>
      <c r="BK124" s="126">
        <f>BK125+BK163+BK169</f>
        <v>0</v>
      </c>
    </row>
    <row r="125" spans="1:65" s="12" customFormat="1" ht="25.9" customHeight="1">
      <c r="B125" s="127"/>
      <c r="D125" s="128" t="s">
        <v>71</v>
      </c>
      <c r="E125" s="129" t="s">
        <v>175</v>
      </c>
      <c r="F125" s="129" t="s">
        <v>176</v>
      </c>
      <c r="J125" s="130"/>
      <c r="L125" s="127"/>
      <c r="M125" s="131"/>
      <c r="N125" s="132"/>
      <c r="O125" s="132"/>
      <c r="P125" s="133">
        <f>P126+P142+P161</f>
        <v>186.02227232999999</v>
      </c>
      <c r="Q125" s="132"/>
      <c r="R125" s="133">
        <f>R126+R142+R161</f>
        <v>53.716710969999994</v>
      </c>
      <c r="S125" s="132"/>
      <c r="T125" s="134">
        <f>T126+T142+T161</f>
        <v>0</v>
      </c>
      <c r="AR125" s="128" t="s">
        <v>80</v>
      </c>
      <c r="AT125" s="135" t="s">
        <v>71</v>
      </c>
      <c r="AU125" s="135" t="s">
        <v>72</v>
      </c>
      <c r="AY125" s="128" t="s">
        <v>177</v>
      </c>
      <c r="BK125" s="136">
        <f>BK126+BK142+BK161</f>
        <v>0</v>
      </c>
    </row>
    <row r="126" spans="1:65" s="12" customFormat="1" ht="22.9" customHeight="1">
      <c r="B126" s="127"/>
      <c r="D126" s="128" t="s">
        <v>71</v>
      </c>
      <c r="E126" s="137" t="s">
        <v>80</v>
      </c>
      <c r="F126" s="137" t="s">
        <v>329</v>
      </c>
      <c r="J126" s="138"/>
      <c r="L126" s="127"/>
      <c r="M126" s="131"/>
      <c r="N126" s="132"/>
      <c r="O126" s="132"/>
      <c r="P126" s="133">
        <f>SUM(P127:P141)</f>
        <v>50.014562000000005</v>
      </c>
      <c r="Q126" s="132"/>
      <c r="R126" s="133">
        <f>SUM(R127:R141)</f>
        <v>0</v>
      </c>
      <c r="S126" s="132"/>
      <c r="T126" s="134">
        <f>SUM(T127:T141)</f>
        <v>0</v>
      </c>
      <c r="AR126" s="128" t="s">
        <v>80</v>
      </c>
      <c r="AT126" s="135" t="s">
        <v>71</v>
      </c>
      <c r="AU126" s="135" t="s">
        <v>80</v>
      </c>
      <c r="AY126" s="128" t="s">
        <v>177</v>
      </c>
      <c r="BK126" s="136">
        <f>SUM(BK127:BK141)</f>
        <v>0</v>
      </c>
    </row>
    <row r="127" spans="1:65" s="2" customFormat="1" ht="14.45" customHeight="1">
      <c r="A127" s="28"/>
      <c r="B127" s="139"/>
      <c r="C127" s="140" t="s">
        <v>80</v>
      </c>
      <c r="D127" s="140" t="s">
        <v>180</v>
      </c>
      <c r="E127" s="141" t="s">
        <v>811</v>
      </c>
      <c r="F127" s="142" t="s">
        <v>812</v>
      </c>
      <c r="G127" s="143" t="s">
        <v>202</v>
      </c>
      <c r="H127" s="144">
        <v>27.331</v>
      </c>
      <c r="I127" s="144"/>
      <c r="J127" s="144"/>
      <c r="K127" s="145"/>
      <c r="L127" s="29"/>
      <c r="M127" s="146" t="s">
        <v>1</v>
      </c>
      <c r="N127" s="147" t="s">
        <v>38</v>
      </c>
      <c r="O127" s="148">
        <v>0.83799999999999997</v>
      </c>
      <c r="P127" s="148">
        <f>O127*H127</f>
        <v>22.903378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0" t="s">
        <v>184</v>
      </c>
      <c r="AT127" s="150" t="s">
        <v>180</v>
      </c>
      <c r="AU127" s="150" t="s">
        <v>185</v>
      </c>
      <c r="AY127" s="16" t="s">
        <v>177</v>
      </c>
      <c r="BE127" s="151">
        <f>IF(N127="základná",J127,0)</f>
        <v>0</v>
      </c>
      <c r="BF127" s="151">
        <f>IF(N127="znížená",J127,0)</f>
        <v>0</v>
      </c>
      <c r="BG127" s="151">
        <f>IF(N127="zákl. prenesená",J127,0)</f>
        <v>0</v>
      </c>
      <c r="BH127" s="151">
        <f>IF(N127="zníž. prenesená",J127,0)</f>
        <v>0</v>
      </c>
      <c r="BI127" s="151">
        <f>IF(N127="nulová",J127,0)</f>
        <v>0</v>
      </c>
      <c r="BJ127" s="16" t="s">
        <v>185</v>
      </c>
      <c r="BK127" s="152">
        <f>ROUND(I127*H127,3)</f>
        <v>0</v>
      </c>
      <c r="BL127" s="16" t="s">
        <v>184</v>
      </c>
      <c r="BM127" s="150" t="s">
        <v>813</v>
      </c>
    </row>
    <row r="128" spans="1:65" s="13" customFormat="1">
      <c r="B128" s="153"/>
      <c r="D128" s="154" t="s">
        <v>204</v>
      </c>
      <c r="E128" s="155" t="s">
        <v>1</v>
      </c>
      <c r="F128" s="156" t="s">
        <v>814</v>
      </c>
      <c r="H128" s="157">
        <v>27.331</v>
      </c>
      <c r="L128" s="153"/>
      <c r="M128" s="158"/>
      <c r="N128" s="159"/>
      <c r="O128" s="159"/>
      <c r="P128" s="159"/>
      <c r="Q128" s="159"/>
      <c r="R128" s="159"/>
      <c r="S128" s="159"/>
      <c r="T128" s="160"/>
      <c r="AT128" s="155" t="s">
        <v>204</v>
      </c>
      <c r="AU128" s="155" t="s">
        <v>185</v>
      </c>
      <c r="AV128" s="13" t="s">
        <v>185</v>
      </c>
      <c r="AW128" s="13" t="s">
        <v>27</v>
      </c>
      <c r="AX128" s="13" t="s">
        <v>80</v>
      </c>
      <c r="AY128" s="155" t="s">
        <v>177</v>
      </c>
    </row>
    <row r="129" spans="1:65" s="2" customFormat="1" ht="24.2" customHeight="1">
      <c r="A129" s="28"/>
      <c r="B129" s="139"/>
      <c r="C129" s="140" t="s">
        <v>185</v>
      </c>
      <c r="D129" s="140" t="s">
        <v>180</v>
      </c>
      <c r="E129" s="141" t="s">
        <v>815</v>
      </c>
      <c r="F129" s="142" t="s">
        <v>816</v>
      </c>
      <c r="G129" s="143" t="s">
        <v>202</v>
      </c>
      <c r="H129" s="144">
        <v>27.331</v>
      </c>
      <c r="I129" s="144"/>
      <c r="J129" s="144"/>
      <c r="K129" s="145"/>
      <c r="L129" s="29"/>
      <c r="M129" s="146" t="s">
        <v>1</v>
      </c>
      <c r="N129" s="147" t="s">
        <v>38</v>
      </c>
      <c r="O129" s="148">
        <v>4.2000000000000003E-2</v>
      </c>
      <c r="P129" s="148">
        <f>O129*H129</f>
        <v>1.147902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0" t="s">
        <v>184</v>
      </c>
      <c r="AT129" s="150" t="s">
        <v>180</v>
      </c>
      <c r="AU129" s="150" t="s">
        <v>185</v>
      </c>
      <c r="AY129" s="16" t="s">
        <v>177</v>
      </c>
      <c r="BE129" s="151">
        <f>IF(N129="základná",J129,0)</f>
        <v>0</v>
      </c>
      <c r="BF129" s="151">
        <f>IF(N129="znížená",J129,0)</f>
        <v>0</v>
      </c>
      <c r="BG129" s="151">
        <f>IF(N129="zákl. prenesená",J129,0)</f>
        <v>0</v>
      </c>
      <c r="BH129" s="151">
        <f>IF(N129="zníž. prenesená",J129,0)</f>
        <v>0</v>
      </c>
      <c r="BI129" s="151">
        <f>IF(N129="nulová",J129,0)</f>
        <v>0</v>
      </c>
      <c r="BJ129" s="16" t="s">
        <v>185</v>
      </c>
      <c r="BK129" s="152">
        <f>ROUND(I129*H129,3)</f>
        <v>0</v>
      </c>
      <c r="BL129" s="16" t="s">
        <v>184</v>
      </c>
      <c r="BM129" s="150" t="s">
        <v>817</v>
      </c>
    </row>
    <row r="130" spans="1:65" s="2" customFormat="1" ht="24.2" customHeight="1">
      <c r="A130" s="28"/>
      <c r="B130" s="139"/>
      <c r="C130" s="140" t="s">
        <v>190</v>
      </c>
      <c r="D130" s="140" t="s">
        <v>180</v>
      </c>
      <c r="E130" s="141" t="s">
        <v>337</v>
      </c>
      <c r="F130" s="142" t="s">
        <v>338</v>
      </c>
      <c r="G130" s="143" t="s">
        <v>202</v>
      </c>
      <c r="H130" s="144">
        <v>26.742000000000001</v>
      </c>
      <c r="I130" s="144"/>
      <c r="J130" s="144"/>
      <c r="K130" s="145"/>
      <c r="L130" s="29"/>
      <c r="M130" s="146" t="s">
        <v>1</v>
      </c>
      <c r="N130" s="147" t="s">
        <v>38</v>
      </c>
      <c r="O130" s="148">
        <v>7.0999999999999994E-2</v>
      </c>
      <c r="P130" s="148">
        <f>O130*H130</f>
        <v>1.898682</v>
      </c>
      <c r="Q130" s="148">
        <v>0</v>
      </c>
      <c r="R130" s="148">
        <f>Q130*H130</f>
        <v>0</v>
      </c>
      <c r="S130" s="148">
        <v>0</v>
      </c>
      <c r="T130" s="149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0" t="s">
        <v>184</v>
      </c>
      <c r="AT130" s="150" t="s">
        <v>180</v>
      </c>
      <c r="AU130" s="150" t="s">
        <v>185</v>
      </c>
      <c r="AY130" s="16" t="s">
        <v>177</v>
      </c>
      <c r="BE130" s="151">
        <f>IF(N130="základná",J130,0)</f>
        <v>0</v>
      </c>
      <c r="BF130" s="151">
        <f>IF(N130="znížená",J130,0)</f>
        <v>0</v>
      </c>
      <c r="BG130" s="151">
        <f>IF(N130="zákl. prenesená",J130,0)</f>
        <v>0</v>
      </c>
      <c r="BH130" s="151">
        <f>IF(N130="zníž. prenesená",J130,0)</f>
        <v>0</v>
      </c>
      <c r="BI130" s="151">
        <f>IF(N130="nulová",J130,0)</f>
        <v>0</v>
      </c>
      <c r="BJ130" s="16" t="s">
        <v>185</v>
      </c>
      <c r="BK130" s="152">
        <f>ROUND(I130*H130,3)</f>
        <v>0</v>
      </c>
      <c r="BL130" s="16" t="s">
        <v>184</v>
      </c>
      <c r="BM130" s="150" t="s">
        <v>818</v>
      </c>
    </row>
    <row r="131" spans="1:65" s="13" customFormat="1">
      <c r="B131" s="153"/>
      <c r="D131" s="154" t="s">
        <v>204</v>
      </c>
      <c r="E131" s="155" t="s">
        <v>1</v>
      </c>
      <c r="F131" s="156" t="s">
        <v>819</v>
      </c>
      <c r="H131" s="157">
        <v>26.742000000000001</v>
      </c>
      <c r="L131" s="153"/>
      <c r="M131" s="158"/>
      <c r="N131" s="159"/>
      <c r="O131" s="159"/>
      <c r="P131" s="159"/>
      <c r="Q131" s="159"/>
      <c r="R131" s="159"/>
      <c r="S131" s="159"/>
      <c r="T131" s="160"/>
      <c r="AT131" s="155" t="s">
        <v>204</v>
      </c>
      <c r="AU131" s="155" t="s">
        <v>185</v>
      </c>
      <c r="AV131" s="13" t="s">
        <v>185</v>
      </c>
      <c r="AW131" s="13" t="s">
        <v>27</v>
      </c>
      <c r="AX131" s="13" t="s">
        <v>80</v>
      </c>
      <c r="AY131" s="155" t="s">
        <v>177</v>
      </c>
    </row>
    <row r="132" spans="1:65" s="2" customFormat="1" ht="37.9" customHeight="1">
      <c r="A132" s="28"/>
      <c r="B132" s="139"/>
      <c r="C132" s="140" t="s">
        <v>184</v>
      </c>
      <c r="D132" s="140" t="s">
        <v>180</v>
      </c>
      <c r="E132" s="141" t="s">
        <v>341</v>
      </c>
      <c r="F132" s="142" t="s">
        <v>342</v>
      </c>
      <c r="G132" s="143" t="s">
        <v>202</v>
      </c>
      <c r="H132" s="144">
        <v>106.968</v>
      </c>
      <c r="I132" s="144"/>
      <c r="J132" s="144"/>
      <c r="K132" s="145"/>
      <c r="L132" s="29"/>
      <c r="M132" s="146" t="s">
        <v>1</v>
      </c>
      <c r="N132" s="147" t="s">
        <v>38</v>
      </c>
      <c r="O132" s="148">
        <v>7.0000000000000001E-3</v>
      </c>
      <c r="P132" s="148">
        <f>O132*H132</f>
        <v>0.748776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0" t="s">
        <v>184</v>
      </c>
      <c r="AT132" s="150" t="s">
        <v>180</v>
      </c>
      <c r="AU132" s="150" t="s">
        <v>185</v>
      </c>
      <c r="AY132" s="16" t="s">
        <v>177</v>
      </c>
      <c r="BE132" s="151">
        <f>IF(N132="základná",J132,0)</f>
        <v>0</v>
      </c>
      <c r="BF132" s="151">
        <f>IF(N132="znížená",J132,0)</f>
        <v>0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6" t="s">
        <v>185</v>
      </c>
      <c r="BK132" s="152">
        <f>ROUND(I132*H132,3)</f>
        <v>0</v>
      </c>
      <c r="BL132" s="16" t="s">
        <v>184</v>
      </c>
      <c r="BM132" s="150" t="s">
        <v>820</v>
      </c>
    </row>
    <row r="133" spans="1:65" s="13" customFormat="1">
      <c r="B133" s="153"/>
      <c r="D133" s="154" t="s">
        <v>204</v>
      </c>
      <c r="F133" s="156" t="s">
        <v>1407</v>
      </c>
      <c r="H133" s="157">
        <v>106.968</v>
      </c>
      <c r="L133" s="153"/>
      <c r="M133" s="158"/>
      <c r="N133" s="159"/>
      <c r="O133" s="159"/>
      <c r="P133" s="159"/>
      <c r="Q133" s="159"/>
      <c r="R133" s="159"/>
      <c r="S133" s="159"/>
      <c r="T133" s="160"/>
      <c r="AT133" s="155" t="s">
        <v>204</v>
      </c>
      <c r="AU133" s="155" t="s">
        <v>185</v>
      </c>
      <c r="AV133" s="13" t="s">
        <v>185</v>
      </c>
      <c r="AW133" s="13" t="s">
        <v>3</v>
      </c>
      <c r="AX133" s="13" t="s">
        <v>80</v>
      </c>
      <c r="AY133" s="155" t="s">
        <v>177</v>
      </c>
    </row>
    <row r="134" spans="1:65" s="2" customFormat="1" ht="14.45" customHeight="1">
      <c r="A134" s="28"/>
      <c r="B134" s="139"/>
      <c r="C134" s="140" t="s">
        <v>199</v>
      </c>
      <c r="D134" s="140" t="s">
        <v>180</v>
      </c>
      <c r="E134" s="141" t="s">
        <v>344</v>
      </c>
      <c r="F134" s="142" t="s">
        <v>345</v>
      </c>
      <c r="G134" s="143" t="s">
        <v>202</v>
      </c>
      <c r="H134" s="144">
        <v>26.742000000000001</v>
      </c>
      <c r="I134" s="144"/>
      <c r="J134" s="144"/>
      <c r="K134" s="145"/>
      <c r="L134" s="29"/>
      <c r="M134" s="146" t="s">
        <v>1</v>
      </c>
      <c r="N134" s="147" t="s">
        <v>38</v>
      </c>
      <c r="O134" s="148">
        <v>0.83199999999999996</v>
      </c>
      <c r="P134" s="148">
        <f>O134*H134</f>
        <v>22.249344000000001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0" t="s">
        <v>184</v>
      </c>
      <c r="AT134" s="150" t="s">
        <v>180</v>
      </c>
      <c r="AU134" s="150" t="s">
        <v>185</v>
      </c>
      <c r="AY134" s="16" t="s">
        <v>177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185</v>
      </c>
      <c r="BK134" s="152">
        <f>ROUND(I134*H134,3)</f>
        <v>0</v>
      </c>
      <c r="BL134" s="16" t="s">
        <v>184</v>
      </c>
      <c r="BM134" s="150" t="s">
        <v>821</v>
      </c>
    </row>
    <row r="135" spans="1:65" s="2" customFormat="1" ht="14.45" customHeight="1">
      <c r="A135" s="28"/>
      <c r="B135" s="139"/>
      <c r="C135" s="140" t="s">
        <v>178</v>
      </c>
      <c r="D135" s="140" t="s">
        <v>180</v>
      </c>
      <c r="E135" s="141" t="s">
        <v>347</v>
      </c>
      <c r="F135" s="142" t="s">
        <v>348</v>
      </c>
      <c r="G135" s="143" t="s">
        <v>202</v>
      </c>
      <c r="H135" s="144">
        <v>26.742000000000001</v>
      </c>
      <c r="I135" s="144"/>
      <c r="J135" s="144"/>
      <c r="K135" s="145"/>
      <c r="L135" s="29"/>
      <c r="M135" s="146" t="s">
        <v>1</v>
      </c>
      <c r="N135" s="147" t="s">
        <v>38</v>
      </c>
      <c r="O135" s="148">
        <v>8.9999999999999993E-3</v>
      </c>
      <c r="P135" s="148">
        <f>O135*H135</f>
        <v>0.240678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0" t="s">
        <v>184</v>
      </c>
      <c r="AT135" s="150" t="s">
        <v>180</v>
      </c>
      <c r="AU135" s="150" t="s">
        <v>185</v>
      </c>
      <c r="AY135" s="16" t="s">
        <v>177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6" t="s">
        <v>185</v>
      </c>
      <c r="BK135" s="152">
        <f>ROUND(I135*H135,3)</f>
        <v>0</v>
      </c>
      <c r="BL135" s="16" t="s">
        <v>184</v>
      </c>
      <c r="BM135" s="150" t="s">
        <v>822</v>
      </c>
    </row>
    <row r="136" spans="1:65" s="2" customFormat="1" ht="24.2" customHeight="1">
      <c r="A136" s="28"/>
      <c r="B136" s="139"/>
      <c r="C136" s="140" t="s">
        <v>210</v>
      </c>
      <c r="D136" s="140" t="s">
        <v>180</v>
      </c>
      <c r="E136" s="141" t="s">
        <v>350</v>
      </c>
      <c r="F136" s="142" t="s">
        <v>351</v>
      </c>
      <c r="G136" s="143" t="s">
        <v>253</v>
      </c>
      <c r="H136" s="144">
        <v>48.136000000000003</v>
      </c>
      <c r="I136" s="144"/>
      <c r="J136" s="144"/>
      <c r="K136" s="145"/>
      <c r="L136" s="29"/>
      <c r="M136" s="146" t="s">
        <v>1</v>
      </c>
      <c r="N136" s="147" t="s">
        <v>38</v>
      </c>
      <c r="O136" s="148">
        <v>0</v>
      </c>
      <c r="P136" s="148">
        <f>O136*H136</f>
        <v>0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0" t="s">
        <v>184</v>
      </c>
      <c r="AT136" s="150" t="s">
        <v>180</v>
      </c>
      <c r="AU136" s="150" t="s">
        <v>185</v>
      </c>
      <c r="AY136" s="16" t="s">
        <v>177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185</v>
      </c>
      <c r="BK136" s="152">
        <f>ROUND(I136*H136,3)</f>
        <v>0</v>
      </c>
      <c r="BL136" s="16" t="s">
        <v>184</v>
      </c>
      <c r="BM136" s="150" t="s">
        <v>823</v>
      </c>
    </row>
    <row r="137" spans="1:65" s="13" customFormat="1">
      <c r="B137" s="153"/>
      <c r="D137" s="154" t="s">
        <v>204</v>
      </c>
      <c r="F137" s="156" t="s">
        <v>824</v>
      </c>
      <c r="H137" s="157">
        <v>48.136000000000003</v>
      </c>
      <c r="L137" s="153"/>
      <c r="M137" s="158"/>
      <c r="N137" s="159"/>
      <c r="O137" s="159"/>
      <c r="P137" s="159"/>
      <c r="Q137" s="159"/>
      <c r="R137" s="159"/>
      <c r="S137" s="159"/>
      <c r="T137" s="160"/>
      <c r="AT137" s="155" t="s">
        <v>204</v>
      </c>
      <c r="AU137" s="155" t="s">
        <v>185</v>
      </c>
      <c r="AV137" s="13" t="s">
        <v>185</v>
      </c>
      <c r="AW137" s="13" t="s">
        <v>3</v>
      </c>
      <c r="AX137" s="13" t="s">
        <v>80</v>
      </c>
      <c r="AY137" s="155" t="s">
        <v>177</v>
      </c>
    </row>
    <row r="138" spans="1:65" s="2" customFormat="1" ht="24.2" customHeight="1">
      <c r="A138" s="28"/>
      <c r="B138" s="139"/>
      <c r="C138" s="140" t="s">
        <v>215</v>
      </c>
      <c r="D138" s="140" t="s">
        <v>180</v>
      </c>
      <c r="E138" s="141" t="s">
        <v>354</v>
      </c>
      <c r="F138" s="142" t="s">
        <v>355</v>
      </c>
      <c r="G138" s="143" t="s">
        <v>202</v>
      </c>
      <c r="H138" s="144">
        <v>0.58899999999999997</v>
      </c>
      <c r="I138" s="144"/>
      <c r="J138" s="144"/>
      <c r="K138" s="145"/>
      <c r="L138" s="29"/>
      <c r="M138" s="146" t="s">
        <v>1</v>
      </c>
      <c r="N138" s="147" t="s">
        <v>38</v>
      </c>
      <c r="O138" s="148">
        <v>0.24199999999999999</v>
      </c>
      <c r="P138" s="148">
        <f>O138*H138</f>
        <v>0.142538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0" t="s">
        <v>184</v>
      </c>
      <c r="AT138" s="150" t="s">
        <v>180</v>
      </c>
      <c r="AU138" s="150" t="s">
        <v>185</v>
      </c>
      <c r="AY138" s="16" t="s">
        <v>177</v>
      </c>
      <c r="BE138" s="151">
        <f>IF(N138="základná",J138,0)</f>
        <v>0</v>
      </c>
      <c r="BF138" s="151">
        <f>IF(N138="znížená",J138,0)</f>
        <v>0</v>
      </c>
      <c r="BG138" s="151">
        <f>IF(N138="zákl. prenesená",J138,0)</f>
        <v>0</v>
      </c>
      <c r="BH138" s="151">
        <f>IF(N138="zníž. prenesená",J138,0)</f>
        <v>0</v>
      </c>
      <c r="BI138" s="151">
        <f>IF(N138="nulová",J138,0)</f>
        <v>0</v>
      </c>
      <c r="BJ138" s="16" t="s">
        <v>185</v>
      </c>
      <c r="BK138" s="152">
        <f>ROUND(I138*H138,3)</f>
        <v>0</v>
      </c>
      <c r="BL138" s="16" t="s">
        <v>184</v>
      </c>
      <c r="BM138" s="150" t="s">
        <v>825</v>
      </c>
    </row>
    <row r="139" spans="1:65" s="13" customFormat="1">
      <c r="B139" s="153"/>
      <c r="D139" s="154" t="s">
        <v>204</v>
      </c>
      <c r="E139" s="155" t="s">
        <v>1</v>
      </c>
      <c r="F139" s="156" t="s">
        <v>826</v>
      </c>
      <c r="H139" s="157">
        <v>0.58899999999999997</v>
      </c>
      <c r="L139" s="153"/>
      <c r="M139" s="158"/>
      <c r="N139" s="159"/>
      <c r="O139" s="159"/>
      <c r="P139" s="159"/>
      <c r="Q139" s="159"/>
      <c r="R139" s="159"/>
      <c r="S139" s="159"/>
      <c r="T139" s="160"/>
      <c r="AT139" s="155" t="s">
        <v>204</v>
      </c>
      <c r="AU139" s="155" t="s">
        <v>185</v>
      </c>
      <c r="AV139" s="13" t="s">
        <v>185</v>
      </c>
      <c r="AW139" s="13" t="s">
        <v>27</v>
      </c>
      <c r="AX139" s="13" t="s">
        <v>80</v>
      </c>
      <c r="AY139" s="155" t="s">
        <v>177</v>
      </c>
    </row>
    <row r="140" spans="1:65" s="2" customFormat="1" ht="14.45" customHeight="1">
      <c r="A140" s="28"/>
      <c r="B140" s="139"/>
      <c r="C140" s="140" t="s">
        <v>197</v>
      </c>
      <c r="D140" s="140" t="s">
        <v>180</v>
      </c>
      <c r="E140" s="141" t="s">
        <v>781</v>
      </c>
      <c r="F140" s="142" t="s">
        <v>782</v>
      </c>
      <c r="G140" s="143" t="s">
        <v>183</v>
      </c>
      <c r="H140" s="144">
        <v>40.192</v>
      </c>
      <c r="I140" s="144"/>
      <c r="J140" s="144"/>
      <c r="K140" s="145"/>
      <c r="L140" s="29"/>
      <c r="M140" s="146" t="s">
        <v>1</v>
      </c>
      <c r="N140" s="147" t="s">
        <v>38</v>
      </c>
      <c r="O140" s="148">
        <v>1.7000000000000001E-2</v>
      </c>
      <c r="P140" s="148">
        <f>O140*H140</f>
        <v>0.68326400000000009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0" t="s">
        <v>184</v>
      </c>
      <c r="AT140" s="150" t="s">
        <v>180</v>
      </c>
      <c r="AU140" s="150" t="s">
        <v>185</v>
      </c>
      <c r="AY140" s="16" t="s">
        <v>177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6" t="s">
        <v>185</v>
      </c>
      <c r="BK140" s="152">
        <f>ROUND(I140*H140,3)</f>
        <v>0</v>
      </c>
      <c r="BL140" s="16" t="s">
        <v>184</v>
      </c>
      <c r="BM140" s="150" t="s">
        <v>827</v>
      </c>
    </row>
    <row r="141" spans="1:65" s="13" customFormat="1">
      <c r="B141" s="153"/>
      <c r="D141" s="154" t="s">
        <v>204</v>
      </c>
      <c r="E141" s="155" t="s">
        <v>1</v>
      </c>
      <c r="F141" s="156" t="s">
        <v>828</v>
      </c>
      <c r="H141" s="157">
        <v>40.192</v>
      </c>
      <c r="L141" s="153"/>
      <c r="M141" s="158"/>
      <c r="N141" s="159"/>
      <c r="O141" s="159"/>
      <c r="P141" s="159"/>
      <c r="Q141" s="159"/>
      <c r="R141" s="159"/>
      <c r="S141" s="159"/>
      <c r="T141" s="160"/>
      <c r="AT141" s="155" t="s">
        <v>204</v>
      </c>
      <c r="AU141" s="155" t="s">
        <v>185</v>
      </c>
      <c r="AV141" s="13" t="s">
        <v>185</v>
      </c>
      <c r="AW141" s="13" t="s">
        <v>27</v>
      </c>
      <c r="AX141" s="13" t="s">
        <v>80</v>
      </c>
      <c r="AY141" s="155" t="s">
        <v>177</v>
      </c>
    </row>
    <row r="142" spans="1:65" s="12" customFormat="1" ht="22.9" customHeight="1">
      <c r="B142" s="127"/>
      <c r="D142" s="128" t="s">
        <v>71</v>
      </c>
      <c r="E142" s="137" t="s">
        <v>185</v>
      </c>
      <c r="F142" s="137" t="s">
        <v>358</v>
      </c>
      <c r="J142" s="138"/>
      <c r="L142" s="127"/>
      <c r="M142" s="131"/>
      <c r="N142" s="132"/>
      <c r="O142" s="132"/>
      <c r="P142" s="133">
        <f>SUM(P143:P160)</f>
        <v>30.614956329999998</v>
      </c>
      <c r="Q142" s="132"/>
      <c r="R142" s="133">
        <f>SUM(R143:R160)</f>
        <v>53.716710969999994</v>
      </c>
      <c r="S142" s="132"/>
      <c r="T142" s="134">
        <f>SUM(T143:T160)</f>
        <v>0</v>
      </c>
      <c r="AR142" s="128" t="s">
        <v>80</v>
      </c>
      <c r="AT142" s="135" t="s">
        <v>71</v>
      </c>
      <c r="AU142" s="135" t="s">
        <v>80</v>
      </c>
      <c r="AY142" s="128" t="s">
        <v>177</v>
      </c>
      <c r="BK142" s="136">
        <f>SUM(BK143:BK160)</f>
        <v>0</v>
      </c>
    </row>
    <row r="143" spans="1:65" s="2" customFormat="1" ht="24.2" customHeight="1">
      <c r="A143" s="28"/>
      <c r="B143" s="139"/>
      <c r="C143" s="140" t="s">
        <v>223</v>
      </c>
      <c r="D143" s="140" t="s">
        <v>180</v>
      </c>
      <c r="E143" s="141" t="s">
        <v>829</v>
      </c>
      <c r="F143" s="142" t="s">
        <v>830</v>
      </c>
      <c r="G143" s="143" t="s">
        <v>202</v>
      </c>
      <c r="H143" s="144">
        <v>15.901</v>
      </c>
      <c r="I143" s="144"/>
      <c r="J143" s="144"/>
      <c r="K143" s="145"/>
      <c r="L143" s="29"/>
      <c r="M143" s="146" t="s">
        <v>1</v>
      </c>
      <c r="N143" s="147" t="s">
        <v>38</v>
      </c>
      <c r="O143" s="148">
        <v>1.042</v>
      </c>
      <c r="P143" s="148">
        <f>O143*H143</f>
        <v>16.568842</v>
      </c>
      <c r="Q143" s="148">
        <v>2.0659999999999998</v>
      </c>
      <c r="R143" s="148">
        <f>Q143*H143</f>
        <v>32.851465999999995</v>
      </c>
      <c r="S143" s="148">
        <v>0</v>
      </c>
      <c r="T143" s="149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0" t="s">
        <v>184</v>
      </c>
      <c r="AT143" s="150" t="s">
        <v>180</v>
      </c>
      <c r="AU143" s="150" t="s">
        <v>185</v>
      </c>
      <c r="AY143" s="16" t="s">
        <v>177</v>
      </c>
      <c r="BE143" s="151">
        <f>IF(N143="základná",J143,0)</f>
        <v>0</v>
      </c>
      <c r="BF143" s="151">
        <f>IF(N143="znížená",J143,0)</f>
        <v>0</v>
      </c>
      <c r="BG143" s="151">
        <f>IF(N143="zákl. prenesená",J143,0)</f>
        <v>0</v>
      </c>
      <c r="BH143" s="151">
        <f>IF(N143="zníž. prenesená",J143,0)</f>
        <v>0</v>
      </c>
      <c r="BI143" s="151">
        <f>IF(N143="nulová",J143,0)</f>
        <v>0</v>
      </c>
      <c r="BJ143" s="16" t="s">
        <v>185</v>
      </c>
      <c r="BK143" s="152">
        <f>ROUND(I143*H143,3)</f>
        <v>0</v>
      </c>
      <c r="BL143" s="16" t="s">
        <v>184</v>
      </c>
      <c r="BM143" s="150" t="s">
        <v>831</v>
      </c>
    </row>
    <row r="144" spans="1:65" s="13" customFormat="1">
      <c r="B144" s="153"/>
      <c r="D144" s="154" t="s">
        <v>204</v>
      </c>
      <c r="E144" s="155" t="s">
        <v>1</v>
      </c>
      <c r="F144" s="156" t="s">
        <v>832</v>
      </c>
      <c r="H144" s="157">
        <v>16.077000000000002</v>
      </c>
      <c r="L144" s="153"/>
      <c r="M144" s="158"/>
      <c r="N144" s="159"/>
      <c r="O144" s="159"/>
      <c r="P144" s="159"/>
      <c r="Q144" s="159"/>
      <c r="R144" s="159"/>
      <c r="S144" s="159"/>
      <c r="T144" s="160"/>
      <c r="AT144" s="155" t="s">
        <v>204</v>
      </c>
      <c r="AU144" s="155" t="s">
        <v>185</v>
      </c>
      <c r="AV144" s="13" t="s">
        <v>185</v>
      </c>
      <c r="AW144" s="13" t="s">
        <v>27</v>
      </c>
      <c r="AX144" s="13" t="s">
        <v>72</v>
      </c>
      <c r="AY144" s="155" t="s">
        <v>177</v>
      </c>
    </row>
    <row r="145" spans="1:65" s="13" customFormat="1">
      <c r="B145" s="153"/>
      <c r="D145" s="154" t="s">
        <v>204</v>
      </c>
      <c r="E145" s="155" t="s">
        <v>1</v>
      </c>
      <c r="F145" s="156" t="s">
        <v>833</v>
      </c>
      <c r="H145" s="157">
        <v>-0.17599999999999999</v>
      </c>
      <c r="L145" s="153"/>
      <c r="M145" s="158"/>
      <c r="N145" s="159"/>
      <c r="O145" s="159"/>
      <c r="P145" s="159"/>
      <c r="Q145" s="159"/>
      <c r="R145" s="159"/>
      <c r="S145" s="159"/>
      <c r="T145" s="160"/>
      <c r="AT145" s="155" t="s">
        <v>204</v>
      </c>
      <c r="AU145" s="155" t="s">
        <v>185</v>
      </c>
      <c r="AV145" s="13" t="s">
        <v>185</v>
      </c>
      <c r="AW145" s="13" t="s">
        <v>27</v>
      </c>
      <c r="AX145" s="13" t="s">
        <v>72</v>
      </c>
      <c r="AY145" s="155" t="s">
        <v>177</v>
      </c>
    </row>
    <row r="146" spans="1:65" s="14" customFormat="1">
      <c r="B146" s="174"/>
      <c r="D146" s="154" t="s">
        <v>204</v>
      </c>
      <c r="E146" s="175" t="s">
        <v>1</v>
      </c>
      <c r="F146" s="176" t="s">
        <v>395</v>
      </c>
      <c r="H146" s="177">
        <v>15.901000000000002</v>
      </c>
      <c r="L146" s="174"/>
      <c r="M146" s="178"/>
      <c r="N146" s="179"/>
      <c r="O146" s="179"/>
      <c r="P146" s="179"/>
      <c r="Q146" s="179"/>
      <c r="R146" s="179"/>
      <c r="S146" s="179"/>
      <c r="T146" s="180"/>
      <c r="AT146" s="175" t="s">
        <v>204</v>
      </c>
      <c r="AU146" s="175" t="s">
        <v>185</v>
      </c>
      <c r="AV146" s="14" t="s">
        <v>184</v>
      </c>
      <c r="AW146" s="14" t="s">
        <v>27</v>
      </c>
      <c r="AX146" s="14" t="s">
        <v>80</v>
      </c>
      <c r="AY146" s="175" t="s">
        <v>177</v>
      </c>
    </row>
    <row r="147" spans="1:65" s="2" customFormat="1" ht="14.45" customHeight="1">
      <c r="A147" s="28"/>
      <c r="B147" s="139"/>
      <c r="C147" s="140" t="s">
        <v>227</v>
      </c>
      <c r="D147" s="140" t="s">
        <v>180</v>
      </c>
      <c r="E147" s="141" t="s">
        <v>834</v>
      </c>
      <c r="F147" s="142" t="s">
        <v>835</v>
      </c>
      <c r="G147" s="143" t="s">
        <v>202</v>
      </c>
      <c r="H147" s="144">
        <v>3.3410000000000002</v>
      </c>
      <c r="I147" s="144"/>
      <c r="J147" s="144"/>
      <c r="K147" s="145"/>
      <c r="L147" s="29"/>
      <c r="M147" s="146" t="s">
        <v>1</v>
      </c>
      <c r="N147" s="147" t="s">
        <v>38</v>
      </c>
      <c r="O147" s="148">
        <v>0.61770999999999998</v>
      </c>
      <c r="P147" s="148">
        <f>O147*H147</f>
        <v>2.06376911</v>
      </c>
      <c r="Q147" s="148">
        <v>2.20099</v>
      </c>
      <c r="R147" s="148">
        <f>Q147*H147</f>
        <v>7.3535075900000004</v>
      </c>
      <c r="S147" s="148">
        <v>0</v>
      </c>
      <c r="T147" s="149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0" t="s">
        <v>184</v>
      </c>
      <c r="AT147" s="150" t="s">
        <v>180</v>
      </c>
      <c r="AU147" s="150" t="s">
        <v>185</v>
      </c>
      <c r="AY147" s="16" t="s">
        <v>177</v>
      </c>
      <c r="BE147" s="151">
        <f>IF(N147="základná",J147,0)</f>
        <v>0</v>
      </c>
      <c r="BF147" s="151">
        <f>IF(N147="znížená",J147,0)</f>
        <v>0</v>
      </c>
      <c r="BG147" s="151">
        <f>IF(N147="zákl. prenesená",J147,0)</f>
        <v>0</v>
      </c>
      <c r="BH147" s="151">
        <f>IF(N147="zníž. prenesená",J147,0)</f>
        <v>0</v>
      </c>
      <c r="BI147" s="151">
        <f>IF(N147="nulová",J147,0)</f>
        <v>0</v>
      </c>
      <c r="BJ147" s="16" t="s">
        <v>185</v>
      </c>
      <c r="BK147" s="152">
        <f>ROUND(I147*H147,3)</f>
        <v>0</v>
      </c>
      <c r="BL147" s="16" t="s">
        <v>184</v>
      </c>
      <c r="BM147" s="150" t="s">
        <v>836</v>
      </c>
    </row>
    <row r="148" spans="1:65" s="13" customFormat="1">
      <c r="B148" s="153"/>
      <c r="D148" s="154" t="s">
        <v>204</v>
      </c>
      <c r="E148" s="155" t="s">
        <v>1</v>
      </c>
      <c r="F148" s="156" t="s">
        <v>837</v>
      </c>
      <c r="H148" s="157">
        <v>3.2149999999999999</v>
      </c>
      <c r="L148" s="153"/>
      <c r="M148" s="158"/>
      <c r="N148" s="159"/>
      <c r="O148" s="159"/>
      <c r="P148" s="159"/>
      <c r="Q148" s="159"/>
      <c r="R148" s="159"/>
      <c r="S148" s="159"/>
      <c r="T148" s="160"/>
      <c r="AT148" s="155" t="s">
        <v>204</v>
      </c>
      <c r="AU148" s="155" t="s">
        <v>185</v>
      </c>
      <c r="AV148" s="13" t="s">
        <v>185</v>
      </c>
      <c r="AW148" s="13" t="s">
        <v>27</v>
      </c>
      <c r="AX148" s="13" t="s">
        <v>72</v>
      </c>
      <c r="AY148" s="155" t="s">
        <v>177</v>
      </c>
    </row>
    <row r="149" spans="1:65" s="13" customFormat="1">
      <c r="B149" s="153"/>
      <c r="D149" s="154" t="s">
        <v>204</v>
      </c>
      <c r="E149" s="155" t="s">
        <v>1</v>
      </c>
      <c r="F149" s="156" t="s">
        <v>838</v>
      </c>
      <c r="H149" s="157">
        <v>0.126</v>
      </c>
      <c r="L149" s="153"/>
      <c r="M149" s="158"/>
      <c r="N149" s="159"/>
      <c r="O149" s="159"/>
      <c r="P149" s="159"/>
      <c r="Q149" s="159"/>
      <c r="R149" s="159"/>
      <c r="S149" s="159"/>
      <c r="T149" s="160"/>
      <c r="AT149" s="155" t="s">
        <v>204</v>
      </c>
      <c r="AU149" s="155" t="s">
        <v>185</v>
      </c>
      <c r="AV149" s="13" t="s">
        <v>185</v>
      </c>
      <c r="AW149" s="13" t="s">
        <v>27</v>
      </c>
      <c r="AX149" s="13" t="s">
        <v>72</v>
      </c>
      <c r="AY149" s="155" t="s">
        <v>177</v>
      </c>
    </row>
    <row r="150" spans="1:65" s="14" customFormat="1">
      <c r="B150" s="174"/>
      <c r="D150" s="154" t="s">
        <v>204</v>
      </c>
      <c r="E150" s="175" t="s">
        <v>1</v>
      </c>
      <c r="F150" s="176" t="s">
        <v>395</v>
      </c>
      <c r="H150" s="177">
        <v>3.3409999999999997</v>
      </c>
      <c r="L150" s="174"/>
      <c r="M150" s="178"/>
      <c r="N150" s="179"/>
      <c r="O150" s="179"/>
      <c r="P150" s="179"/>
      <c r="Q150" s="179"/>
      <c r="R150" s="179"/>
      <c r="S150" s="179"/>
      <c r="T150" s="180"/>
      <c r="AT150" s="175" t="s">
        <v>204</v>
      </c>
      <c r="AU150" s="175" t="s">
        <v>185</v>
      </c>
      <c r="AV150" s="14" t="s">
        <v>184</v>
      </c>
      <c r="AW150" s="14" t="s">
        <v>27</v>
      </c>
      <c r="AX150" s="14" t="s">
        <v>80</v>
      </c>
      <c r="AY150" s="175" t="s">
        <v>177</v>
      </c>
    </row>
    <row r="151" spans="1:65" s="2" customFormat="1" ht="24.2" customHeight="1">
      <c r="A151" s="28"/>
      <c r="B151" s="139"/>
      <c r="C151" s="140" t="s">
        <v>231</v>
      </c>
      <c r="D151" s="140" t="s">
        <v>180</v>
      </c>
      <c r="E151" s="141" t="s">
        <v>839</v>
      </c>
      <c r="F151" s="142" t="s">
        <v>840</v>
      </c>
      <c r="G151" s="143" t="s">
        <v>202</v>
      </c>
      <c r="H151" s="144">
        <v>5.8419999999999996</v>
      </c>
      <c r="I151" s="144"/>
      <c r="J151" s="144"/>
      <c r="K151" s="145"/>
      <c r="L151" s="29"/>
      <c r="M151" s="146" t="s">
        <v>1</v>
      </c>
      <c r="N151" s="147" t="s">
        <v>38</v>
      </c>
      <c r="O151" s="148">
        <v>0.61890999999999996</v>
      </c>
      <c r="P151" s="148">
        <f>O151*H151</f>
        <v>3.6156722199999995</v>
      </c>
      <c r="Q151" s="148">
        <v>2.2119</v>
      </c>
      <c r="R151" s="148">
        <f>Q151*H151</f>
        <v>12.9219198</v>
      </c>
      <c r="S151" s="148">
        <v>0</v>
      </c>
      <c r="T151" s="149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0" t="s">
        <v>184</v>
      </c>
      <c r="AT151" s="150" t="s">
        <v>180</v>
      </c>
      <c r="AU151" s="150" t="s">
        <v>185</v>
      </c>
      <c r="AY151" s="16" t="s">
        <v>177</v>
      </c>
      <c r="BE151" s="151">
        <f>IF(N151="základná",J151,0)</f>
        <v>0</v>
      </c>
      <c r="BF151" s="151">
        <f>IF(N151="znížená",J151,0)</f>
        <v>0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6" t="s">
        <v>185</v>
      </c>
      <c r="BK151" s="152">
        <f>ROUND(I151*H151,3)</f>
        <v>0</v>
      </c>
      <c r="BL151" s="16" t="s">
        <v>184</v>
      </c>
      <c r="BM151" s="150" t="s">
        <v>841</v>
      </c>
    </row>
    <row r="152" spans="1:65" s="13" customFormat="1">
      <c r="B152" s="153"/>
      <c r="D152" s="154" t="s">
        <v>204</v>
      </c>
      <c r="E152" s="155" t="s">
        <v>1</v>
      </c>
      <c r="F152" s="156" t="s">
        <v>842</v>
      </c>
      <c r="H152" s="157">
        <v>5.8419999999999996</v>
      </c>
      <c r="L152" s="153"/>
      <c r="M152" s="158"/>
      <c r="N152" s="159"/>
      <c r="O152" s="159"/>
      <c r="P152" s="159"/>
      <c r="Q152" s="159"/>
      <c r="R152" s="159"/>
      <c r="S152" s="159"/>
      <c r="T152" s="160"/>
      <c r="AT152" s="155" t="s">
        <v>204</v>
      </c>
      <c r="AU152" s="155" t="s">
        <v>185</v>
      </c>
      <c r="AV152" s="13" t="s">
        <v>185</v>
      </c>
      <c r="AW152" s="13" t="s">
        <v>27</v>
      </c>
      <c r="AX152" s="13" t="s">
        <v>80</v>
      </c>
      <c r="AY152" s="155" t="s">
        <v>177</v>
      </c>
    </row>
    <row r="153" spans="1:65" s="2" customFormat="1" ht="14.45" customHeight="1">
      <c r="A153" s="28"/>
      <c r="B153" s="139"/>
      <c r="C153" s="140" t="s">
        <v>235</v>
      </c>
      <c r="D153" s="140" t="s">
        <v>180</v>
      </c>
      <c r="E153" s="141" t="s">
        <v>843</v>
      </c>
      <c r="F153" s="142" t="s">
        <v>844</v>
      </c>
      <c r="G153" s="143" t="s">
        <v>183</v>
      </c>
      <c r="H153" s="144">
        <v>6.1230000000000002</v>
      </c>
      <c r="I153" s="144"/>
      <c r="J153" s="144"/>
      <c r="K153" s="145"/>
      <c r="L153" s="29"/>
      <c r="M153" s="146" t="s">
        <v>1</v>
      </c>
      <c r="N153" s="147" t="s">
        <v>38</v>
      </c>
      <c r="O153" s="148">
        <v>0.35799999999999998</v>
      </c>
      <c r="P153" s="148">
        <f>O153*H153</f>
        <v>2.192034</v>
      </c>
      <c r="Q153" s="148">
        <v>6.7000000000000002E-4</v>
      </c>
      <c r="R153" s="148">
        <f>Q153*H153</f>
        <v>4.1024099999999999E-3</v>
      </c>
      <c r="S153" s="148">
        <v>0</v>
      </c>
      <c r="T153" s="149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0" t="s">
        <v>184</v>
      </c>
      <c r="AT153" s="150" t="s">
        <v>180</v>
      </c>
      <c r="AU153" s="150" t="s">
        <v>185</v>
      </c>
      <c r="AY153" s="16" t="s">
        <v>177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6" t="s">
        <v>185</v>
      </c>
      <c r="BK153" s="152">
        <f>ROUND(I153*H153,3)</f>
        <v>0</v>
      </c>
      <c r="BL153" s="16" t="s">
        <v>184</v>
      </c>
      <c r="BM153" s="150" t="s">
        <v>845</v>
      </c>
    </row>
    <row r="154" spans="1:65" s="13" customFormat="1">
      <c r="B154" s="153"/>
      <c r="D154" s="154" t="s">
        <v>204</v>
      </c>
      <c r="E154" s="155" t="s">
        <v>1</v>
      </c>
      <c r="F154" s="156" t="s">
        <v>846</v>
      </c>
      <c r="H154" s="157">
        <v>5.7460000000000004</v>
      </c>
      <c r="L154" s="153"/>
      <c r="M154" s="158"/>
      <c r="N154" s="159"/>
      <c r="O154" s="159"/>
      <c r="P154" s="159"/>
      <c r="Q154" s="159"/>
      <c r="R154" s="159"/>
      <c r="S154" s="159"/>
      <c r="T154" s="160"/>
      <c r="AT154" s="155" t="s">
        <v>204</v>
      </c>
      <c r="AU154" s="155" t="s">
        <v>185</v>
      </c>
      <c r="AV154" s="13" t="s">
        <v>185</v>
      </c>
      <c r="AW154" s="13" t="s">
        <v>27</v>
      </c>
      <c r="AX154" s="13" t="s">
        <v>72</v>
      </c>
      <c r="AY154" s="155" t="s">
        <v>177</v>
      </c>
    </row>
    <row r="155" spans="1:65" s="13" customFormat="1">
      <c r="B155" s="153"/>
      <c r="D155" s="154" t="s">
        <v>204</v>
      </c>
      <c r="E155" s="155" t="s">
        <v>1</v>
      </c>
      <c r="F155" s="156" t="s">
        <v>847</v>
      </c>
      <c r="H155" s="157">
        <v>0.377</v>
      </c>
      <c r="L155" s="153"/>
      <c r="M155" s="158"/>
      <c r="N155" s="159"/>
      <c r="O155" s="159"/>
      <c r="P155" s="159"/>
      <c r="Q155" s="159"/>
      <c r="R155" s="159"/>
      <c r="S155" s="159"/>
      <c r="T155" s="160"/>
      <c r="AT155" s="155" t="s">
        <v>204</v>
      </c>
      <c r="AU155" s="155" t="s">
        <v>185</v>
      </c>
      <c r="AV155" s="13" t="s">
        <v>185</v>
      </c>
      <c r="AW155" s="13" t="s">
        <v>27</v>
      </c>
      <c r="AX155" s="13" t="s">
        <v>72</v>
      </c>
      <c r="AY155" s="155" t="s">
        <v>177</v>
      </c>
    </row>
    <row r="156" spans="1:65" s="14" customFormat="1">
      <c r="B156" s="174"/>
      <c r="D156" s="154" t="s">
        <v>204</v>
      </c>
      <c r="E156" s="175" t="s">
        <v>1</v>
      </c>
      <c r="F156" s="176" t="s">
        <v>395</v>
      </c>
      <c r="H156" s="177">
        <v>6.1230000000000002</v>
      </c>
      <c r="L156" s="174"/>
      <c r="M156" s="178"/>
      <c r="N156" s="179"/>
      <c r="O156" s="179"/>
      <c r="P156" s="179"/>
      <c r="Q156" s="179"/>
      <c r="R156" s="179"/>
      <c r="S156" s="179"/>
      <c r="T156" s="180"/>
      <c r="AT156" s="175" t="s">
        <v>204</v>
      </c>
      <c r="AU156" s="175" t="s">
        <v>185</v>
      </c>
      <c r="AV156" s="14" t="s">
        <v>184</v>
      </c>
      <c r="AW156" s="14" t="s">
        <v>27</v>
      </c>
      <c r="AX156" s="14" t="s">
        <v>80</v>
      </c>
      <c r="AY156" s="175" t="s">
        <v>177</v>
      </c>
    </row>
    <row r="157" spans="1:65" s="2" customFormat="1" ht="26.25" customHeight="1">
      <c r="A157" s="28"/>
      <c r="B157" s="139"/>
      <c r="C157" s="140" t="s">
        <v>240</v>
      </c>
      <c r="D157" s="140" t="s">
        <v>180</v>
      </c>
      <c r="E157" s="141" t="s">
        <v>848</v>
      </c>
      <c r="F157" s="142" t="s">
        <v>849</v>
      </c>
      <c r="G157" s="143" t="s">
        <v>183</v>
      </c>
      <c r="H157" s="144">
        <v>6.1230000000000002</v>
      </c>
      <c r="I157" s="144"/>
      <c r="J157" s="144"/>
      <c r="K157" s="145"/>
      <c r="L157" s="29"/>
      <c r="M157" s="146" t="s">
        <v>1</v>
      </c>
      <c r="N157" s="147" t="s">
        <v>38</v>
      </c>
      <c r="O157" s="148">
        <v>0.19900000000000001</v>
      </c>
      <c r="P157" s="148">
        <f>O157*H157</f>
        <v>1.218477</v>
      </c>
      <c r="Q157" s="148">
        <v>0</v>
      </c>
      <c r="R157" s="148">
        <f>Q157*H157</f>
        <v>0</v>
      </c>
      <c r="S157" s="148">
        <v>0</v>
      </c>
      <c r="T157" s="149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0" t="s">
        <v>184</v>
      </c>
      <c r="AT157" s="150" t="s">
        <v>180</v>
      </c>
      <c r="AU157" s="150" t="s">
        <v>185</v>
      </c>
      <c r="AY157" s="16" t="s">
        <v>177</v>
      </c>
      <c r="BE157" s="151">
        <f>IF(N157="základná",J157,0)</f>
        <v>0</v>
      </c>
      <c r="BF157" s="151">
        <f>IF(N157="znížená",J157,0)</f>
        <v>0</v>
      </c>
      <c r="BG157" s="151">
        <f>IF(N157="zákl. prenesená",J157,0)</f>
        <v>0</v>
      </c>
      <c r="BH157" s="151">
        <f>IF(N157="zníž. prenesená",J157,0)</f>
        <v>0</v>
      </c>
      <c r="BI157" s="151">
        <f>IF(N157="nulová",J157,0)</f>
        <v>0</v>
      </c>
      <c r="BJ157" s="16" t="s">
        <v>185</v>
      </c>
      <c r="BK157" s="152">
        <f>ROUND(I157*H157,3)</f>
        <v>0</v>
      </c>
      <c r="BL157" s="16" t="s">
        <v>184</v>
      </c>
      <c r="BM157" s="150" t="s">
        <v>850</v>
      </c>
    </row>
    <row r="158" spans="1:65" s="2" customFormat="1" ht="24.2" customHeight="1">
      <c r="A158" s="28"/>
      <c r="B158" s="139"/>
      <c r="C158" s="140" t="s">
        <v>245</v>
      </c>
      <c r="D158" s="140" t="s">
        <v>180</v>
      </c>
      <c r="E158" s="141" t="s">
        <v>851</v>
      </c>
      <c r="F158" s="142" t="s">
        <v>852</v>
      </c>
      <c r="G158" s="143" t="s">
        <v>183</v>
      </c>
      <c r="H158" s="144">
        <v>90</v>
      </c>
      <c r="I158" s="144"/>
      <c r="J158" s="144"/>
      <c r="K158" s="145"/>
      <c r="L158" s="29"/>
      <c r="M158" s="146" t="s">
        <v>1</v>
      </c>
      <c r="N158" s="147" t="s">
        <v>38</v>
      </c>
      <c r="O158" s="148">
        <v>4.7059999999999998E-2</v>
      </c>
      <c r="P158" s="148">
        <f>O158*H158</f>
        <v>4.2353999999999994</v>
      </c>
      <c r="Q158" s="148">
        <v>6.2700000000000004E-3</v>
      </c>
      <c r="R158" s="148">
        <f>Q158*H158</f>
        <v>0.56430000000000002</v>
      </c>
      <c r="S158" s="148">
        <v>0</v>
      </c>
      <c r="T158" s="149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0" t="s">
        <v>184</v>
      </c>
      <c r="AT158" s="150" t="s">
        <v>180</v>
      </c>
      <c r="AU158" s="150" t="s">
        <v>185</v>
      </c>
      <c r="AY158" s="16" t="s">
        <v>177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6" t="s">
        <v>185</v>
      </c>
      <c r="BK158" s="152">
        <f>ROUND(I158*H158,3)</f>
        <v>0</v>
      </c>
      <c r="BL158" s="16" t="s">
        <v>184</v>
      </c>
      <c r="BM158" s="150" t="s">
        <v>853</v>
      </c>
    </row>
    <row r="159" spans="1:65" s="13" customFormat="1">
      <c r="B159" s="153"/>
      <c r="D159" s="154" t="s">
        <v>204</v>
      </c>
      <c r="E159" s="155" t="s">
        <v>1</v>
      </c>
      <c r="F159" s="156" t="s">
        <v>854</v>
      </c>
      <c r="H159" s="157">
        <v>90</v>
      </c>
      <c r="L159" s="153"/>
      <c r="M159" s="158"/>
      <c r="N159" s="159"/>
      <c r="O159" s="159"/>
      <c r="P159" s="159"/>
      <c r="Q159" s="159"/>
      <c r="R159" s="159"/>
      <c r="S159" s="159"/>
      <c r="T159" s="160"/>
      <c r="AT159" s="155" t="s">
        <v>204</v>
      </c>
      <c r="AU159" s="155" t="s">
        <v>185</v>
      </c>
      <c r="AV159" s="13" t="s">
        <v>185</v>
      </c>
      <c r="AW159" s="13" t="s">
        <v>27</v>
      </c>
      <c r="AX159" s="13" t="s">
        <v>80</v>
      </c>
      <c r="AY159" s="155" t="s">
        <v>177</v>
      </c>
    </row>
    <row r="160" spans="1:65" s="2" customFormat="1" ht="14.45" customHeight="1">
      <c r="A160" s="28"/>
      <c r="B160" s="139"/>
      <c r="C160" s="140" t="s">
        <v>250</v>
      </c>
      <c r="D160" s="140" t="s">
        <v>180</v>
      </c>
      <c r="E160" s="141" t="s">
        <v>855</v>
      </c>
      <c r="F160" s="142" t="s">
        <v>856</v>
      </c>
      <c r="G160" s="143" t="s">
        <v>253</v>
      </c>
      <c r="H160" s="144">
        <v>2.1000000000000001E-2</v>
      </c>
      <c r="I160" s="144"/>
      <c r="J160" s="144"/>
      <c r="K160" s="145"/>
      <c r="L160" s="29"/>
      <c r="M160" s="146" t="s">
        <v>1</v>
      </c>
      <c r="N160" s="147" t="s">
        <v>38</v>
      </c>
      <c r="O160" s="148">
        <v>34.322000000000003</v>
      </c>
      <c r="P160" s="148">
        <f>O160*H160</f>
        <v>0.72076200000000012</v>
      </c>
      <c r="Q160" s="148">
        <v>1.0197700000000001</v>
      </c>
      <c r="R160" s="148">
        <f>Q160*H160</f>
        <v>2.1415170000000004E-2</v>
      </c>
      <c r="S160" s="148">
        <v>0</v>
      </c>
      <c r="T160" s="149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0" t="s">
        <v>184</v>
      </c>
      <c r="AT160" s="150" t="s">
        <v>180</v>
      </c>
      <c r="AU160" s="150" t="s">
        <v>185</v>
      </c>
      <c r="AY160" s="16" t="s">
        <v>177</v>
      </c>
      <c r="BE160" s="151">
        <f>IF(N160="základná",J160,0)</f>
        <v>0</v>
      </c>
      <c r="BF160" s="151">
        <f>IF(N160="znížená",J160,0)</f>
        <v>0</v>
      </c>
      <c r="BG160" s="151">
        <f>IF(N160="zákl. prenesená",J160,0)</f>
        <v>0</v>
      </c>
      <c r="BH160" s="151">
        <f>IF(N160="zníž. prenesená",J160,0)</f>
        <v>0</v>
      </c>
      <c r="BI160" s="151">
        <f>IF(N160="nulová",J160,0)</f>
        <v>0</v>
      </c>
      <c r="BJ160" s="16" t="s">
        <v>185</v>
      </c>
      <c r="BK160" s="152">
        <f>ROUND(I160*H160,3)</f>
        <v>0</v>
      </c>
      <c r="BL160" s="16" t="s">
        <v>184</v>
      </c>
      <c r="BM160" s="150" t="s">
        <v>857</v>
      </c>
    </row>
    <row r="161" spans="1:65" s="12" customFormat="1" ht="22.9" customHeight="1">
      <c r="B161" s="127"/>
      <c r="D161" s="128" t="s">
        <v>71</v>
      </c>
      <c r="E161" s="137" t="s">
        <v>271</v>
      </c>
      <c r="F161" s="137" t="s">
        <v>272</v>
      </c>
      <c r="J161" s="138"/>
      <c r="L161" s="127"/>
      <c r="M161" s="131"/>
      <c r="N161" s="132"/>
      <c r="O161" s="132"/>
      <c r="P161" s="133">
        <f>P162</f>
        <v>105.392754</v>
      </c>
      <c r="Q161" s="132"/>
      <c r="R161" s="133">
        <f>R162</f>
        <v>0</v>
      </c>
      <c r="S161" s="132"/>
      <c r="T161" s="134">
        <f>T162</f>
        <v>0</v>
      </c>
      <c r="AR161" s="128" t="s">
        <v>80</v>
      </c>
      <c r="AT161" s="135" t="s">
        <v>71</v>
      </c>
      <c r="AU161" s="135" t="s">
        <v>80</v>
      </c>
      <c r="AY161" s="128" t="s">
        <v>177</v>
      </c>
      <c r="BK161" s="136">
        <f>BK162</f>
        <v>0</v>
      </c>
    </row>
    <row r="162" spans="1:65" s="2" customFormat="1" ht="24.2" customHeight="1">
      <c r="A162" s="28"/>
      <c r="B162" s="139"/>
      <c r="C162" s="140" t="s">
        <v>255</v>
      </c>
      <c r="D162" s="140" t="s">
        <v>180</v>
      </c>
      <c r="E162" s="141" t="s">
        <v>363</v>
      </c>
      <c r="F162" s="142" t="s">
        <v>364</v>
      </c>
      <c r="G162" s="143" t="s">
        <v>253</v>
      </c>
      <c r="H162" s="144">
        <v>53.716999999999999</v>
      </c>
      <c r="I162" s="144"/>
      <c r="J162" s="144"/>
      <c r="K162" s="145"/>
      <c r="L162" s="29"/>
      <c r="M162" s="146" t="s">
        <v>1</v>
      </c>
      <c r="N162" s="147" t="s">
        <v>38</v>
      </c>
      <c r="O162" s="148">
        <v>1.962</v>
      </c>
      <c r="P162" s="148">
        <f>O162*H162</f>
        <v>105.392754</v>
      </c>
      <c r="Q162" s="148">
        <v>0</v>
      </c>
      <c r="R162" s="148">
        <f>Q162*H162</f>
        <v>0</v>
      </c>
      <c r="S162" s="148">
        <v>0</v>
      </c>
      <c r="T162" s="149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0" t="s">
        <v>184</v>
      </c>
      <c r="AT162" s="150" t="s">
        <v>180</v>
      </c>
      <c r="AU162" s="150" t="s">
        <v>185</v>
      </c>
      <c r="AY162" s="16" t="s">
        <v>177</v>
      </c>
      <c r="BE162" s="151">
        <f>IF(N162="základná",J162,0)</f>
        <v>0</v>
      </c>
      <c r="BF162" s="151">
        <f>IF(N162="znížená",J162,0)</f>
        <v>0</v>
      </c>
      <c r="BG162" s="151">
        <f>IF(N162="zákl. prenesená",J162,0)</f>
        <v>0</v>
      </c>
      <c r="BH162" s="151">
        <f>IF(N162="zníž. prenesená",J162,0)</f>
        <v>0</v>
      </c>
      <c r="BI162" s="151">
        <f>IF(N162="nulová",J162,0)</f>
        <v>0</v>
      </c>
      <c r="BJ162" s="16" t="s">
        <v>185</v>
      </c>
      <c r="BK162" s="152">
        <f>ROUND(I162*H162,3)</f>
        <v>0</v>
      </c>
      <c r="BL162" s="16" t="s">
        <v>184</v>
      </c>
      <c r="BM162" s="150" t="s">
        <v>858</v>
      </c>
    </row>
    <row r="163" spans="1:65" s="12" customFormat="1" ht="25.9" customHeight="1">
      <c r="B163" s="127"/>
      <c r="D163" s="128" t="s">
        <v>71</v>
      </c>
      <c r="E163" s="129" t="s">
        <v>277</v>
      </c>
      <c r="F163" s="129" t="s">
        <v>278</v>
      </c>
      <c r="J163" s="130"/>
      <c r="L163" s="127"/>
      <c r="M163" s="131"/>
      <c r="N163" s="132"/>
      <c r="O163" s="132"/>
      <c r="P163" s="133">
        <f>P164+P166</f>
        <v>0.65</v>
      </c>
      <c r="Q163" s="132"/>
      <c r="R163" s="133">
        <f>R164+R166</f>
        <v>4.4249999999999998E-2</v>
      </c>
      <c r="S163" s="132"/>
      <c r="T163" s="134">
        <f>T164+T166</f>
        <v>0</v>
      </c>
      <c r="AR163" s="128" t="s">
        <v>185</v>
      </c>
      <c r="AT163" s="135" t="s">
        <v>71</v>
      </c>
      <c r="AU163" s="135" t="s">
        <v>72</v>
      </c>
      <c r="AY163" s="128" t="s">
        <v>177</v>
      </c>
      <c r="BK163" s="136">
        <f>BK164+BK166</f>
        <v>0</v>
      </c>
    </row>
    <row r="164" spans="1:65" s="12" customFormat="1" ht="22.9" customHeight="1">
      <c r="B164" s="127"/>
      <c r="D164" s="128" t="s">
        <v>71</v>
      </c>
      <c r="E164" s="137" t="s">
        <v>859</v>
      </c>
      <c r="F164" s="137" t="s">
        <v>860</v>
      </c>
      <c r="J164" s="138"/>
      <c r="L164" s="127"/>
      <c r="M164" s="131"/>
      <c r="N164" s="132"/>
      <c r="O164" s="132"/>
      <c r="P164" s="133">
        <f>P165</f>
        <v>0</v>
      </c>
      <c r="Q164" s="132"/>
      <c r="R164" s="133">
        <f>R165</f>
        <v>0</v>
      </c>
      <c r="S164" s="132"/>
      <c r="T164" s="134">
        <f>T165</f>
        <v>0</v>
      </c>
      <c r="AR164" s="128" t="s">
        <v>185</v>
      </c>
      <c r="AT164" s="135" t="s">
        <v>71</v>
      </c>
      <c r="AU164" s="135" t="s">
        <v>80</v>
      </c>
      <c r="AY164" s="128" t="s">
        <v>177</v>
      </c>
      <c r="BK164" s="136">
        <f>BK165</f>
        <v>0</v>
      </c>
    </row>
    <row r="165" spans="1:65" s="2" customFormat="1" ht="41.25" customHeight="1">
      <c r="A165" s="28"/>
      <c r="B165" s="139"/>
      <c r="C165" s="140" t="s">
        <v>259</v>
      </c>
      <c r="D165" s="140" t="s">
        <v>180</v>
      </c>
      <c r="E165" s="141" t="s">
        <v>861</v>
      </c>
      <c r="F165" s="142" t="s">
        <v>1417</v>
      </c>
      <c r="G165" s="143" t="s">
        <v>303</v>
      </c>
      <c r="H165" s="144">
        <v>1</v>
      </c>
      <c r="I165" s="185">
        <v>0</v>
      </c>
      <c r="J165" s="224">
        <v>0</v>
      </c>
      <c r="K165" s="145"/>
      <c r="L165" s="29"/>
      <c r="M165" s="146" t="s">
        <v>1</v>
      </c>
      <c r="N165" s="147" t="s">
        <v>38</v>
      </c>
      <c r="O165" s="148">
        <v>0</v>
      </c>
      <c r="P165" s="148">
        <f>O165*H165</f>
        <v>0</v>
      </c>
      <c r="Q165" s="148">
        <v>0</v>
      </c>
      <c r="R165" s="148">
        <f>Q165*H165</f>
        <v>0</v>
      </c>
      <c r="S165" s="148">
        <v>0</v>
      </c>
      <c r="T165" s="149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0" t="s">
        <v>250</v>
      </c>
      <c r="AT165" s="150" t="s">
        <v>180</v>
      </c>
      <c r="AU165" s="150" t="s">
        <v>185</v>
      </c>
      <c r="AY165" s="16" t="s">
        <v>177</v>
      </c>
      <c r="BE165" s="151">
        <f>IF(N165="základná",J165,0)</f>
        <v>0</v>
      </c>
      <c r="BF165" s="151">
        <f>IF(N165="znížená",J165,0)</f>
        <v>0</v>
      </c>
      <c r="BG165" s="151">
        <f>IF(N165="zákl. prenesená",J165,0)</f>
        <v>0</v>
      </c>
      <c r="BH165" s="151">
        <f>IF(N165="zníž. prenesená",J165,0)</f>
        <v>0</v>
      </c>
      <c r="BI165" s="151">
        <f>IF(N165="nulová",J165,0)</f>
        <v>0</v>
      </c>
      <c r="BJ165" s="16" t="s">
        <v>185</v>
      </c>
      <c r="BK165" s="152">
        <f>ROUND(I165*H165,3)</f>
        <v>0</v>
      </c>
      <c r="BL165" s="16" t="s">
        <v>250</v>
      </c>
      <c r="BM165" s="150" t="s">
        <v>862</v>
      </c>
    </row>
    <row r="166" spans="1:65" s="12" customFormat="1" ht="22.9" customHeight="1">
      <c r="B166" s="127"/>
      <c r="D166" s="128" t="s">
        <v>71</v>
      </c>
      <c r="E166" s="137" t="s">
        <v>652</v>
      </c>
      <c r="F166" s="137" t="s">
        <v>653</v>
      </c>
      <c r="J166" s="138"/>
      <c r="L166" s="127"/>
      <c r="M166" s="131"/>
      <c r="N166" s="132"/>
      <c r="O166" s="132"/>
      <c r="P166" s="133">
        <f>SUM(P167:P168)</f>
        <v>0.65</v>
      </c>
      <c r="Q166" s="132"/>
      <c r="R166" s="133">
        <f>SUM(R167:R168)</f>
        <v>4.4249999999999998E-2</v>
      </c>
      <c r="S166" s="132"/>
      <c r="T166" s="134">
        <f>SUM(T167:T168)</f>
        <v>0</v>
      </c>
      <c r="AR166" s="128" t="s">
        <v>185</v>
      </c>
      <c r="AT166" s="135" t="s">
        <v>71</v>
      </c>
      <c r="AU166" s="135" t="s">
        <v>80</v>
      </c>
      <c r="AY166" s="128" t="s">
        <v>177</v>
      </c>
      <c r="BK166" s="136">
        <f>SUM(BK167:BK168)</f>
        <v>0</v>
      </c>
    </row>
    <row r="167" spans="1:65" s="2" customFormat="1" ht="14.45" customHeight="1">
      <c r="A167" s="28"/>
      <c r="B167" s="139"/>
      <c r="C167" s="140" t="s">
        <v>263</v>
      </c>
      <c r="D167" s="140" t="s">
        <v>180</v>
      </c>
      <c r="E167" s="141" t="s">
        <v>654</v>
      </c>
      <c r="F167" s="142" t="s">
        <v>863</v>
      </c>
      <c r="G167" s="143" t="s">
        <v>303</v>
      </c>
      <c r="H167" s="144">
        <v>1</v>
      </c>
      <c r="I167" s="144"/>
      <c r="J167" s="144"/>
      <c r="K167" s="145"/>
      <c r="L167" s="29"/>
      <c r="M167" s="146" t="s">
        <v>1</v>
      </c>
      <c r="N167" s="147" t="s">
        <v>38</v>
      </c>
      <c r="O167" s="148">
        <v>0.65</v>
      </c>
      <c r="P167" s="148">
        <f>O167*H167</f>
        <v>0.65</v>
      </c>
      <c r="Q167" s="148">
        <v>4.4249999999999998E-2</v>
      </c>
      <c r="R167" s="148">
        <f>Q167*H167</f>
        <v>4.4249999999999998E-2</v>
      </c>
      <c r="S167" s="148">
        <v>0</v>
      </c>
      <c r="T167" s="149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0" t="s">
        <v>250</v>
      </c>
      <c r="AT167" s="150" t="s">
        <v>180</v>
      </c>
      <c r="AU167" s="150" t="s">
        <v>185</v>
      </c>
      <c r="AY167" s="16" t="s">
        <v>177</v>
      </c>
      <c r="BE167" s="151">
        <f>IF(N167="základná",J167,0)</f>
        <v>0</v>
      </c>
      <c r="BF167" s="151">
        <f>IF(N167="znížená",J167,0)</f>
        <v>0</v>
      </c>
      <c r="BG167" s="151">
        <f>IF(N167="zákl. prenesená",J167,0)</f>
        <v>0</v>
      </c>
      <c r="BH167" s="151">
        <f>IF(N167="zníž. prenesená",J167,0)</f>
        <v>0</v>
      </c>
      <c r="BI167" s="151">
        <f>IF(N167="nulová",J167,0)</f>
        <v>0</v>
      </c>
      <c r="BJ167" s="16" t="s">
        <v>185</v>
      </c>
      <c r="BK167" s="152">
        <f>ROUND(I167*H167,3)</f>
        <v>0</v>
      </c>
      <c r="BL167" s="16" t="s">
        <v>250</v>
      </c>
      <c r="BM167" s="150" t="s">
        <v>864</v>
      </c>
    </row>
    <row r="168" spans="1:65" s="2" customFormat="1" ht="24.2" customHeight="1">
      <c r="A168" s="28"/>
      <c r="B168" s="139"/>
      <c r="C168" s="140" t="s">
        <v>7</v>
      </c>
      <c r="D168" s="140" t="s">
        <v>180</v>
      </c>
      <c r="E168" s="141" t="s">
        <v>657</v>
      </c>
      <c r="F168" s="142" t="s">
        <v>658</v>
      </c>
      <c r="G168" s="143" t="s">
        <v>296</v>
      </c>
      <c r="H168" s="144">
        <v>437.70800000000003</v>
      </c>
      <c r="I168" s="144"/>
      <c r="J168" s="144"/>
      <c r="K168" s="145"/>
      <c r="L168" s="29"/>
      <c r="M168" s="146" t="s">
        <v>1</v>
      </c>
      <c r="N168" s="147" t="s">
        <v>38</v>
      </c>
      <c r="O168" s="148">
        <v>0</v>
      </c>
      <c r="P168" s="148">
        <f>O168*H168</f>
        <v>0</v>
      </c>
      <c r="Q168" s="148">
        <v>0</v>
      </c>
      <c r="R168" s="148">
        <f>Q168*H168</f>
        <v>0</v>
      </c>
      <c r="S168" s="148">
        <v>0</v>
      </c>
      <c r="T168" s="149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0" t="s">
        <v>250</v>
      </c>
      <c r="AT168" s="150" t="s">
        <v>180</v>
      </c>
      <c r="AU168" s="150" t="s">
        <v>185</v>
      </c>
      <c r="AY168" s="16" t="s">
        <v>177</v>
      </c>
      <c r="BE168" s="151">
        <f>IF(N168="základná",J168,0)</f>
        <v>0</v>
      </c>
      <c r="BF168" s="151">
        <f>IF(N168="znížená",J168,0)</f>
        <v>0</v>
      </c>
      <c r="BG168" s="151">
        <f>IF(N168="zákl. prenesená",J168,0)</f>
        <v>0</v>
      </c>
      <c r="BH168" s="151">
        <f>IF(N168="zníž. prenesená",J168,0)</f>
        <v>0</v>
      </c>
      <c r="BI168" s="151">
        <f>IF(N168="nulová",J168,0)</f>
        <v>0</v>
      </c>
      <c r="BJ168" s="16" t="s">
        <v>185</v>
      </c>
      <c r="BK168" s="152">
        <f>ROUND(I168*H168,3)</f>
        <v>0</v>
      </c>
      <c r="BL168" s="16" t="s">
        <v>250</v>
      </c>
      <c r="BM168" s="150" t="s">
        <v>865</v>
      </c>
    </row>
    <row r="169" spans="1:65" s="12" customFormat="1" ht="25.9" customHeight="1">
      <c r="B169" s="127"/>
      <c r="D169" s="128" t="s">
        <v>71</v>
      </c>
      <c r="E169" s="129" t="s">
        <v>318</v>
      </c>
      <c r="F169" s="129" t="s">
        <v>319</v>
      </c>
      <c r="J169" s="130"/>
      <c r="L169" s="127"/>
      <c r="M169" s="131"/>
      <c r="N169" s="132"/>
      <c r="O169" s="132"/>
      <c r="P169" s="133">
        <f>P170</f>
        <v>0</v>
      </c>
      <c r="Q169" s="132"/>
      <c r="R169" s="133">
        <f>R170</f>
        <v>0</v>
      </c>
      <c r="S169" s="132"/>
      <c r="T169" s="134">
        <f>T170</f>
        <v>0</v>
      </c>
      <c r="AR169" s="128" t="s">
        <v>184</v>
      </c>
      <c r="AT169" s="135" t="s">
        <v>71</v>
      </c>
      <c r="AU169" s="135" t="s">
        <v>72</v>
      </c>
      <c r="AY169" s="128" t="s">
        <v>177</v>
      </c>
      <c r="BK169" s="136">
        <f>BK170</f>
        <v>0</v>
      </c>
    </row>
    <row r="170" spans="1:65" s="2" customFormat="1" ht="24.2" customHeight="1">
      <c r="A170" s="28"/>
      <c r="B170" s="139"/>
      <c r="C170" s="140" t="s">
        <v>273</v>
      </c>
      <c r="D170" s="140" t="s">
        <v>180</v>
      </c>
      <c r="E170" s="141" t="s">
        <v>747</v>
      </c>
      <c r="F170" s="142" t="s">
        <v>1414</v>
      </c>
      <c r="G170" s="143" t="s">
        <v>253</v>
      </c>
      <c r="H170" s="144">
        <v>48.136000000000003</v>
      </c>
      <c r="I170" s="144"/>
      <c r="J170" s="144"/>
      <c r="K170" s="145"/>
      <c r="L170" s="29"/>
      <c r="M170" s="161" t="s">
        <v>1</v>
      </c>
      <c r="N170" s="162" t="s">
        <v>38</v>
      </c>
      <c r="O170" s="163">
        <v>0</v>
      </c>
      <c r="P170" s="163">
        <f>O170*H170</f>
        <v>0</v>
      </c>
      <c r="Q170" s="163">
        <v>0</v>
      </c>
      <c r="R170" s="163">
        <f>Q170*H170</f>
        <v>0</v>
      </c>
      <c r="S170" s="163">
        <v>0</v>
      </c>
      <c r="T170" s="164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0" t="s">
        <v>322</v>
      </c>
      <c r="AT170" s="150" t="s">
        <v>180</v>
      </c>
      <c r="AU170" s="150" t="s">
        <v>80</v>
      </c>
      <c r="AY170" s="16" t="s">
        <v>177</v>
      </c>
      <c r="BE170" s="151">
        <f>IF(N170="základná",J170,0)</f>
        <v>0</v>
      </c>
      <c r="BF170" s="151">
        <f>IF(N170="znížená",J170,0)</f>
        <v>0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6" t="s">
        <v>185</v>
      </c>
      <c r="BK170" s="152">
        <f>ROUND(I170*H170,3)</f>
        <v>0</v>
      </c>
      <c r="BL170" s="16" t="s">
        <v>322</v>
      </c>
      <c r="BM170" s="150" t="s">
        <v>866</v>
      </c>
    </row>
    <row r="171" spans="1:65" s="2" customFormat="1" ht="6.95" customHeight="1">
      <c r="A171" s="28"/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29"/>
      <c r="M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</row>
  </sheetData>
  <autoFilter ref="C123:K170" xr:uid="{00000000-0009-0000-0000-00000D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BM143"/>
  <sheetViews>
    <sheetView showGridLines="0" topLeftCell="A115" workbookViewId="0">
      <selection activeCell="H128" sqref="H12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120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867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ROUND(J123,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ROUND((SUM(BE123:BE142)),  2)</f>
        <v>0</v>
      </c>
      <c r="G33" s="28"/>
      <c r="H33" s="28"/>
      <c r="I33" s="97">
        <v>0.2</v>
      </c>
      <c r="J33" s="96">
        <f>ROUND(((SUM(BE123:BE142))*I33),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ROUND((SUM(BF123:BF142)),  2)</f>
        <v>0</v>
      </c>
      <c r="G34" s="28"/>
      <c r="H34" s="28"/>
      <c r="I34" s="97">
        <v>0.2</v>
      </c>
      <c r="J34" s="96">
        <f>ROUND(((SUM(BF123:BF142))*I34),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ROUND((SUM(BG123:BG142)),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ROUND((SUM(BH123:BH142)),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ROUND((SUM(BI123:BI142)),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1171-0015 - C11 - ZÁBRADLIE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J123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1:31" s="10" customFormat="1" ht="19.899999999999999" hidden="1" customHeight="1">
      <c r="B98" s="113"/>
      <c r="D98" s="114" t="s">
        <v>157</v>
      </c>
      <c r="E98" s="115"/>
      <c r="F98" s="115"/>
      <c r="G98" s="115"/>
      <c r="H98" s="115"/>
      <c r="I98" s="115"/>
      <c r="J98" s="116">
        <f>J125</f>
        <v>0</v>
      </c>
      <c r="L98" s="113"/>
    </row>
    <row r="99" spans="1:31" s="10" customFormat="1" ht="19.899999999999999" hidden="1" customHeight="1">
      <c r="B99" s="113"/>
      <c r="D99" s="114" t="s">
        <v>158</v>
      </c>
      <c r="E99" s="115"/>
      <c r="F99" s="115"/>
      <c r="G99" s="115"/>
      <c r="H99" s="115"/>
      <c r="I99" s="115"/>
      <c r="J99" s="116">
        <f>J128</f>
        <v>0</v>
      </c>
      <c r="L99" s="113"/>
    </row>
    <row r="100" spans="1:31" s="9" customFormat="1" ht="24.95" hidden="1" customHeight="1">
      <c r="B100" s="109"/>
      <c r="D100" s="110" t="s">
        <v>159</v>
      </c>
      <c r="E100" s="111"/>
      <c r="F100" s="111"/>
      <c r="G100" s="111"/>
      <c r="H100" s="111"/>
      <c r="I100" s="111"/>
      <c r="J100" s="112">
        <f>J130</f>
        <v>0</v>
      </c>
      <c r="L100" s="109"/>
    </row>
    <row r="101" spans="1:31" s="10" customFormat="1" ht="19.899999999999999" hidden="1" customHeight="1">
      <c r="B101" s="113"/>
      <c r="D101" s="114" t="s">
        <v>160</v>
      </c>
      <c r="E101" s="115"/>
      <c r="F101" s="115"/>
      <c r="G101" s="115"/>
      <c r="H101" s="115"/>
      <c r="I101" s="115"/>
      <c r="J101" s="116">
        <f>J131</f>
        <v>0</v>
      </c>
      <c r="L101" s="113"/>
    </row>
    <row r="102" spans="1:31" s="10" customFormat="1" ht="19.899999999999999" hidden="1" customHeight="1">
      <c r="B102" s="113"/>
      <c r="D102" s="114" t="s">
        <v>161</v>
      </c>
      <c r="E102" s="115"/>
      <c r="F102" s="115"/>
      <c r="G102" s="115"/>
      <c r="H102" s="115"/>
      <c r="I102" s="115"/>
      <c r="J102" s="116">
        <f>J135</f>
        <v>0</v>
      </c>
      <c r="L102" s="113"/>
    </row>
    <row r="103" spans="1:31" s="10" customFormat="1" ht="19.899999999999999" hidden="1" customHeight="1">
      <c r="B103" s="113"/>
      <c r="D103" s="114" t="s">
        <v>327</v>
      </c>
      <c r="E103" s="115"/>
      <c r="F103" s="115"/>
      <c r="G103" s="115"/>
      <c r="H103" s="115"/>
      <c r="I103" s="115"/>
      <c r="J103" s="116">
        <f>J139</f>
        <v>0</v>
      </c>
      <c r="L103" s="113"/>
    </row>
    <row r="104" spans="1:31" s="2" customFormat="1" ht="21.75" hidden="1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hidden="1" customHeight="1">
      <c r="A105" s="28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hidden="1"/>
    <row r="107" spans="1:31" hidden="1"/>
    <row r="108" spans="1:31" hidden="1"/>
    <row r="109" spans="1:31" s="2" customFormat="1" ht="6.95" customHeight="1">
      <c r="A109" s="28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24.95" customHeight="1">
      <c r="A110" s="28"/>
      <c r="B110" s="29"/>
      <c r="C110" s="20" t="s">
        <v>163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5" t="s">
        <v>12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222" t="str">
        <f>E7</f>
        <v>Obnova Ružového parku-architektura</v>
      </c>
      <c r="F113" s="223"/>
      <c r="G113" s="223"/>
      <c r="H113" s="223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146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188" t="str">
        <f>E9</f>
        <v>1171-0015 - C11 - ZÁBRADLIE</v>
      </c>
      <c r="F115" s="221"/>
      <c r="G115" s="221"/>
      <c r="H115" s="221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5" t="s">
        <v>16</v>
      </c>
      <c r="D117" s="28"/>
      <c r="E117" s="28"/>
      <c r="F117" s="23" t="str">
        <f>F12</f>
        <v>TRNAVA</v>
      </c>
      <c r="G117" s="28"/>
      <c r="H117" s="28"/>
      <c r="I117" s="25" t="s">
        <v>18</v>
      </c>
      <c r="J117" s="51">
        <f>IF(J12="","",J12)</f>
        <v>44281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25.7" customHeight="1">
      <c r="A119" s="28"/>
      <c r="B119" s="29"/>
      <c r="C119" s="25" t="s">
        <v>19</v>
      </c>
      <c r="D119" s="28"/>
      <c r="E119" s="28"/>
      <c r="F119" s="23" t="str">
        <f>E15</f>
        <v>MESTO TRNAVA</v>
      </c>
      <c r="G119" s="28"/>
      <c r="H119" s="28"/>
      <c r="I119" s="25" t="s">
        <v>25</v>
      </c>
      <c r="J119" s="26" t="str">
        <f>E21</f>
        <v>Rudbeckia-ateliér s.r.o.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25.7" customHeight="1">
      <c r="A120" s="28"/>
      <c r="B120" s="29"/>
      <c r="C120" s="25" t="s">
        <v>23</v>
      </c>
      <c r="D120" s="28"/>
      <c r="E120" s="28"/>
      <c r="F120" s="23" t="str">
        <f>IF(E18="","",E18)</f>
        <v xml:space="preserve"> </v>
      </c>
      <c r="G120" s="28"/>
      <c r="H120" s="28"/>
      <c r="I120" s="25" t="s">
        <v>29</v>
      </c>
      <c r="J120" s="26" t="str">
        <f>E24</f>
        <v>Ing. Júlia Straňáková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>
      <c r="A122" s="117"/>
      <c r="B122" s="118"/>
      <c r="C122" s="119" t="s">
        <v>164</v>
      </c>
      <c r="D122" s="120" t="s">
        <v>57</v>
      </c>
      <c r="E122" s="120" t="s">
        <v>53</v>
      </c>
      <c r="F122" s="120" t="s">
        <v>54</v>
      </c>
      <c r="G122" s="120" t="s">
        <v>165</v>
      </c>
      <c r="H122" s="120" t="s">
        <v>166</v>
      </c>
      <c r="I122" s="120" t="s">
        <v>167</v>
      </c>
      <c r="J122" s="121" t="s">
        <v>152</v>
      </c>
      <c r="K122" s="122" t="s">
        <v>168</v>
      </c>
      <c r="L122" s="184" t="s">
        <v>1416</v>
      </c>
      <c r="M122" s="59" t="s">
        <v>1</v>
      </c>
      <c r="N122" s="59" t="s">
        <v>36</v>
      </c>
      <c r="O122" s="59" t="s">
        <v>169</v>
      </c>
      <c r="P122" s="59" t="s">
        <v>170</v>
      </c>
      <c r="Q122" s="59" t="s">
        <v>171</v>
      </c>
      <c r="R122" s="59" t="s">
        <v>172</v>
      </c>
      <c r="S122" s="59" t="s">
        <v>173</v>
      </c>
      <c r="T122" s="60" t="s">
        <v>174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9" customHeight="1">
      <c r="A123" s="28"/>
      <c r="B123" s="29"/>
      <c r="C123" s="65" t="s">
        <v>153</v>
      </c>
      <c r="D123" s="28"/>
      <c r="E123" s="28"/>
      <c r="F123" s="28"/>
      <c r="G123" s="28"/>
      <c r="H123" s="28"/>
      <c r="I123" s="28"/>
      <c r="J123" s="123"/>
      <c r="K123" s="28"/>
      <c r="L123" s="29"/>
      <c r="M123" s="61"/>
      <c r="N123" s="52"/>
      <c r="O123" s="62"/>
      <c r="P123" s="124">
        <f>P124+P130</f>
        <v>392.04298</v>
      </c>
      <c r="Q123" s="62"/>
      <c r="R123" s="124">
        <f>R124+R130</f>
        <v>19.260149999999999</v>
      </c>
      <c r="S123" s="62"/>
      <c r="T123" s="125">
        <f>T124+T130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6" t="s">
        <v>71</v>
      </c>
      <c r="AU123" s="16" t="s">
        <v>154</v>
      </c>
      <c r="BK123" s="126">
        <f>BK124+BK130</f>
        <v>0</v>
      </c>
    </row>
    <row r="124" spans="1:65" s="12" customFormat="1" ht="25.9" customHeight="1">
      <c r="B124" s="127"/>
      <c r="D124" s="128" t="s">
        <v>71</v>
      </c>
      <c r="E124" s="129" t="s">
        <v>175</v>
      </c>
      <c r="F124" s="129" t="s">
        <v>176</v>
      </c>
      <c r="J124" s="130"/>
      <c r="L124" s="127"/>
      <c r="M124" s="131"/>
      <c r="N124" s="132"/>
      <c r="O124" s="132"/>
      <c r="P124" s="133">
        <f>P125+P128</f>
        <v>114.37468000000001</v>
      </c>
      <c r="Q124" s="132"/>
      <c r="R124" s="133">
        <f>R125+R128</f>
        <v>0.14000000000000001</v>
      </c>
      <c r="S124" s="132"/>
      <c r="T124" s="134">
        <f>T125+T128</f>
        <v>0</v>
      </c>
      <c r="AR124" s="128" t="s">
        <v>80</v>
      </c>
      <c r="AT124" s="135" t="s">
        <v>71</v>
      </c>
      <c r="AU124" s="135" t="s">
        <v>72</v>
      </c>
      <c r="AY124" s="128" t="s">
        <v>177</v>
      </c>
      <c r="BK124" s="136">
        <f>BK125+BK128</f>
        <v>0</v>
      </c>
    </row>
    <row r="125" spans="1:65" s="12" customFormat="1" ht="22.9" customHeight="1">
      <c r="B125" s="127"/>
      <c r="D125" s="128" t="s">
        <v>71</v>
      </c>
      <c r="E125" s="137" t="s">
        <v>197</v>
      </c>
      <c r="F125" s="137" t="s">
        <v>198</v>
      </c>
      <c r="J125" s="138"/>
      <c r="L125" s="127"/>
      <c r="M125" s="131"/>
      <c r="N125" s="132"/>
      <c r="O125" s="132"/>
      <c r="P125" s="133">
        <f>SUM(P126:P127)</f>
        <v>114.10000000000001</v>
      </c>
      <c r="Q125" s="132"/>
      <c r="R125" s="133">
        <f>SUM(R126:R127)</f>
        <v>0.14000000000000001</v>
      </c>
      <c r="S125" s="132"/>
      <c r="T125" s="134">
        <f>SUM(T126:T127)</f>
        <v>0</v>
      </c>
      <c r="AR125" s="128" t="s">
        <v>80</v>
      </c>
      <c r="AT125" s="135" t="s">
        <v>71</v>
      </c>
      <c r="AU125" s="135" t="s">
        <v>80</v>
      </c>
      <c r="AY125" s="128" t="s">
        <v>177</v>
      </c>
      <c r="BK125" s="136">
        <f>SUM(BK126:BK127)</f>
        <v>0</v>
      </c>
    </row>
    <row r="126" spans="1:65" s="2" customFormat="1" ht="37.9" customHeight="1">
      <c r="A126" s="28"/>
      <c r="B126" s="139"/>
      <c r="C126" s="140" t="s">
        <v>80</v>
      </c>
      <c r="D126" s="140" t="s">
        <v>180</v>
      </c>
      <c r="E126" s="141" t="s">
        <v>704</v>
      </c>
      <c r="F126" s="142" t="s">
        <v>705</v>
      </c>
      <c r="G126" s="143" t="s">
        <v>221</v>
      </c>
      <c r="H126" s="144">
        <v>700</v>
      </c>
      <c r="I126" s="144"/>
      <c r="J126" s="144"/>
      <c r="K126" s="145"/>
      <c r="L126" s="29"/>
      <c r="M126" s="146" t="s">
        <v>1</v>
      </c>
      <c r="N126" s="147" t="s">
        <v>38</v>
      </c>
      <c r="O126" s="148">
        <v>0.16300000000000001</v>
      </c>
      <c r="P126" s="148">
        <f>O126*H126</f>
        <v>114.10000000000001</v>
      </c>
      <c r="Q126" s="148">
        <v>2.0000000000000001E-4</v>
      </c>
      <c r="R126" s="148">
        <f>Q126*H126</f>
        <v>0.14000000000000001</v>
      </c>
      <c r="S126" s="148">
        <v>0</v>
      </c>
      <c r="T126" s="149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0" t="s">
        <v>184</v>
      </c>
      <c r="AT126" s="150" t="s">
        <v>180</v>
      </c>
      <c r="AU126" s="150" t="s">
        <v>185</v>
      </c>
      <c r="AY126" s="16" t="s">
        <v>177</v>
      </c>
      <c r="BE126" s="151">
        <f>IF(N126="základná",J126,0)</f>
        <v>0</v>
      </c>
      <c r="BF126" s="151">
        <f>IF(N126="znížená",J126,0)</f>
        <v>0</v>
      </c>
      <c r="BG126" s="151">
        <f>IF(N126="zákl. prenesená",J126,0)</f>
        <v>0</v>
      </c>
      <c r="BH126" s="151">
        <f>IF(N126="zníž. prenesená",J126,0)</f>
        <v>0</v>
      </c>
      <c r="BI126" s="151">
        <f>IF(N126="nulová",J126,0)</f>
        <v>0</v>
      </c>
      <c r="BJ126" s="16" t="s">
        <v>185</v>
      </c>
      <c r="BK126" s="152">
        <f>ROUND(I126*H126,3)</f>
        <v>0</v>
      </c>
      <c r="BL126" s="16" t="s">
        <v>184</v>
      </c>
      <c r="BM126" s="150" t="s">
        <v>868</v>
      </c>
    </row>
    <row r="127" spans="1:65" s="13" customFormat="1">
      <c r="B127" s="153"/>
      <c r="D127" s="154" t="s">
        <v>204</v>
      </c>
      <c r="E127" s="155" t="s">
        <v>1</v>
      </c>
      <c r="F127" s="156" t="s">
        <v>869</v>
      </c>
      <c r="H127" s="157">
        <v>700</v>
      </c>
      <c r="L127" s="153"/>
      <c r="M127" s="158"/>
      <c r="N127" s="159"/>
      <c r="O127" s="159"/>
      <c r="P127" s="159"/>
      <c r="Q127" s="159"/>
      <c r="R127" s="159"/>
      <c r="S127" s="159"/>
      <c r="T127" s="160"/>
      <c r="AT127" s="155" t="s">
        <v>204</v>
      </c>
      <c r="AU127" s="155" t="s">
        <v>185</v>
      </c>
      <c r="AV127" s="13" t="s">
        <v>185</v>
      </c>
      <c r="AW127" s="13" t="s">
        <v>27</v>
      </c>
      <c r="AX127" s="13" t="s">
        <v>80</v>
      </c>
      <c r="AY127" s="155" t="s">
        <v>177</v>
      </c>
    </row>
    <row r="128" spans="1:65" s="12" customFormat="1" ht="22.9" customHeight="1">
      <c r="B128" s="127"/>
      <c r="D128" s="128" t="s">
        <v>71</v>
      </c>
      <c r="E128" s="137" t="s">
        <v>271</v>
      </c>
      <c r="F128" s="137" t="s">
        <v>272</v>
      </c>
      <c r="J128" s="138"/>
      <c r="L128" s="127"/>
      <c r="M128" s="131"/>
      <c r="N128" s="132"/>
      <c r="O128" s="132"/>
      <c r="P128" s="133">
        <f>P129</f>
        <v>0.27468000000000004</v>
      </c>
      <c r="Q128" s="132"/>
      <c r="R128" s="133">
        <f>R129</f>
        <v>0</v>
      </c>
      <c r="S128" s="132"/>
      <c r="T128" s="134">
        <f>T129</f>
        <v>0</v>
      </c>
      <c r="AR128" s="128" t="s">
        <v>80</v>
      </c>
      <c r="AT128" s="135" t="s">
        <v>71</v>
      </c>
      <c r="AU128" s="135" t="s">
        <v>80</v>
      </c>
      <c r="AY128" s="128" t="s">
        <v>177</v>
      </c>
      <c r="BK128" s="136">
        <f>BK129</f>
        <v>0</v>
      </c>
    </row>
    <row r="129" spans="1:65" s="2" customFormat="1" ht="24.2" customHeight="1">
      <c r="A129" s="28"/>
      <c r="B129" s="139"/>
      <c r="C129" s="140" t="s">
        <v>185</v>
      </c>
      <c r="D129" s="140" t="s">
        <v>180</v>
      </c>
      <c r="E129" s="141" t="s">
        <v>363</v>
      </c>
      <c r="F129" s="142" t="s">
        <v>364</v>
      </c>
      <c r="G129" s="143" t="s">
        <v>253</v>
      </c>
      <c r="H129" s="144">
        <v>0.14000000000000001</v>
      </c>
      <c r="I129" s="144"/>
      <c r="J129" s="144"/>
      <c r="K129" s="145"/>
      <c r="L129" s="29"/>
      <c r="M129" s="146" t="s">
        <v>1</v>
      </c>
      <c r="N129" s="147" t="s">
        <v>38</v>
      </c>
      <c r="O129" s="148">
        <v>1.962</v>
      </c>
      <c r="P129" s="148">
        <f>O129*H129</f>
        <v>0.27468000000000004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0" t="s">
        <v>184</v>
      </c>
      <c r="AT129" s="150" t="s">
        <v>180</v>
      </c>
      <c r="AU129" s="150" t="s">
        <v>185</v>
      </c>
      <c r="AY129" s="16" t="s">
        <v>177</v>
      </c>
      <c r="BE129" s="151">
        <f>IF(N129="základná",J129,0)</f>
        <v>0</v>
      </c>
      <c r="BF129" s="151">
        <f>IF(N129="znížená",J129,0)</f>
        <v>0</v>
      </c>
      <c r="BG129" s="151">
        <f>IF(N129="zákl. prenesená",J129,0)</f>
        <v>0</v>
      </c>
      <c r="BH129" s="151">
        <f>IF(N129="zníž. prenesená",J129,0)</f>
        <v>0</v>
      </c>
      <c r="BI129" s="151">
        <f>IF(N129="nulová",J129,0)</f>
        <v>0</v>
      </c>
      <c r="BJ129" s="16" t="s">
        <v>185</v>
      </c>
      <c r="BK129" s="152">
        <f>ROUND(I129*H129,3)</f>
        <v>0</v>
      </c>
      <c r="BL129" s="16" t="s">
        <v>184</v>
      </c>
      <c r="BM129" s="150" t="s">
        <v>870</v>
      </c>
    </row>
    <row r="130" spans="1:65" s="12" customFormat="1" ht="25.9" customHeight="1">
      <c r="B130" s="127"/>
      <c r="D130" s="128" t="s">
        <v>71</v>
      </c>
      <c r="E130" s="129" t="s">
        <v>277</v>
      </c>
      <c r="F130" s="129" t="s">
        <v>278</v>
      </c>
      <c r="J130" s="130"/>
      <c r="L130" s="127"/>
      <c r="M130" s="131"/>
      <c r="N130" s="132"/>
      <c r="O130" s="132"/>
      <c r="P130" s="133">
        <f>P131+P135+P139</f>
        <v>277.66829999999999</v>
      </c>
      <c r="Q130" s="132"/>
      <c r="R130" s="133">
        <f>R131+R135+R139</f>
        <v>19.120149999999999</v>
      </c>
      <c r="S130" s="132"/>
      <c r="T130" s="134">
        <f>T131+T135+T139</f>
        <v>0</v>
      </c>
      <c r="AR130" s="128" t="s">
        <v>185</v>
      </c>
      <c r="AT130" s="135" t="s">
        <v>71</v>
      </c>
      <c r="AU130" s="135" t="s">
        <v>72</v>
      </c>
      <c r="AY130" s="128" t="s">
        <v>177</v>
      </c>
      <c r="BK130" s="136">
        <f>BK131+BK135+BK139</f>
        <v>0</v>
      </c>
    </row>
    <row r="131" spans="1:65" s="12" customFormat="1" ht="22.9" customHeight="1">
      <c r="B131" s="127"/>
      <c r="D131" s="128" t="s">
        <v>71</v>
      </c>
      <c r="E131" s="137" t="s">
        <v>279</v>
      </c>
      <c r="F131" s="137" t="s">
        <v>280</v>
      </c>
      <c r="J131" s="138"/>
      <c r="L131" s="127"/>
      <c r="M131" s="131"/>
      <c r="N131" s="132"/>
      <c r="O131" s="132"/>
      <c r="P131" s="133">
        <f>SUM(P132:P134)</f>
        <v>17.8185</v>
      </c>
      <c r="Q131" s="132"/>
      <c r="R131" s="133">
        <f>SUM(R132:R134)</f>
        <v>4.0757499999999993</v>
      </c>
      <c r="S131" s="132"/>
      <c r="T131" s="134">
        <f>SUM(T132:T134)</f>
        <v>0</v>
      </c>
      <c r="AR131" s="128" t="s">
        <v>185</v>
      </c>
      <c r="AT131" s="135" t="s">
        <v>71</v>
      </c>
      <c r="AU131" s="135" t="s">
        <v>80</v>
      </c>
      <c r="AY131" s="128" t="s">
        <v>177</v>
      </c>
      <c r="BK131" s="136">
        <f>SUM(BK132:BK134)</f>
        <v>0</v>
      </c>
    </row>
    <row r="132" spans="1:65" s="2" customFormat="1" ht="24.2" customHeight="1">
      <c r="A132" s="28"/>
      <c r="B132" s="139"/>
      <c r="C132" s="140" t="s">
        <v>190</v>
      </c>
      <c r="D132" s="140" t="s">
        <v>180</v>
      </c>
      <c r="E132" s="141" t="s">
        <v>374</v>
      </c>
      <c r="F132" s="142" t="s">
        <v>375</v>
      </c>
      <c r="G132" s="143" t="s">
        <v>221</v>
      </c>
      <c r="H132" s="144">
        <v>175</v>
      </c>
      <c r="I132" s="144"/>
      <c r="J132" s="144"/>
      <c r="K132" s="145"/>
      <c r="L132" s="29"/>
      <c r="M132" s="146" t="s">
        <v>1</v>
      </c>
      <c r="N132" s="147" t="s">
        <v>38</v>
      </c>
      <c r="O132" s="148">
        <v>0.10181999999999999</v>
      </c>
      <c r="P132" s="148">
        <f>O132*H132</f>
        <v>17.8185</v>
      </c>
      <c r="Q132" s="148">
        <v>2.1000000000000001E-4</v>
      </c>
      <c r="R132" s="148">
        <f>Q132*H132</f>
        <v>3.6750000000000005E-2</v>
      </c>
      <c r="S132" s="148">
        <v>0</v>
      </c>
      <c r="T132" s="149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0" t="s">
        <v>250</v>
      </c>
      <c r="AT132" s="150" t="s">
        <v>180</v>
      </c>
      <c r="AU132" s="150" t="s">
        <v>185</v>
      </c>
      <c r="AY132" s="16" t="s">
        <v>177</v>
      </c>
      <c r="BE132" s="151">
        <f>IF(N132="základná",J132,0)</f>
        <v>0</v>
      </c>
      <c r="BF132" s="151">
        <f>IF(N132="znížená",J132,0)</f>
        <v>0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6" t="s">
        <v>185</v>
      </c>
      <c r="BK132" s="152">
        <f>ROUND(I132*H132,3)</f>
        <v>0</v>
      </c>
      <c r="BL132" s="16" t="s">
        <v>250</v>
      </c>
      <c r="BM132" s="150" t="s">
        <v>871</v>
      </c>
    </row>
    <row r="133" spans="1:65" s="2" customFormat="1" ht="14.45" customHeight="1">
      <c r="A133" s="28"/>
      <c r="B133" s="139"/>
      <c r="C133" s="165" t="s">
        <v>184</v>
      </c>
      <c r="D133" s="165" t="s">
        <v>377</v>
      </c>
      <c r="E133" s="166" t="s">
        <v>378</v>
      </c>
      <c r="F133" s="167" t="s">
        <v>379</v>
      </c>
      <c r="G133" s="168" t="s">
        <v>221</v>
      </c>
      <c r="H133" s="169">
        <v>175</v>
      </c>
      <c r="I133" s="169"/>
      <c r="J133" s="169"/>
      <c r="K133" s="170"/>
      <c r="L133" s="171"/>
      <c r="M133" s="172" t="s">
        <v>1</v>
      </c>
      <c r="N133" s="173" t="s">
        <v>38</v>
      </c>
      <c r="O133" s="148">
        <v>0</v>
      </c>
      <c r="P133" s="148">
        <f>O133*H133</f>
        <v>0</v>
      </c>
      <c r="Q133" s="148">
        <v>2.308E-2</v>
      </c>
      <c r="R133" s="148">
        <f>Q133*H133</f>
        <v>4.0389999999999997</v>
      </c>
      <c r="S133" s="148">
        <v>0</v>
      </c>
      <c r="T133" s="149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0" t="s">
        <v>380</v>
      </c>
      <c r="AT133" s="150" t="s">
        <v>377</v>
      </c>
      <c r="AU133" s="150" t="s">
        <v>185</v>
      </c>
      <c r="AY133" s="16" t="s">
        <v>177</v>
      </c>
      <c r="BE133" s="151">
        <f>IF(N133="základná",J133,0)</f>
        <v>0</v>
      </c>
      <c r="BF133" s="151">
        <f>IF(N133="znížená",J133,0)</f>
        <v>0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6" t="s">
        <v>185</v>
      </c>
      <c r="BK133" s="152">
        <f>ROUND(I133*H133,3)</f>
        <v>0</v>
      </c>
      <c r="BL133" s="16" t="s">
        <v>250</v>
      </c>
      <c r="BM133" s="150" t="s">
        <v>872</v>
      </c>
    </row>
    <row r="134" spans="1:65" s="2" customFormat="1" ht="24.2" customHeight="1">
      <c r="A134" s="28"/>
      <c r="B134" s="139"/>
      <c r="C134" s="140" t="s">
        <v>199</v>
      </c>
      <c r="D134" s="140" t="s">
        <v>180</v>
      </c>
      <c r="E134" s="141" t="s">
        <v>294</v>
      </c>
      <c r="F134" s="142" t="s">
        <v>295</v>
      </c>
      <c r="G134" s="143" t="s">
        <v>296</v>
      </c>
      <c r="H134" s="144">
        <v>93.216999999999999</v>
      </c>
      <c r="I134" s="144"/>
      <c r="J134" s="144"/>
      <c r="K134" s="145"/>
      <c r="L134" s="29"/>
      <c r="M134" s="146" t="s">
        <v>1</v>
      </c>
      <c r="N134" s="147" t="s">
        <v>38</v>
      </c>
      <c r="O134" s="148">
        <v>0</v>
      </c>
      <c r="P134" s="148">
        <f>O134*H134</f>
        <v>0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0" t="s">
        <v>250</v>
      </c>
      <c r="AT134" s="150" t="s">
        <v>180</v>
      </c>
      <c r="AU134" s="150" t="s">
        <v>185</v>
      </c>
      <c r="AY134" s="16" t="s">
        <v>177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185</v>
      </c>
      <c r="BK134" s="152">
        <f>ROUND(I134*H134,3)</f>
        <v>0</v>
      </c>
      <c r="BL134" s="16" t="s">
        <v>250</v>
      </c>
      <c r="BM134" s="150" t="s">
        <v>873</v>
      </c>
    </row>
    <row r="135" spans="1:65" s="12" customFormat="1" ht="22.9" customHeight="1">
      <c r="B135" s="127"/>
      <c r="D135" s="128" t="s">
        <v>71</v>
      </c>
      <c r="E135" s="137" t="s">
        <v>298</v>
      </c>
      <c r="F135" s="137" t="s">
        <v>299</v>
      </c>
      <c r="J135" s="138"/>
      <c r="L135" s="127"/>
      <c r="M135" s="131"/>
      <c r="N135" s="132"/>
      <c r="O135" s="132"/>
      <c r="P135" s="133">
        <f>SUM(P136:P138)</f>
        <v>78.350999999999999</v>
      </c>
      <c r="Q135" s="132"/>
      <c r="R135" s="133">
        <f>SUM(R136:R138)</f>
        <v>14.922599999999999</v>
      </c>
      <c r="S135" s="132"/>
      <c r="T135" s="134">
        <f>SUM(T136:T138)</f>
        <v>0</v>
      </c>
      <c r="AR135" s="128" t="s">
        <v>185</v>
      </c>
      <c r="AT135" s="135" t="s">
        <v>71</v>
      </c>
      <c r="AU135" s="135" t="s">
        <v>80</v>
      </c>
      <c r="AY135" s="128" t="s">
        <v>177</v>
      </c>
      <c r="BK135" s="136">
        <f>SUM(BK136:BK138)</f>
        <v>0</v>
      </c>
    </row>
    <row r="136" spans="1:65" s="2" customFormat="1" ht="24.2" customHeight="1">
      <c r="A136" s="28"/>
      <c r="B136" s="139"/>
      <c r="C136" s="140" t="s">
        <v>178</v>
      </c>
      <c r="D136" s="140" t="s">
        <v>180</v>
      </c>
      <c r="E136" s="141" t="s">
        <v>874</v>
      </c>
      <c r="F136" s="142" t="s">
        <v>875</v>
      </c>
      <c r="G136" s="143" t="s">
        <v>238</v>
      </c>
      <c r="H136" s="144">
        <v>210</v>
      </c>
      <c r="I136" s="144"/>
      <c r="J136" s="144"/>
      <c r="K136" s="145"/>
      <c r="L136" s="29"/>
      <c r="M136" s="146" t="s">
        <v>1</v>
      </c>
      <c r="N136" s="147" t="s">
        <v>38</v>
      </c>
      <c r="O136" s="148">
        <v>0.37309999999999999</v>
      </c>
      <c r="P136" s="148">
        <f>O136*H136</f>
        <v>78.350999999999999</v>
      </c>
      <c r="Q136" s="148">
        <v>6.0000000000000002E-5</v>
      </c>
      <c r="R136" s="148">
        <f>Q136*H136</f>
        <v>1.26E-2</v>
      </c>
      <c r="S136" s="148">
        <v>0</v>
      </c>
      <c r="T136" s="14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0" t="s">
        <v>250</v>
      </c>
      <c r="AT136" s="150" t="s">
        <v>180</v>
      </c>
      <c r="AU136" s="150" t="s">
        <v>185</v>
      </c>
      <c r="AY136" s="16" t="s">
        <v>177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185</v>
      </c>
      <c r="BK136" s="152">
        <f>ROUND(I136*H136,3)</f>
        <v>0</v>
      </c>
      <c r="BL136" s="16" t="s">
        <v>250</v>
      </c>
      <c r="BM136" s="150" t="s">
        <v>876</v>
      </c>
    </row>
    <row r="137" spans="1:65" s="2" customFormat="1" ht="24.2" customHeight="1">
      <c r="A137" s="28"/>
      <c r="B137" s="139"/>
      <c r="C137" s="165" t="s">
        <v>210</v>
      </c>
      <c r="D137" s="165" t="s">
        <v>377</v>
      </c>
      <c r="E137" s="166" t="s">
        <v>877</v>
      </c>
      <c r="F137" s="167" t="s">
        <v>878</v>
      </c>
      <c r="G137" s="168" t="s">
        <v>238</v>
      </c>
      <c r="H137" s="169">
        <v>210</v>
      </c>
      <c r="I137" s="169"/>
      <c r="J137" s="169"/>
      <c r="K137" s="170"/>
      <c r="L137" s="171"/>
      <c r="M137" s="172" t="s">
        <v>1</v>
      </c>
      <c r="N137" s="173" t="s">
        <v>38</v>
      </c>
      <c r="O137" s="148">
        <v>0</v>
      </c>
      <c r="P137" s="148">
        <f>O137*H137</f>
        <v>0</v>
      </c>
      <c r="Q137" s="148">
        <v>7.0999999999999994E-2</v>
      </c>
      <c r="R137" s="148">
        <f>Q137*H137</f>
        <v>14.909999999999998</v>
      </c>
      <c r="S137" s="148">
        <v>0</v>
      </c>
      <c r="T137" s="14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0" t="s">
        <v>380</v>
      </c>
      <c r="AT137" s="150" t="s">
        <v>377</v>
      </c>
      <c r="AU137" s="150" t="s">
        <v>185</v>
      </c>
      <c r="AY137" s="16" t="s">
        <v>177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6" t="s">
        <v>185</v>
      </c>
      <c r="BK137" s="152">
        <f>ROUND(I137*H137,3)</f>
        <v>0</v>
      </c>
      <c r="BL137" s="16" t="s">
        <v>250</v>
      </c>
      <c r="BM137" s="150" t="s">
        <v>879</v>
      </c>
    </row>
    <row r="138" spans="1:65" s="2" customFormat="1" ht="24.2" customHeight="1">
      <c r="A138" s="28"/>
      <c r="B138" s="139"/>
      <c r="C138" s="140" t="s">
        <v>215</v>
      </c>
      <c r="D138" s="140" t="s">
        <v>180</v>
      </c>
      <c r="E138" s="141" t="s">
        <v>315</v>
      </c>
      <c r="F138" s="142" t="s">
        <v>316</v>
      </c>
      <c r="G138" s="143" t="s">
        <v>296</v>
      </c>
      <c r="H138" s="144">
        <v>544.00099999999998</v>
      </c>
      <c r="I138" s="144"/>
      <c r="J138" s="144"/>
      <c r="K138" s="145"/>
      <c r="L138" s="29"/>
      <c r="M138" s="146" t="s">
        <v>1</v>
      </c>
      <c r="N138" s="147" t="s">
        <v>38</v>
      </c>
      <c r="O138" s="148">
        <v>0</v>
      </c>
      <c r="P138" s="148">
        <f>O138*H138</f>
        <v>0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0" t="s">
        <v>250</v>
      </c>
      <c r="AT138" s="150" t="s">
        <v>180</v>
      </c>
      <c r="AU138" s="150" t="s">
        <v>185</v>
      </c>
      <c r="AY138" s="16" t="s">
        <v>177</v>
      </c>
      <c r="BE138" s="151">
        <f>IF(N138="základná",J138,0)</f>
        <v>0</v>
      </c>
      <c r="BF138" s="151">
        <f>IF(N138="znížená",J138,0)</f>
        <v>0</v>
      </c>
      <c r="BG138" s="151">
        <f>IF(N138="zákl. prenesená",J138,0)</f>
        <v>0</v>
      </c>
      <c r="BH138" s="151">
        <f>IF(N138="zníž. prenesená",J138,0)</f>
        <v>0</v>
      </c>
      <c r="BI138" s="151">
        <f>IF(N138="nulová",J138,0)</f>
        <v>0</v>
      </c>
      <c r="BJ138" s="16" t="s">
        <v>185</v>
      </c>
      <c r="BK138" s="152">
        <f>ROUND(I138*H138,3)</f>
        <v>0</v>
      </c>
      <c r="BL138" s="16" t="s">
        <v>250</v>
      </c>
      <c r="BM138" s="150" t="s">
        <v>880</v>
      </c>
    </row>
    <row r="139" spans="1:65" s="12" customFormat="1" ht="22.9" customHeight="1">
      <c r="B139" s="127"/>
      <c r="D139" s="128" t="s">
        <v>71</v>
      </c>
      <c r="E139" s="137" t="s">
        <v>410</v>
      </c>
      <c r="F139" s="137" t="s">
        <v>411</v>
      </c>
      <c r="J139" s="138"/>
      <c r="L139" s="127"/>
      <c r="M139" s="131"/>
      <c r="N139" s="132"/>
      <c r="O139" s="132"/>
      <c r="P139" s="133">
        <f>SUM(P140:P142)</f>
        <v>181.49879999999999</v>
      </c>
      <c r="Q139" s="132"/>
      <c r="R139" s="133">
        <f>SUM(R140:R142)</f>
        <v>0.12180000000000001</v>
      </c>
      <c r="S139" s="132"/>
      <c r="T139" s="134">
        <f>SUM(T140:T142)</f>
        <v>0</v>
      </c>
      <c r="AR139" s="128" t="s">
        <v>185</v>
      </c>
      <c r="AT139" s="135" t="s">
        <v>71</v>
      </c>
      <c r="AU139" s="135" t="s">
        <v>80</v>
      </c>
      <c r="AY139" s="128" t="s">
        <v>177</v>
      </c>
      <c r="BK139" s="136">
        <f>SUM(BK140:BK142)</f>
        <v>0</v>
      </c>
    </row>
    <row r="140" spans="1:65" s="2" customFormat="1" ht="24.2" customHeight="1">
      <c r="A140" s="28"/>
      <c r="B140" s="139"/>
      <c r="C140" s="140" t="s">
        <v>197</v>
      </c>
      <c r="D140" s="140" t="s">
        <v>180</v>
      </c>
      <c r="E140" s="141" t="s">
        <v>740</v>
      </c>
      <c r="F140" s="142" t="s">
        <v>741</v>
      </c>
      <c r="G140" s="143" t="s">
        <v>183</v>
      </c>
      <c r="H140" s="144">
        <v>420</v>
      </c>
      <c r="I140" s="144"/>
      <c r="J140" s="144"/>
      <c r="K140" s="145"/>
      <c r="L140" s="29"/>
      <c r="M140" s="146" t="s">
        <v>1</v>
      </c>
      <c r="N140" s="147" t="s">
        <v>38</v>
      </c>
      <c r="O140" s="148">
        <v>0.28399999999999997</v>
      </c>
      <c r="P140" s="148">
        <f>O140*H140</f>
        <v>119.27999999999999</v>
      </c>
      <c r="Q140" s="148">
        <v>2.1000000000000001E-4</v>
      </c>
      <c r="R140" s="148">
        <f>Q140*H140</f>
        <v>8.8200000000000001E-2</v>
      </c>
      <c r="S140" s="148">
        <v>0</v>
      </c>
      <c r="T140" s="149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0" t="s">
        <v>250</v>
      </c>
      <c r="AT140" s="150" t="s">
        <v>180</v>
      </c>
      <c r="AU140" s="150" t="s">
        <v>185</v>
      </c>
      <c r="AY140" s="16" t="s">
        <v>177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6" t="s">
        <v>185</v>
      </c>
      <c r="BK140" s="152">
        <f>ROUND(I140*H140,3)</f>
        <v>0</v>
      </c>
      <c r="BL140" s="16" t="s">
        <v>250</v>
      </c>
      <c r="BM140" s="150" t="s">
        <v>881</v>
      </c>
    </row>
    <row r="141" spans="1:65" s="13" customFormat="1">
      <c r="B141" s="153"/>
      <c r="D141" s="154" t="s">
        <v>204</v>
      </c>
      <c r="E141" s="155" t="s">
        <v>1</v>
      </c>
      <c r="F141" s="156" t="s">
        <v>882</v>
      </c>
      <c r="H141" s="157">
        <v>420</v>
      </c>
      <c r="L141" s="153"/>
      <c r="M141" s="158"/>
      <c r="N141" s="159"/>
      <c r="O141" s="159"/>
      <c r="P141" s="159"/>
      <c r="Q141" s="159"/>
      <c r="R141" s="159"/>
      <c r="S141" s="159"/>
      <c r="T141" s="160"/>
      <c r="AT141" s="155" t="s">
        <v>204</v>
      </c>
      <c r="AU141" s="155" t="s">
        <v>185</v>
      </c>
      <c r="AV141" s="13" t="s">
        <v>185</v>
      </c>
      <c r="AW141" s="13" t="s">
        <v>27</v>
      </c>
      <c r="AX141" s="13" t="s">
        <v>80</v>
      </c>
      <c r="AY141" s="155" t="s">
        <v>177</v>
      </c>
    </row>
    <row r="142" spans="1:65" s="2" customFormat="1" ht="24.2" customHeight="1">
      <c r="A142" s="28"/>
      <c r="B142" s="139"/>
      <c r="C142" s="140" t="s">
        <v>223</v>
      </c>
      <c r="D142" s="140" t="s">
        <v>180</v>
      </c>
      <c r="E142" s="141" t="s">
        <v>744</v>
      </c>
      <c r="F142" s="142" t="s">
        <v>745</v>
      </c>
      <c r="G142" s="143" t="s">
        <v>183</v>
      </c>
      <c r="H142" s="144">
        <v>420</v>
      </c>
      <c r="I142" s="144"/>
      <c r="J142" s="144"/>
      <c r="K142" s="145"/>
      <c r="L142" s="29"/>
      <c r="M142" s="161" t="s">
        <v>1</v>
      </c>
      <c r="N142" s="162" t="s">
        <v>38</v>
      </c>
      <c r="O142" s="163">
        <v>0.14813999999999999</v>
      </c>
      <c r="P142" s="163">
        <f>O142*H142</f>
        <v>62.218799999999995</v>
      </c>
      <c r="Q142" s="163">
        <v>8.0000000000000007E-5</v>
      </c>
      <c r="R142" s="163">
        <f>Q142*H142</f>
        <v>3.3600000000000005E-2</v>
      </c>
      <c r="S142" s="163">
        <v>0</v>
      </c>
      <c r="T142" s="164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0" t="s">
        <v>250</v>
      </c>
      <c r="AT142" s="150" t="s">
        <v>180</v>
      </c>
      <c r="AU142" s="150" t="s">
        <v>185</v>
      </c>
      <c r="AY142" s="16" t="s">
        <v>177</v>
      </c>
      <c r="BE142" s="151">
        <f>IF(N142="základná",J142,0)</f>
        <v>0</v>
      </c>
      <c r="BF142" s="151">
        <f>IF(N142="znížená",J142,0)</f>
        <v>0</v>
      </c>
      <c r="BG142" s="151">
        <f>IF(N142="zákl. prenesená",J142,0)</f>
        <v>0</v>
      </c>
      <c r="BH142" s="151">
        <f>IF(N142="zníž. prenesená",J142,0)</f>
        <v>0</v>
      </c>
      <c r="BI142" s="151">
        <f>IF(N142="nulová",J142,0)</f>
        <v>0</v>
      </c>
      <c r="BJ142" s="16" t="s">
        <v>185</v>
      </c>
      <c r="BK142" s="152">
        <f>ROUND(I142*H142,3)</f>
        <v>0</v>
      </c>
      <c r="BL142" s="16" t="s">
        <v>250</v>
      </c>
      <c r="BM142" s="150" t="s">
        <v>883</v>
      </c>
    </row>
    <row r="143" spans="1:65" s="2" customFormat="1" ht="6.95" customHeight="1">
      <c r="A143" s="28"/>
      <c r="B143" s="43"/>
      <c r="C143" s="44"/>
      <c r="D143" s="44"/>
      <c r="E143" s="44"/>
      <c r="F143" s="44"/>
      <c r="G143" s="44"/>
      <c r="H143" s="44"/>
      <c r="I143" s="44"/>
      <c r="J143" s="44"/>
      <c r="K143" s="44"/>
      <c r="L143" s="29"/>
      <c r="M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</row>
  </sheetData>
  <autoFilter ref="C122:K142" xr:uid="{00000000-0009-0000-0000-00000E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BM237"/>
  <sheetViews>
    <sheetView showGridLines="0" topLeftCell="A218" workbookViewId="0">
      <selection activeCell="I132" sqref="I13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1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123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884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ROUND(J127,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ROUND((SUM(BE127:BE236)),  2)</f>
        <v>0</v>
      </c>
      <c r="G33" s="28"/>
      <c r="H33" s="28"/>
      <c r="I33" s="97">
        <v>0.2</v>
      </c>
      <c r="J33" s="96">
        <f>ROUND(((SUM(BE127:BE236))*I33),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ROUND((SUM(BF127:BF236)),  2)</f>
        <v>0</v>
      </c>
      <c r="G34" s="28"/>
      <c r="H34" s="28"/>
      <c r="I34" s="97">
        <v>0.2</v>
      </c>
      <c r="J34" s="96">
        <f>ROUND(((SUM(BF127:BF236))*I34),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ROUND((SUM(BG127:BG236)),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ROUND((SUM(BH127:BH236)),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ROUND((SUM(BI127:BI236)),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1171-0016 - C15 - RAMPA PRE ÚDRŽBU TOKU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J127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J128</f>
        <v>0</v>
      </c>
      <c r="L97" s="109"/>
    </row>
    <row r="98" spans="1:31" s="10" customFormat="1" ht="19.899999999999999" hidden="1" customHeight="1">
      <c r="B98" s="113"/>
      <c r="D98" s="114" t="s">
        <v>325</v>
      </c>
      <c r="E98" s="115"/>
      <c r="F98" s="115"/>
      <c r="G98" s="115"/>
      <c r="H98" s="115"/>
      <c r="I98" s="115"/>
      <c r="J98" s="116">
        <f>J129</f>
        <v>0</v>
      </c>
      <c r="L98" s="113"/>
    </row>
    <row r="99" spans="1:31" s="10" customFormat="1" ht="19.899999999999999" hidden="1" customHeight="1">
      <c r="B99" s="113"/>
      <c r="D99" s="114" t="s">
        <v>326</v>
      </c>
      <c r="E99" s="115"/>
      <c r="F99" s="115"/>
      <c r="G99" s="115"/>
      <c r="H99" s="115"/>
      <c r="I99" s="115"/>
      <c r="J99" s="116">
        <f>J168</f>
        <v>0</v>
      </c>
      <c r="L99" s="113"/>
    </row>
    <row r="100" spans="1:31" s="10" customFormat="1" ht="19.899999999999999" hidden="1" customHeight="1">
      <c r="B100" s="113"/>
      <c r="D100" s="114" t="s">
        <v>424</v>
      </c>
      <c r="E100" s="115"/>
      <c r="F100" s="115"/>
      <c r="G100" s="115"/>
      <c r="H100" s="115"/>
      <c r="I100" s="115"/>
      <c r="J100" s="116">
        <f>J185</f>
        <v>0</v>
      </c>
      <c r="L100" s="113"/>
    </row>
    <row r="101" spans="1:31" s="10" customFormat="1" ht="19.899999999999999" hidden="1" customHeight="1">
      <c r="B101" s="113"/>
      <c r="D101" s="114" t="s">
        <v>885</v>
      </c>
      <c r="E101" s="115"/>
      <c r="F101" s="115"/>
      <c r="G101" s="115"/>
      <c r="H101" s="115"/>
      <c r="I101" s="115"/>
      <c r="J101" s="116">
        <f>J203</f>
        <v>0</v>
      </c>
      <c r="L101" s="113"/>
    </row>
    <row r="102" spans="1:31" s="10" customFormat="1" ht="19.899999999999999" hidden="1" customHeight="1">
      <c r="B102" s="113"/>
      <c r="D102" s="114" t="s">
        <v>156</v>
      </c>
      <c r="E102" s="115"/>
      <c r="F102" s="115"/>
      <c r="G102" s="115"/>
      <c r="H102" s="115"/>
      <c r="I102" s="115"/>
      <c r="J102" s="116">
        <f>J212</f>
        <v>0</v>
      </c>
      <c r="L102" s="113"/>
    </row>
    <row r="103" spans="1:31" s="10" customFormat="1" ht="19.899999999999999" hidden="1" customHeight="1">
      <c r="B103" s="113"/>
      <c r="D103" s="114" t="s">
        <v>157</v>
      </c>
      <c r="E103" s="115"/>
      <c r="F103" s="115"/>
      <c r="G103" s="115"/>
      <c r="H103" s="115"/>
      <c r="I103" s="115"/>
      <c r="J103" s="116">
        <f>J214</f>
        <v>0</v>
      </c>
      <c r="L103" s="113"/>
    </row>
    <row r="104" spans="1:31" s="10" customFormat="1" ht="19.899999999999999" hidden="1" customHeight="1">
      <c r="B104" s="113"/>
      <c r="D104" s="114" t="s">
        <v>158</v>
      </c>
      <c r="E104" s="115"/>
      <c r="F104" s="115"/>
      <c r="G104" s="115"/>
      <c r="H104" s="115"/>
      <c r="I104" s="115"/>
      <c r="J104" s="116">
        <f>J226</f>
        <v>0</v>
      </c>
      <c r="L104" s="113"/>
    </row>
    <row r="105" spans="1:31" s="9" customFormat="1" ht="24.95" hidden="1" customHeight="1">
      <c r="B105" s="109"/>
      <c r="D105" s="110" t="s">
        <v>159</v>
      </c>
      <c r="E105" s="111"/>
      <c r="F105" s="111"/>
      <c r="G105" s="111"/>
      <c r="H105" s="111"/>
      <c r="I105" s="111"/>
      <c r="J105" s="112">
        <f>J228</f>
        <v>0</v>
      </c>
      <c r="L105" s="109"/>
    </row>
    <row r="106" spans="1:31" s="10" customFormat="1" ht="19.899999999999999" hidden="1" customHeight="1">
      <c r="B106" s="113"/>
      <c r="D106" s="114" t="s">
        <v>585</v>
      </c>
      <c r="E106" s="115"/>
      <c r="F106" s="115"/>
      <c r="G106" s="115"/>
      <c r="H106" s="115"/>
      <c r="I106" s="115"/>
      <c r="J106" s="116">
        <f>J229</f>
        <v>0</v>
      </c>
      <c r="L106" s="113"/>
    </row>
    <row r="107" spans="1:31" s="9" customFormat="1" ht="24.95" hidden="1" customHeight="1">
      <c r="B107" s="109"/>
      <c r="D107" s="110" t="s">
        <v>162</v>
      </c>
      <c r="E107" s="111"/>
      <c r="F107" s="111"/>
      <c r="G107" s="111"/>
      <c r="H107" s="111"/>
      <c r="I107" s="111"/>
      <c r="J107" s="112">
        <f>J234</f>
        <v>0</v>
      </c>
      <c r="L107" s="109"/>
    </row>
    <row r="108" spans="1:31" s="2" customFormat="1" ht="21.75" hidden="1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hidden="1" customHeight="1">
      <c r="A109" s="28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hidden="1"/>
    <row r="111" spans="1:31" hidden="1"/>
    <row r="112" spans="1:31" hidden="1"/>
    <row r="113" spans="1:63" s="2" customFormat="1" ht="6.95" customHeight="1">
      <c r="A113" s="28"/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24.95" customHeight="1">
      <c r="A114" s="28"/>
      <c r="B114" s="29"/>
      <c r="C114" s="20" t="s">
        <v>163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2" customHeight="1">
      <c r="A116" s="28"/>
      <c r="B116" s="29"/>
      <c r="C116" s="25" t="s">
        <v>12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6.5" customHeight="1">
      <c r="A117" s="28"/>
      <c r="B117" s="29"/>
      <c r="C117" s="28"/>
      <c r="D117" s="28"/>
      <c r="E117" s="222" t="str">
        <f>E7</f>
        <v>Obnova Ružového parku-architektura</v>
      </c>
      <c r="F117" s="223"/>
      <c r="G117" s="223"/>
      <c r="H117" s="223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2" customHeight="1">
      <c r="A118" s="28"/>
      <c r="B118" s="29"/>
      <c r="C118" s="25" t="s">
        <v>146</v>
      </c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16.5" customHeight="1">
      <c r="A119" s="28"/>
      <c r="B119" s="29"/>
      <c r="C119" s="28"/>
      <c r="D119" s="28"/>
      <c r="E119" s="188" t="str">
        <f>E9</f>
        <v>1171-0016 - C15 - RAMPA PRE ÚDRŽBU TOKU</v>
      </c>
      <c r="F119" s="221"/>
      <c r="G119" s="221"/>
      <c r="H119" s="221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12" customHeight="1">
      <c r="A121" s="28"/>
      <c r="B121" s="29"/>
      <c r="C121" s="25" t="s">
        <v>16</v>
      </c>
      <c r="D121" s="28"/>
      <c r="E121" s="28"/>
      <c r="F121" s="23" t="str">
        <f>F12</f>
        <v>TRNAVA</v>
      </c>
      <c r="G121" s="28"/>
      <c r="H121" s="28"/>
      <c r="I121" s="25" t="s">
        <v>18</v>
      </c>
      <c r="J121" s="51">
        <f>IF(J12="","",J12)</f>
        <v>44281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6.9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25.7" customHeight="1">
      <c r="A123" s="28"/>
      <c r="B123" s="29"/>
      <c r="C123" s="25" t="s">
        <v>19</v>
      </c>
      <c r="D123" s="28"/>
      <c r="E123" s="28"/>
      <c r="F123" s="23" t="str">
        <f>E15</f>
        <v>MESTO TRNAVA</v>
      </c>
      <c r="G123" s="28"/>
      <c r="H123" s="28"/>
      <c r="I123" s="25" t="s">
        <v>25</v>
      </c>
      <c r="J123" s="26" t="str">
        <f>E21</f>
        <v>Rudbeckia-ateliér s.r.o.</v>
      </c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25.7" customHeight="1">
      <c r="A124" s="28"/>
      <c r="B124" s="29"/>
      <c r="C124" s="25" t="s">
        <v>23</v>
      </c>
      <c r="D124" s="28"/>
      <c r="E124" s="28"/>
      <c r="F124" s="23" t="str">
        <f>IF(E18="","",E18)</f>
        <v xml:space="preserve"> </v>
      </c>
      <c r="G124" s="28"/>
      <c r="H124" s="28"/>
      <c r="I124" s="25" t="s">
        <v>29</v>
      </c>
      <c r="J124" s="26" t="str">
        <f>E24</f>
        <v>Ing. Júlia Straňáková</v>
      </c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2" customFormat="1" ht="10.35" customHeight="1">
      <c r="A125" s="28"/>
      <c r="B125" s="29"/>
      <c r="C125" s="28"/>
      <c r="D125" s="28"/>
      <c r="E125" s="28"/>
      <c r="F125" s="28"/>
      <c r="G125" s="28"/>
      <c r="H125" s="28"/>
      <c r="I125" s="28"/>
      <c r="J125" s="28"/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63" s="11" customFormat="1" ht="29.25" customHeight="1">
      <c r="A126" s="117"/>
      <c r="B126" s="118"/>
      <c r="C126" s="119" t="s">
        <v>164</v>
      </c>
      <c r="D126" s="120" t="s">
        <v>57</v>
      </c>
      <c r="E126" s="120" t="s">
        <v>53</v>
      </c>
      <c r="F126" s="120" t="s">
        <v>54</v>
      </c>
      <c r="G126" s="120" t="s">
        <v>165</v>
      </c>
      <c r="H126" s="120" t="s">
        <v>166</v>
      </c>
      <c r="I126" s="120" t="s">
        <v>167</v>
      </c>
      <c r="J126" s="121" t="s">
        <v>152</v>
      </c>
      <c r="K126" s="122" t="s">
        <v>168</v>
      </c>
      <c r="L126" s="184" t="s">
        <v>1415</v>
      </c>
      <c r="M126" s="59" t="s">
        <v>1</v>
      </c>
      <c r="N126" s="59" t="s">
        <v>36</v>
      </c>
      <c r="O126" s="59" t="s">
        <v>169</v>
      </c>
      <c r="P126" s="59" t="s">
        <v>170</v>
      </c>
      <c r="Q126" s="59" t="s">
        <v>171</v>
      </c>
      <c r="R126" s="59" t="s">
        <v>172</v>
      </c>
      <c r="S126" s="59" t="s">
        <v>173</v>
      </c>
      <c r="T126" s="60" t="s">
        <v>174</v>
      </c>
      <c r="U126" s="117"/>
      <c r="V126" s="117"/>
      <c r="W126" s="117"/>
      <c r="X126" s="117"/>
      <c r="Y126" s="117"/>
      <c r="Z126" s="117"/>
      <c r="AA126" s="117"/>
      <c r="AB126" s="117"/>
      <c r="AC126" s="117"/>
      <c r="AD126" s="117"/>
      <c r="AE126" s="117"/>
    </row>
    <row r="127" spans="1:63" s="2" customFormat="1" ht="22.9" customHeight="1">
      <c r="A127" s="28"/>
      <c r="B127" s="29"/>
      <c r="C127" s="65" t="s">
        <v>153</v>
      </c>
      <c r="D127" s="28"/>
      <c r="E127" s="28"/>
      <c r="F127" s="28"/>
      <c r="G127" s="28"/>
      <c r="H127" s="28"/>
      <c r="I127" s="28"/>
      <c r="J127" s="123"/>
      <c r="K127" s="28"/>
      <c r="L127" s="29"/>
      <c r="M127" s="61"/>
      <c r="N127" s="52"/>
      <c r="O127" s="62"/>
      <c r="P127" s="124">
        <f>P128+P228+P234</f>
        <v>1704.01871815</v>
      </c>
      <c r="Q127" s="62"/>
      <c r="R127" s="124">
        <f>R128+R228+R234</f>
        <v>288.83565643000003</v>
      </c>
      <c r="S127" s="62"/>
      <c r="T127" s="125">
        <f>T128+T228+T234</f>
        <v>48.84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T127" s="16" t="s">
        <v>71</v>
      </c>
      <c r="AU127" s="16" t="s">
        <v>154</v>
      </c>
      <c r="BK127" s="126">
        <f>BK128+BK228+BK234</f>
        <v>0</v>
      </c>
    </row>
    <row r="128" spans="1:63" s="12" customFormat="1" ht="25.9" customHeight="1">
      <c r="B128" s="127"/>
      <c r="D128" s="128" t="s">
        <v>71</v>
      </c>
      <c r="E128" s="129" t="s">
        <v>175</v>
      </c>
      <c r="F128" s="129" t="s">
        <v>176</v>
      </c>
      <c r="J128" s="130"/>
      <c r="L128" s="127"/>
      <c r="M128" s="131"/>
      <c r="N128" s="132"/>
      <c r="O128" s="132"/>
      <c r="P128" s="133">
        <f>P129+P168+P185+P203+P212+P214+P226</f>
        <v>1696.3148681499999</v>
      </c>
      <c r="Q128" s="132"/>
      <c r="R128" s="133">
        <f>R129+R168+R185+R203+R212+R214+R226</f>
        <v>288.81605643</v>
      </c>
      <c r="S128" s="132"/>
      <c r="T128" s="134">
        <f>T129+T168+T185+T203+T212+T214+T226</f>
        <v>48.84</v>
      </c>
      <c r="AR128" s="128" t="s">
        <v>80</v>
      </c>
      <c r="AT128" s="135" t="s">
        <v>71</v>
      </c>
      <c r="AU128" s="135" t="s">
        <v>72</v>
      </c>
      <c r="AY128" s="128" t="s">
        <v>177</v>
      </c>
      <c r="BK128" s="136">
        <f>BK129+BK168+BK185+BK203+BK212+BK214+BK226</f>
        <v>0</v>
      </c>
    </row>
    <row r="129" spans="1:65" s="12" customFormat="1" ht="22.9" customHeight="1">
      <c r="B129" s="127"/>
      <c r="D129" s="128" t="s">
        <v>71</v>
      </c>
      <c r="E129" s="137" t="s">
        <v>80</v>
      </c>
      <c r="F129" s="137" t="s">
        <v>329</v>
      </c>
      <c r="J129" s="138"/>
      <c r="L129" s="127"/>
      <c r="M129" s="131"/>
      <c r="N129" s="132"/>
      <c r="O129" s="132"/>
      <c r="P129" s="133">
        <f>SUM(P130:P167)</f>
        <v>487.09384999999997</v>
      </c>
      <c r="Q129" s="132"/>
      <c r="R129" s="133">
        <f>SUM(R130:R167)</f>
        <v>24.202999999999999</v>
      </c>
      <c r="S129" s="132"/>
      <c r="T129" s="134">
        <f>SUM(T130:T167)</f>
        <v>0</v>
      </c>
      <c r="AR129" s="128" t="s">
        <v>80</v>
      </c>
      <c r="AT129" s="135" t="s">
        <v>71</v>
      </c>
      <c r="AU129" s="135" t="s">
        <v>80</v>
      </c>
      <c r="AY129" s="128" t="s">
        <v>177</v>
      </c>
      <c r="BK129" s="136">
        <f>SUM(BK130:BK167)</f>
        <v>0</v>
      </c>
    </row>
    <row r="130" spans="1:65" s="2" customFormat="1" ht="24.2" customHeight="1">
      <c r="A130" s="28"/>
      <c r="B130" s="139"/>
      <c r="C130" s="140" t="s">
        <v>80</v>
      </c>
      <c r="D130" s="140" t="s">
        <v>180</v>
      </c>
      <c r="E130" s="141" t="s">
        <v>886</v>
      </c>
      <c r="F130" s="142" t="s">
        <v>887</v>
      </c>
      <c r="G130" s="143" t="s">
        <v>202</v>
      </c>
      <c r="H130" s="144">
        <v>159.488</v>
      </c>
      <c r="I130" s="144"/>
      <c r="J130" s="144"/>
      <c r="K130" s="145"/>
      <c r="L130" s="29"/>
      <c r="M130" s="146" t="s">
        <v>1</v>
      </c>
      <c r="N130" s="147" t="s">
        <v>38</v>
      </c>
      <c r="O130" s="148">
        <v>0.46</v>
      </c>
      <c r="P130" s="148">
        <f>O130*H130</f>
        <v>73.36448</v>
      </c>
      <c r="Q130" s="148">
        <v>0</v>
      </c>
      <c r="R130" s="148">
        <f>Q130*H130</f>
        <v>0</v>
      </c>
      <c r="S130" s="148">
        <v>0</v>
      </c>
      <c r="T130" s="149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0" t="s">
        <v>184</v>
      </c>
      <c r="AT130" s="150" t="s">
        <v>180</v>
      </c>
      <c r="AU130" s="150" t="s">
        <v>185</v>
      </c>
      <c r="AY130" s="16" t="s">
        <v>177</v>
      </c>
      <c r="BE130" s="151">
        <f>IF(N130="základná",J130,0)</f>
        <v>0</v>
      </c>
      <c r="BF130" s="151">
        <f>IF(N130="znížená",J130,0)</f>
        <v>0</v>
      </c>
      <c r="BG130" s="151">
        <f>IF(N130="zákl. prenesená",J130,0)</f>
        <v>0</v>
      </c>
      <c r="BH130" s="151">
        <f>IF(N130="zníž. prenesená",J130,0)</f>
        <v>0</v>
      </c>
      <c r="BI130" s="151">
        <f>IF(N130="nulová",J130,0)</f>
        <v>0</v>
      </c>
      <c r="BJ130" s="16" t="s">
        <v>185</v>
      </c>
      <c r="BK130" s="152">
        <f>ROUND(I130*H130,3)</f>
        <v>0</v>
      </c>
      <c r="BL130" s="16" t="s">
        <v>184</v>
      </c>
      <c r="BM130" s="150" t="s">
        <v>888</v>
      </c>
    </row>
    <row r="131" spans="1:65" s="13" customFormat="1">
      <c r="B131" s="153"/>
      <c r="D131" s="154" t="s">
        <v>204</v>
      </c>
      <c r="E131" s="155" t="s">
        <v>1</v>
      </c>
      <c r="F131" s="156" t="s">
        <v>889</v>
      </c>
      <c r="H131" s="157">
        <v>39.488</v>
      </c>
      <c r="L131" s="153"/>
      <c r="M131" s="158"/>
      <c r="N131" s="159"/>
      <c r="O131" s="159"/>
      <c r="P131" s="159"/>
      <c r="Q131" s="159"/>
      <c r="R131" s="159"/>
      <c r="S131" s="159"/>
      <c r="T131" s="160"/>
      <c r="AT131" s="155" t="s">
        <v>204</v>
      </c>
      <c r="AU131" s="155" t="s">
        <v>185</v>
      </c>
      <c r="AV131" s="13" t="s">
        <v>185</v>
      </c>
      <c r="AW131" s="13" t="s">
        <v>27</v>
      </c>
      <c r="AX131" s="13" t="s">
        <v>72</v>
      </c>
      <c r="AY131" s="155" t="s">
        <v>177</v>
      </c>
    </row>
    <row r="132" spans="1:65" s="13" customFormat="1">
      <c r="B132" s="153"/>
      <c r="D132" s="154" t="s">
        <v>204</v>
      </c>
      <c r="E132" s="155" t="s">
        <v>1</v>
      </c>
      <c r="F132" s="156" t="s">
        <v>890</v>
      </c>
      <c r="H132" s="157">
        <v>120</v>
      </c>
      <c r="L132" s="153"/>
      <c r="M132" s="158"/>
      <c r="N132" s="159"/>
      <c r="O132" s="159"/>
      <c r="P132" s="159"/>
      <c r="Q132" s="159"/>
      <c r="R132" s="159"/>
      <c r="S132" s="159"/>
      <c r="T132" s="160"/>
      <c r="AT132" s="155" t="s">
        <v>204</v>
      </c>
      <c r="AU132" s="155" t="s">
        <v>185</v>
      </c>
      <c r="AV132" s="13" t="s">
        <v>185</v>
      </c>
      <c r="AW132" s="13" t="s">
        <v>27</v>
      </c>
      <c r="AX132" s="13" t="s">
        <v>72</v>
      </c>
      <c r="AY132" s="155" t="s">
        <v>177</v>
      </c>
    </row>
    <row r="133" spans="1:65" s="14" customFormat="1">
      <c r="B133" s="174"/>
      <c r="D133" s="154" t="s">
        <v>204</v>
      </c>
      <c r="E133" s="175" t="s">
        <v>1</v>
      </c>
      <c r="F133" s="176" t="s">
        <v>395</v>
      </c>
      <c r="H133" s="177">
        <v>159.488</v>
      </c>
      <c r="L133" s="174"/>
      <c r="M133" s="178"/>
      <c r="N133" s="179"/>
      <c r="O133" s="179"/>
      <c r="P133" s="179"/>
      <c r="Q133" s="179"/>
      <c r="R133" s="179"/>
      <c r="S133" s="179"/>
      <c r="T133" s="180"/>
      <c r="AT133" s="175" t="s">
        <v>204</v>
      </c>
      <c r="AU133" s="175" t="s">
        <v>185</v>
      </c>
      <c r="AV133" s="14" t="s">
        <v>184</v>
      </c>
      <c r="AW133" s="14" t="s">
        <v>27</v>
      </c>
      <c r="AX133" s="14" t="s">
        <v>80</v>
      </c>
      <c r="AY133" s="175" t="s">
        <v>177</v>
      </c>
    </row>
    <row r="134" spans="1:65" s="2" customFormat="1" ht="24.2" customHeight="1">
      <c r="A134" s="28"/>
      <c r="B134" s="139"/>
      <c r="C134" s="140" t="s">
        <v>185</v>
      </c>
      <c r="D134" s="140" t="s">
        <v>180</v>
      </c>
      <c r="E134" s="141" t="s">
        <v>891</v>
      </c>
      <c r="F134" s="142" t="s">
        <v>892</v>
      </c>
      <c r="G134" s="143" t="s">
        <v>202</v>
      </c>
      <c r="H134" s="144">
        <v>159.488</v>
      </c>
      <c r="I134" s="144"/>
      <c r="J134" s="144"/>
      <c r="K134" s="145"/>
      <c r="L134" s="29"/>
      <c r="M134" s="146" t="s">
        <v>1</v>
      </c>
      <c r="N134" s="147" t="s">
        <v>38</v>
      </c>
      <c r="O134" s="148">
        <v>5.6000000000000001E-2</v>
      </c>
      <c r="P134" s="148">
        <f>O134*H134</f>
        <v>8.9313280000000006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0" t="s">
        <v>184</v>
      </c>
      <c r="AT134" s="150" t="s">
        <v>180</v>
      </c>
      <c r="AU134" s="150" t="s">
        <v>185</v>
      </c>
      <c r="AY134" s="16" t="s">
        <v>177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185</v>
      </c>
      <c r="BK134" s="152">
        <f>ROUND(I134*H134,3)</f>
        <v>0</v>
      </c>
      <c r="BL134" s="16" t="s">
        <v>184</v>
      </c>
      <c r="BM134" s="150" t="s">
        <v>893</v>
      </c>
    </row>
    <row r="135" spans="1:65" s="2" customFormat="1" ht="14.45" customHeight="1">
      <c r="A135" s="28"/>
      <c r="B135" s="139"/>
      <c r="C135" s="140" t="s">
        <v>190</v>
      </c>
      <c r="D135" s="140" t="s">
        <v>180</v>
      </c>
      <c r="E135" s="141" t="s">
        <v>894</v>
      </c>
      <c r="F135" s="142" t="s">
        <v>895</v>
      </c>
      <c r="G135" s="143" t="s">
        <v>202</v>
      </c>
      <c r="H135" s="144">
        <v>219.43600000000001</v>
      </c>
      <c r="I135" s="144"/>
      <c r="J135" s="144"/>
      <c r="K135" s="145"/>
      <c r="L135" s="29"/>
      <c r="M135" s="146" t="s">
        <v>1</v>
      </c>
      <c r="N135" s="147" t="s">
        <v>38</v>
      </c>
      <c r="O135" s="148">
        <v>1.5089999999999999</v>
      </c>
      <c r="P135" s="148">
        <f>O135*H135</f>
        <v>331.12892399999998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0" t="s">
        <v>184</v>
      </c>
      <c r="AT135" s="150" t="s">
        <v>180</v>
      </c>
      <c r="AU135" s="150" t="s">
        <v>185</v>
      </c>
      <c r="AY135" s="16" t="s">
        <v>177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6" t="s">
        <v>185</v>
      </c>
      <c r="BK135" s="152">
        <f>ROUND(I135*H135,3)</f>
        <v>0</v>
      </c>
      <c r="BL135" s="16" t="s">
        <v>184</v>
      </c>
      <c r="BM135" s="150" t="s">
        <v>896</v>
      </c>
    </row>
    <row r="136" spans="1:65" s="13" customFormat="1">
      <c r="B136" s="153"/>
      <c r="D136" s="154" t="s">
        <v>204</v>
      </c>
      <c r="E136" s="155" t="s">
        <v>1</v>
      </c>
      <c r="F136" s="156" t="s">
        <v>897</v>
      </c>
      <c r="H136" s="157">
        <v>121.176</v>
      </c>
      <c r="L136" s="153"/>
      <c r="M136" s="158"/>
      <c r="N136" s="159"/>
      <c r="O136" s="159"/>
      <c r="P136" s="159"/>
      <c r="Q136" s="159"/>
      <c r="R136" s="159"/>
      <c r="S136" s="159"/>
      <c r="T136" s="160"/>
      <c r="AT136" s="155" t="s">
        <v>204</v>
      </c>
      <c r="AU136" s="155" t="s">
        <v>185</v>
      </c>
      <c r="AV136" s="13" t="s">
        <v>185</v>
      </c>
      <c r="AW136" s="13" t="s">
        <v>27</v>
      </c>
      <c r="AX136" s="13" t="s">
        <v>72</v>
      </c>
      <c r="AY136" s="155" t="s">
        <v>177</v>
      </c>
    </row>
    <row r="137" spans="1:65" s="13" customFormat="1">
      <c r="B137" s="153"/>
      <c r="D137" s="154" t="s">
        <v>204</v>
      </c>
      <c r="E137" s="155" t="s">
        <v>1</v>
      </c>
      <c r="F137" s="156" t="s">
        <v>898</v>
      </c>
      <c r="H137" s="157">
        <v>98.26</v>
      </c>
      <c r="L137" s="153"/>
      <c r="M137" s="158"/>
      <c r="N137" s="159"/>
      <c r="O137" s="159"/>
      <c r="P137" s="159"/>
      <c r="Q137" s="159"/>
      <c r="R137" s="159"/>
      <c r="S137" s="159"/>
      <c r="T137" s="160"/>
      <c r="AT137" s="155" t="s">
        <v>204</v>
      </c>
      <c r="AU137" s="155" t="s">
        <v>185</v>
      </c>
      <c r="AV137" s="13" t="s">
        <v>185</v>
      </c>
      <c r="AW137" s="13" t="s">
        <v>27</v>
      </c>
      <c r="AX137" s="13" t="s">
        <v>72</v>
      </c>
      <c r="AY137" s="155" t="s">
        <v>177</v>
      </c>
    </row>
    <row r="138" spans="1:65" s="14" customFormat="1">
      <c r="B138" s="174"/>
      <c r="D138" s="154" t="s">
        <v>204</v>
      </c>
      <c r="E138" s="175" t="s">
        <v>1</v>
      </c>
      <c r="F138" s="176" t="s">
        <v>395</v>
      </c>
      <c r="H138" s="177">
        <v>219.43600000000001</v>
      </c>
      <c r="L138" s="174"/>
      <c r="M138" s="178"/>
      <c r="N138" s="179"/>
      <c r="O138" s="179"/>
      <c r="P138" s="179"/>
      <c r="Q138" s="179"/>
      <c r="R138" s="179"/>
      <c r="S138" s="179"/>
      <c r="T138" s="180"/>
      <c r="AT138" s="175" t="s">
        <v>204</v>
      </c>
      <c r="AU138" s="175" t="s">
        <v>185</v>
      </c>
      <c r="AV138" s="14" t="s">
        <v>184</v>
      </c>
      <c r="AW138" s="14" t="s">
        <v>27</v>
      </c>
      <c r="AX138" s="14" t="s">
        <v>80</v>
      </c>
      <c r="AY138" s="175" t="s">
        <v>177</v>
      </c>
    </row>
    <row r="139" spans="1:65" s="2" customFormat="1" ht="37.9" customHeight="1">
      <c r="A139" s="28"/>
      <c r="B139" s="139"/>
      <c r="C139" s="140" t="s">
        <v>184</v>
      </c>
      <c r="D139" s="140" t="s">
        <v>180</v>
      </c>
      <c r="E139" s="141" t="s">
        <v>899</v>
      </c>
      <c r="F139" s="142" t="s">
        <v>900</v>
      </c>
      <c r="G139" s="143" t="s">
        <v>202</v>
      </c>
      <c r="H139" s="144">
        <v>219.43600000000001</v>
      </c>
      <c r="I139" s="144"/>
      <c r="J139" s="144"/>
      <c r="K139" s="145"/>
      <c r="L139" s="29"/>
      <c r="M139" s="146" t="s">
        <v>1</v>
      </c>
      <c r="N139" s="147" t="s">
        <v>38</v>
      </c>
      <c r="O139" s="148">
        <v>0.08</v>
      </c>
      <c r="P139" s="148">
        <f>O139*H139</f>
        <v>17.554880000000001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0" t="s">
        <v>184</v>
      </c>
      <c r="AT139" s="150" t="s">
        <v>180</v>
      </c>
      <c r="AU139" s="150" t="s">
        <v>185</v>
      </c>
      <c r="AY139" s="16" t="s">
        <v>177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6" t="s">
        <v>185</v>
      </c>
      <c r="BK139" s="152">
        <f>ROUND(I139*H139,3)</f>
        <v>0</v>
      </c>
      <c r="BL139" s="16" t="s">
        <v>184</v>
      </c>
      <c r="BM139" s="150" t="s">
        <v>901</v>
      </c>
    </row>
    <row r="140" spans="1:65" s="2" customFormat="1" ht="24.2" customHeight="1">
      <c r="A140" s="28"/>
      <c r="B140" s="139"/>
      <c r="C140" s="140" t="s">
        <v>199</v>
      </c>
      <c r="D140" s="140" t="s">
        <v>180</v>
      </c>
      <c r="E140" s="141" t="s">
        <v>769</v>
      </c>
      <c r="F140" s="142" t="s">
        <v>770</v>
      </c>
      <c r="G140" s="143" t="s">
        <v>202</v>
      </c>
      <c r="H140" s="144">
        <v>124.02200000000001</v>
      </c>
      <c r="I140" s="144"/>
      <c r="J140" s="144"/>
      <c r="K140" s="145"/>
      <c r="L140" s="29"/>
      <c r="M140" s="146" t="s">
        <v>1</v>
      </c>
      <c r="N140" s="147" t="s">
        <v>38</v>
      </c>
      <c r="O140" s="148">
        <v>8.1000000000000003E-2</v>
      </c>
      <c r="P140" s="148">
        <f>O140*H140</f>
        <v>10.045782000000001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0" t="s">
        <v>184</v>
      </c>
      <c r="AT140" s="150" t="s">
        <v>180</v>
      </c>
      <c r="AU140" s="150" t="s">
        <v>185</v>
      </c>
      <c r="AY140" s="16" t="s">
        <v>177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6" t="s">
        <v>185</v>
      </c>
      <c r="BK140" s="152">
        <f>ROUND(I140*H140,3)</f>
        <v>0</v>
      </c>
      <c r="BL140" s="16" t="s">
        <v>184</v>
      </c>
      <c r="BM140" s="150" t="s">
        <v>902</v>
      </c>
    </row>
    <row r="141" spans="1:65" s="13" customFormat="1">
      <c r="B141" s="153"/>
      <c r="D141" s="154" t="s">
        <v>204</v>
      </c>
      <c r="E141" s="155" t="s">
        <v>1</v>
      </c>
      <c r="F141" s="156" t="s">
        <v>903</v>
      </c>
      <c r="H141" s="157">
        <v>124.02200000000001</v>
      </c>
      <c r="L141" s="153"/>
      <c r="M141" s="158"/>
      <c r="N141" s="159"/>
      <c r="O141" s="159"/>
      <c r="P141" s="159"/>
      <c r="Q141" s="159"/>
      <c r="R141" s="159"/>
      <c r="S141" s="159"/>
      <c r="T141" s="160"/>
      <c r="AT141" s="155" t="s">
        <v>204</v>
      </c>
      <c r="AU141" s="155" t="s">
        <v>185</v>
      </c>
      <c r="AV141" s="13" t="s">
        <v>185</v>
      </c>
      <c r="AW141" s="13" t="s">
        <v>27</v>
      </c>
      <c r="AX141" s="13" t="s">
        <v>80</v>
      </c>
      <c r="AY141" s="155" t="s">
        <v>177</v>
      </c>
    </row>
    <row r="142" spans="1:65" s="2" customFormat="1" ht="24.2" customHeight="1">
      <c r="A142" s="28"/>
      <c r="B142" s="139"/>
      <c r="C142" s="140" t="s">
        <v>178</v>
      </c>
      <c r="D142" s="140" t="s">
        <v>180</v>
      </c>
      <c r="E142" s="141" t="s">
        <v>337</v>
      </c>
      <c r="F142" s="142" t="s">
        <v>338</v>
      </c>
      <c r="G142" s="143" t="s">
        <v>202</v>
      </c>
      <c r="H142" s="144">
        <v>207.012</v>
      </c>
      <c r="I142" s="144"/>
      <c r="J142" s="144"/>
      <c r="K142" s="145"/>
      <c r="L142" s="29"/>
      <c r="M142" s="146" t="s">
        <v>1</v>
      </c>
      <c r="N142" s="147" t="s">
        <v>38</v>
      </c>
      <c r="O142" s="148">
        <v>7.0999999999999994E-2</v>
      </c>
      <c r="P142" s="148">
        <f>O142*H142</f>
        <v>14.697851999999999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0" t="s">
        <v>184</v>
      </c>
      <c r="AT142" s="150" t="s">
        <v>180</v>
      </c>
      <c r="AU142" s="150" t="s">
        <v>185</v>
      </c>
      <c r="AY142" s="16" t="s">
        <v>177</v>
      </c>
      <c r="BE142" s="151">
        <f>IF(N142="základná",J142,0)</f>
        <v>0</v>
      </c>
      <c r="BF142" s="151">
        <f>IF(N142="znížená",J142,0)</f>
        <v>0</v>
      </c>
      <c r="BG142" s="151">
        <f>IF(N142="zákl. prenesená",J142,0)</f>
        <v>0</v>
      </c>
      <c r="BH142" s="151">
        <f>IF(N142="zníž. prenesená",J142,0)</f>
        <v>0</v>
      </c>
      <c r="BI142" s="151">
        <f>IF(N142="nulová",J142,0)</f>
        <v>0</v>
      </c>
      <c r="BJ142" s="16" t="s">
        <v>185</v>
      </c>
      <c r="BK142" s="152">
        <f>ROUND(I142*H142,3)</f>
        <v>0</v>
      </c>
      <c r="BL142" s="16" t="s">
        <v>184</v>
      </c>
      <c r="BM142" s="150" t="s">
        <v>904</v>
      </c>
    </row>
    <row r="143" spans="1:65" s="13" customFormat="1">
      <c r="B143" s="153"/>
      <c r="D143" s="154" t="s">
        <v>204</v>
      </c>
      <c r="E143" s="155" t="s">
        <v>1</v>
      </c>
      <c r="F143" s="156" t="s">
        <v>905</v>
      </c>
      <c r="H143" s="157">
        <v>219.43600000000001</v>
      </c>
      <c r="L143" s="153"/>
      <c r="M143" s="158"/>
      <c r="N143" s="159"/>
      <c r="O143" s="159"/>
      <c r="P143" s="159"/>
      <c r="Q143" s="159"/>
      <c r="R143" s="159"/>
      <c r="S143" s="159"/>
      <c r="T143" s="160"/>
      <c r="AT143" s="155" t="s">
        <v>204</v>
      </c>
      <c r="AU143" s="155" t="s">
        <v>185</v>
      </c>
      <c r="AV143" s="13" t="s">
        <v>185</v>
      </c>
      <c r="AW143" s="13" t="s">
        <v>27</v>
      </c>
      <c r="AX143" s="13" t="s">
        <v>72</v>
      </c>
      <c r="AY143" s="155" t="s">
        <v>177</v>
      </c>
    </row>
    <row r="144" spans="1:65" s="13" customFormat="1">
      <c r="B144" s="153"/>
      <c r="D144" s="154" t="s">
        <v>204</v>
      </c>
      <c r="E144" s="155" t="s">
        <v>1</v>
      </c>
      <c r="F144" s="156" t="s">
        <v>906</v>
      </c>
      <c r="H144" s="157">
        <v>-13.446</v>
      </c>
      <c r="L144" s="153"/>
      <c r="M144" s="158"/>
      <c r="N144" s="159"/>
      <c r="O144" s="159"/>
      <c r="P144" s="159"/>
      <c r="Q144" s="159"/>
      <c r="R144" s="159"/>
      <c r="S144" s="159"/>
      <c r="T144" s="160"/>
      <c r="AT144" s="155" t="s">
        <v>204</v>
      </c>
      <c r="AU144" s="155" t="s">
        <v>185</v>
      </c>
      <c r="AV144" s="13" t="s">
        <v>185</v>
      </c>
      <c r="AW144" s="13" t="s">
        <v>27</v>
      </c>
      <c r="AX144" s="13" t="s">
        <v>72</v>
      </c>
      <c r="AY144" s="155" t="s">
        <v>177</v>
      </c>
    </row>
    <row r="145" spans="1:65" s="13" customFormat="1">
      <c r="B145" s="153"/>
      <c r="D145" s="154" t="s">
        <v>204</v>
      </c>
      <c r="E145" s="155" t="s">
        <v>1</v>
      </c>
      <c r="F145" s="156" t="s">
        <v>907</v>
      </c>
      <c r="H145" s="157">
        <v>-6.4539999999999997</v>
      </c>
      <c r="L145" s="153"/>
      <c r="M145" s="158"/>
      <c r="N145" s="159"/>
      <c r="O145" s="159"/>
      <c r="P145" s="159"/>
      <c r="Q145" s="159"/>
      <c r="R145" s="159"/>
      <c r="S145" s="159"/>
      <c r="T145" s="160"/>
      <c r="AT145" s="155" t="s">
        <v>204</v>
      </c>
      <c r="AU145" s="155" t="s">
        <v>185</v>
      </c>
      <c r="AV145" s="13" t="s">
        <v>185</v>
      </c>
      <c r="AW145" s="13" t="s">
        <v>27</v>
      </c>
      <c r="AX145" s="13" t="s">
        <v>72</v>
      </c>
      <c r="AY145" s="155" t="s">
        <v>177</v>
      </c>
    </row>
    <row r="146" spans="1:65" s="13" customFormat="1">
      <c r="B146" s="153"/>
      <c r="D146" s="154" t="s">
        <v>204</v>
      </c>
      <c r="E146" s="155" t="s">
        <v>1</v>
      </c>
      <c r="F146" s="156" t="s">
        <v>908</v>
      </c>
      <c r="H146" s="157">
        <v>-38.67</v>
      </c>
      <c r="L146" s="153"/>
      <c r="M146" s="158"/>
      <c r="N146" s="159"/>
      <c r="O146" s="159"/>
      <c r="P146" s="159"/>
      <c r="Q146" s="159"/>
      <c r="R146" s="159"/>
      <c r="S146" s="159"/>
      <c r="T146" s="160"/>
      <c r="AT146" s="155" t="s">
        <v>204</v>
      </c>
      <c r="AU146" s="155" t="s">
        <v>185</v>
      </c>
      <c r="AV146" s="13" t="s">
        <v>185</v>
      </c>
      <c r="AW146" s="13" t="s">
        <v>27</v>
      </c>
      <c r="AX146" s="13" t="s">
        <v>72</v>
      </c>
      <c r="AY146" s="155" t="s">
        <v>177</v>
      </c>
    </row>
    <row r="147" spans="1:65" s="13" customFormat="1">
      <c r="B147" s="153"/>
      <c r="D147" s="154" t="s">
        <v>204</v>
      </c>
      <c r="E147" s="155" t="s">
        <v>1</v>
      </c>
      <c r="F147" s="156" t="s">
        <v>909</v>
      </c>
      <c r="H147" s="157">
        <v>-28.808</v>
      </c>
      <c r="L147" s="153"/>
      <c r="M147" s="158"/>
      <c r="N147" s="159"/>
      <c r="O147" s="159"/>
      <c r="P147" s="159"/>
      <c r="Q147" s="159"/>
      <c r="R147" s="159"/>
      <c r="S147" s="159"/>
      <c r="T147" s="160"/>
      <c r="AT147" s="155" t="s">
        <v>204</v>
      </c>
      <c r="AU147" s="155" t="s">
        <v>185</v>
      </c>
      <c r="AV147" s="13" t="s">
        <v>185</v>
      </c>
      <c r="AW147" s="13" t="s">
        <v>27</v>
      </c>
      <c r="AX147" s="13" t="s">
        <v>72</v>
      </c>
      <c r="AY147" s="155" t="s">
        <v>177</v>
      </c>
    </row>
    <row r="148" spans="1:65" s="13" customFormat="1">
      <c r="B148" s="153"/>
      <c r="D148" s="154" t="s">
        <v>204</v>
      </c>
      <c r="E148" s="155" t="s">
        <v>1</v>
      </c>
      <c r="F148" s="156" t="s">
        <v>910</v>
      </c>
      <c r="H148" s="157">
        <v>-84.534000000000006</v>
      </c>
      <c r="L148" s="153"/>
      <c r="M148" s="158"/>
      <c r="N148" s="159"/>
      <c r="O148" s="159"/>
      <c r="P148" s="159"/>
      <c r="Q148" s="159"/>
      <c r="R148" s="159"/>
      <c r="S148" s="159"/>
      <c r="T148" s="160"/>
      <c r="AT148" s="155" t="s">
        <v>204</v>
      </c>
      <c r="AU148" s="155" t="s">
        <v>185</v>
      </c>
      <c r="AV148" s="13" t="s">
        <v>185</v>
      </c>
      <c r="AW148" s="13" t="s">
        <v>27</v>
      </c>
      <c r="AX148" s="13" t="s">
        <v>72</v>
      </c>
      <c r="AY148" s="155" t="s">
        <v>177</v>
      </c>
    </row>
    <row r="149" spans="1:65" s="13" customFormat="1">
      <c r="B149" s="153"/>
      <c r="D149" s="154" t="s">
        <v>204</v>
      </c>
      <c r="E149" s="155" t="s">
        <v>1</v>
      </c>
      <c r="F149" s="156" t="s">
        <v>911</v>
      </c>
      <c r="H149" s="157">
        <v>159.488</v>
      </c>
      <c r="L149" s="153"/>
      <c r="M149" s="158"/>
      <c r="N149" s="159"/>
      <c r="O149" s="159"/>
      <c r="P149" s="159"/>
      <c r="Q149" s="159"/>
      <c r="R149" s="159"/>
      <c r="S149" s="159"/>
      <c r="T149" s="160"/>
      <c r="AT149" s="155" t="s">
        <v>204</v>
      </c>
      <c r="AU149" s="155" t="s">
        <v>185</v>
      </c>
      <c r="AV149" s="13" t="s">
        <v>185</v>
      </c>
      <c r="AW149" s="13" t="s">
        <v>27</v>
      </c>
      <c r="AX149" s="13" t="s">
        <v>72</v>
      </c>
      <c r="AY149" s="155" t="s">
        <v>177</v>
      </c>
    </row>
    <row r="150" spans="1:65" s="14" customFormat="1">
      <c r="B150" s="174"/>
      <c r="D150" s="154" t="s">
        <v>204</v>
      </c>
      <c r="E150" s="175" t="s">
        <v>1</v>
      </c>
      <c r="F150" s="176" t="s">
        <v>395</v>
      </c>
      <c r="H150" s="177">
        <v>207.012</v>
      </c>
      <c r="L150" s="174"/>
      <c r="M150" s="178"/>
      <c r="N150" s="179"/>
      <c r="O150" s="179"/>
      <c r="P150" s="179"/>
      <c r="Q150" s="179"/>
      <c r="R150" s="179"/>
      <c r="S150" s="179"/>
      <c r="T150" s="180"/>
      <c r="AT150" s="175" t="s">
        <v>204</v>
      </c>
      <c r="AU150" s="175" t="s">
        <v>185</v>
      </c>
      <c r="AV150" s="14" t="s">
        <v>184</v>
      </c>
      <c r="AW150" s="14" t="s">
        <v>27</v>
      </c>
      <c r="AX150" s="14" t="s">
        <v>80</v>
      </c>
      <c r="AY150" s="175" t="s">
        <v>177</v>
      </c>
    </row>
    <row r="151" spans="1:65" s="2" customFormat="1" ht="37.9" customHeight="1">
      <c r="A151" s="28"/>
      <c r="B151" s="139"/>
      <c r="C151" s="140" t="s">
        <v>210</v>
      </c>
      <c r="D151" s="140" t="s">
        <v>180</v>
      </c>
      <c r="E151" s="141" t="s">
        <v>341</v>
      </c>
      <c r="F151" s="142" t="s">
        <v>342</v>
      </c>
      <c r="G151" s="143" t="s">
        <v>202</v>
      </c>
      <c r="H151" s="144">
        <v>828.048</v>
      </c>
      <c r="I151" s="144"/>
      <c r="J151" s="144"/>
      <c r="K151" s="145"/>
      <c r="L151" s="29"/>
      <c r="M151" s="146" t="s">
        <v>1</v>
      </c>
      <c r="N151" s="147" t="s">
        <v>38</v>
      </c>
      <c r="O151" s="148">
        <v>7.0000000000000001E-3</v>
      </c>
      <c r="P151" s="148">
        <f>O151*H151</f>
        <v>5.7963360000000002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0" t="s">
        <v>184</v>
      </c>
      <c r="AT151" s="150" t="s">
        <v>180</v>
      </c>
      <c r="AU151" s="150" t="s">
        <v>185</v>
      </c>
      <c r="AY151" s="16" t="s">
        <v>177</v>
      </c>
      <c r="BE151" s="151">
        <f>IF(N151="základná",J151,0)</f>
        <v>0</v>
      </c>
      <c r="BF151" s="151">
        <f>IF(N151="znížená",J151,0)</f>
        <v>0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6" t="s">
        <v>185</v>
      </c>
      <c r="BK151" s="152">
        <f>ROUND(I151*H151,3)</f>
        <v>0</v>
      </c>
      <c r="BL151" s="16" t="s">
        <v>184</v>
      </c>
      <c r="BM151" s="150" t="s">
        <v>912</v>
      </c>
    </row>
    <row r="152" spans="1:65" s="13" customFormat="1">
      <c r="B152" s="153"/>
      <c r="D152" s="154" t="s">
        <v>204</v>
      </c>
      <c r="F152" s="156" t="s">
        <v>1408</v>
      </c>
      <c r="H152" s="157">
        <v>828.048</v>
      </c>
      <c r="L152" s="153"/>
      <c r="M152" s="158"/>
      <c r="N152" s="159"/>
      <c r="O152" s="159"/>
      <c r="P152" s="159"/>
      <c r="Q152" s="159"/>
      <c r="R152" s="159"/>
      <c r="S152" s="159"/>
      <c r="T152" s="160"/>
      <c r="AT152" s="155" t="s">
        <v>204</v>
      </c>
      <c r="AU152" s="155" t="s">
        <v>185</v>
      </c>
      <c r="AV152" s="13" t="s">
        <v>185</v>
      </c>
      <c r="AW152" s="13" t="s">
        <v>3</v>
      </c>
      <c r="AX152" s="13" t="s">
        <v>80</v>
      </c>
      <c r="AY152" s="155" t="s">
        <v>177</v>
      </c>
    </row>
    <row r="153" spans="1:65" s="2" customFormat="1" ht="14.45" customHeight="1">
      <c r="A153" s="28"/>
      <c r="B153" s="139"/>
      <c r="C153" s="140" t="s">
        <v>215</v>
      </c>
      <c r="D153" s="140" t="s">
        <v>180</v>
      </c>
      <c r="E153" s="141" t="s">
        <v>347</v>
      </c>
      <c r="F153" s="142" t="s">
        <v>348</v>
      </c>
      <c r="G153" s="143" t="s">
        <v>202</v>
      </c>
      <c r="H153" s="144">
        <v>207.012</v>
      </c>
      <c r="I153" s="144"/>
      <c r="J153" s="144"/>
      <c r="K153" s="145"/>
      <c r="L153" s="29"/>
      <c r="M153" s="146" t="s">
        <v>1</v>
      </c>
      <c r="N153" s="147" t="s">
        <v>38</v>
      </c>
      <c r="O153" s="148">
        <v>8.9999999999999993E-3</v>
      </c>
      <c r="P153" s="148">
        <f>O153*H153</f>
        <v>1.8631079999999998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0" t="s">
        <v>184</v>
      </c>
      <c r="AT153" s="150" t="s">
        <v>180</v>
      </c>
      <c r="AU153" s="150" t="s">
        <v>185</v>
      </c>
      <c r="AY153" s="16" t="s">
        <v>177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6" t="s">
        <v>185</v>
      </c>
      <c r="BK153" s="152">
        <f>ROUND(I153*H153,3)</f>
        <v>0</v>
      </c>
      <c r="BL153" s="16" t="s">
        <v>184</v>
      </c>
      <c r="BM153" s="150" t="s">
        <v>913</v>
      </c>
    </row>
    <row r="154" spans="1:65" s="2" customFormat="1" ht="24.2" customHeight="1">
      <c r="A154" s="28"/>
      <c r="B154" s="139"/>
      <c r="C154" s="140" t="s">
        <v>197</v>
      </c>
      <c r="D154" s="140" t="s">
        <v>180</v>
      </c>
      <c r="E154" s="141" t="s">
        <v>350</v>
      </c>
      <c r="F154" s="142" t="s">
        <v>351</v>
      </c>
      <c r="G154" s="143" t="s">
        <v>253</v>
      </c>
      <c r="H154" s="144">
        <v>372.62200000000001</v>
      </c>
      <c r="I154" s="144"/>
      <c r="J154" s="144"/>
      <c r="K154" s="145"/>
      <c r="L154" s="29"/>
      <c r="M154" s="146" t="s">
        <v>1</v>
      </c>
      <c r="N154" s="147" t="s">
        <v>38</v>
      </c>
      <c r="O154" s="148">
        <v>0</v>
      </c>
      <c r="P154" s="148">
        <f>O154*H154</f>
        <v>0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0" t="s">
        <v>184</v>
      </c>
      <c r="AT154" s="150" t="s">
        <v>180</v>
      </c>
      <c r="AU154" s="150" t="s">
        <v>185</v>
      </c>
      <c r="AY154" s="16" t="s">
        <v>177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6" t="s">
        <v>185</v>
      </c>
      <c r="BK154" s="152">
        <f>ROUND(I154*H154,3)</f>
        <v>0</v>
      </c>
      <c r="BL154" s="16" t="s">
        <v>184</v>
      </c>
      <c r="BM154" s="150" t="s">
        <v>914</v>
      </c>
    </row>
    <row r="155" spans="1:65" s="13" customFormat="1">
      <c r="B155" s="153"/>
      <c r="D155" s="154" t="s">
        <v>204</v>
      </c>
      <c r="F155" s="156" t="s">
        <v>915</v>
      </c>
      <c r="H155" s="157">
        <v>372.62200000000001</v>
      </c>
      <c r="L155" s="153"/>
      <c r="M155" s="158"/>
      <c r="N155" s="159"/>
      <c r="O155" s="159"/>
      <c r="P155" s="159"/>
      <c r="Q155" s="159"/>
      <c r="R155" s="159"/>
      <c r="S155" s="159"/>
      <c r="T155" s="160"/>
      <c r="AT155" s="155" t="s">
        <v>204</v>
      </c>
      <c r="AU155" s="155" t="s">
        <v>185</v>
      </c>
      <c r="AV155" s="13" t="s">
        <v>185</v>
      </c>
      <c r="AW155" s="13" t="s">
        <v>3</v>
      </c>
      <c r="AX155" s="13" t="s">
        <v>80</v>
      </c>
      <c r="AY155" s="155" t="s">
        <v>177</v>
      </c>
    </row>
    <row r="156" spans="1:65" s="2" customFormat="1" ht="24.2" customHeight="1">
      <c r="A156" s="28"/>
      <c r="B156" s="139"/>
      <c r="C156" s="140" t="s">
        <v>223</v>
      </c>
      <c r="D156" s="140" t="s">
        <v>180</v>
      </c>
      <c r="E156" s="141" t="s">
        <v>354</v>
      </c>
      <c r="F156" s="142" t="s">
        <v>355</v>
      </c>
      <c r="G156" s="143" t="s">
        <v>202</v>
      </c>
      <c r="H156" s="144">
        <v>84.534000000000006</v>
      </c>
      <c r="I156" s="144"/>
      <c r="J156" s="144"/>
      <c r="K156" s="145"/>
      <c r="L156" s="29"/>
      <c r="M156" s="146" t="s">
        <v>1</v>
      </c>
      <c r="N156" s="147" t="s">
        <v>38</v>
      </c>
      <c r="O156" s="148">
        <v>0.24199999999999999</v>
      </c>
      <c r="P156" s="148">
        <f>O156*H156</f>
        <v>20.457228000000001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0" t="s">
        <v>184</v>
      </c>
      <c r="AT156" s="150" t="s">
        <v>180</v>
      </c>
      <c r="AU156" s="150" t="s">
        <v>185</v>
      </c>
      <c r="AY156" s="16" t="s">
        <v>177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6" t="s">
        <v>185</v>
      </c>
      <c r="BK156" s="152">
        <f>ROUND(I156*H156,3)</f>
        <v>0</v>
      </c>
      <c r="BL156" s="16" t="s">
        <v>184</v>
      </c>
      <c r="BM156" s="150" t="s">
        <v>916</v>
      </c>
    </row>
    <row r="157" spans="1:65" s="13" customFormat="1">
      <c r="B157" s="153"/>
      <c r="D157" s="154" t="s">
        <v>204</v>
      </c>
      <c r="E157" s="155" t="s">
        <v>1</v>
      </c>
      <c r="F157" s="156" t="s">
        <v>917</v>
      </c>
      <c r="H157" s="157">
        <v>22.08</v>
      </c>
      <c r="L157" s="153"/>
      <c r="M157" s="158"/>
      <c r="N157" s="159"/>
      <c r="O157" s="159"/>
      <c r="P157" s="159"/>
      <c r="Q157" s="159"/>
      <c r="R157" s="159"/>
      <c r="S157" s="159"/>
      <c r="T157" s="160"/>
      <c r="AT157" s="155" t="s">
        <v>204</v>
      </c>
      <c r="AU157" s="155" t="s">
        <v>185</v>
      </c>
      <c r="AV157" s="13" t="s">
        <v>185</v>
      </c>
      <c r="AW157" s="13" t="s">
        <v>27</v>
      </c>
      <c r="AX157" s="13" t="s">
        <v>72</v>
      </c>
      <c r="AY157" s="155" t="s">
        <v>177</v>
      </c>
    </row>
    <row r="158" spans="1:65" s="13" customFormat="1">
      <c r="B158" s="153"/>
      <c r="D158" s="154" t="s">
        <v>204</v>
      </c>
      <c r="E158" s="155" t="s">
        <v>1</v>
      </c>
      <c r="F158" s="156" t="s">
        <v>918</v>
      </c>
      <c r="H158" s="157">
        <v>47.88</v>
      </c>
      <c r="L158" s="153"/>
      <c r="M158" s="158"/>
      <c r="N158" s="159"/>
      <c r="O158" s="159"/>
      <c r="P158" s="159"/>
      <c r="Q158" s="159"/>
      <c r="R158" s="159"/>
      <c r="S158" s="159"/>
      <c r="T158" s="160"/>
      <c r="AT158" s="155" t="s">
        <v>204</v>
      </c>
      <c r="AU158" s="155" t="s">
        <v>185</v>
      </c>
      <c r="AV158" s="13" t="s">
        <v>185</v>
      </c>
      <c r="AW158" s="13" t="s">
        <v>27</v>
      </c>
      <c r="AX158" s="13" t="s">
        <v>72</v>
      </c>
      <c r="AY158" s="155" t="s">
        <v>177</v>
      </c>
    </row>
    <row r="159" spans="1:65" s="13" customFormat="1">
      <c r="B159" s="153"/>
      <c r="D159" s="154" t="s">
        <v>204</v>
      </c>
      <c r="E159" s="155" t="s">
        <v>1</v>
      </c>
      <c r="F159" s="156" t="s">
        <v>919</v>
      </c>
      <c r="H159" s="157">
        <v>7.92</v>
      </c>
      <c r="L159" s="153"/>
      <c r="M159" s="158"/>
      <c r="N159" s="159"/>
      <c r="O159" s="159"/>
      <c r="P159" s="159"/>
      <c r="Q159" s="159"/>
      <c r="R159" s="159"/>
      <c r="S159" s="159"/>
      <c r="T159" s="160"/>
      <c r="AT159" s="155" t="s">
        <v>204</v>
      </c>
      <c r="AU159" s="155" t="s">
        <v>185</v>
      </c>
      <c r="AV159" s="13" t="s">
        <v>185</v>
      </c>
      <c r="AW159" s="13" t="s">
        <v>27</v>
      </c>
      <c r="AX159" s="13" t="s">
        <v>72</v>
      </c>
      <c r="AY159" s="155" t="s">
        <v>177</v>
      </c>
    </row>
    <row r="160" spans="1:65" s="13" customFormat="1">
      <c r="B160" s="153"/>
      <c r="D160" s="154" t="s">
        <v>204</v>
      </c>
      <c r="E160" s="155" t="s">
        <v>1</v>
      </c>
      <c r="F160" s="156" t="s">
        <v>920</v>
      </c>
      <c r="H160" s="157">
        <v>13.6</v>
      </c>
      <c r="L160" s="153"/>
      <c r="M160" s="158"/>
      <c r="N160" s="159"/>
      <c r="O160" s="159"/>
      <c r="P160" s="159"/>
      <c r="Q160" s="159"/>
      <c r="R160" s="159"/>
      <c r="S160" s="159"/>
      <c r="T160" s="160"/>
      <c r="AT160" s="155" t="s">
        <v>204</v>
      </c>
      <c r="AU160" s="155" t="s">
        <v>185</v>
      </c>
      <c r="AV160" s="13" t="s">
        <v>185</v>
      </c>
      <c r="AW160" s="13" t="s">
        <v>27</v>
      </c>
      <c r="AX160" s="13" t="s">
        <v>72</v>
      </c>
      <c r="AY160" s="155" t="s">
        <v>177</v>
      </c>
    </row>
    <row r="161" spans="1:65" s="13" customFormat="1">
      <c r="B161" s="153"/>
      <c r="D161" s="154" t="s">
        <v>204</v>
      </c>
      <c r="E161" s="155" t="s">
        <v>1</v>
      </c>
      <c r="F161" s="156" t="s">
        <v>921</v>
      </c>
      <c r="H161" s="157">
        <v>6.5</v>
      </c>
      <c r="L161" s="153"/>
      <c r="M161" s="158"/>
      <c r="N161" s="159"/>
      <c r="O161" s="159"/>
      <c r="P161" s="159"/>
      <c r="Q161" s="159"/>
      <c r="R161" s="159"/>
      <c r="S161" s="159"/>
      <c r="T161" s="160"/>
      <c r="AT161" s="155" t="s">
        <v>204</v>
      </c>
      <c r="AU161" s="155" t="s">
        <v>185</v>
      </c>
      <c r="AV161" s="13" t="s">
        <v>185</v>
      </c>
      <c r="AW161" s="13" t="s">
        <v>27</v>
      </c>
      <c r="AX161" s="13" t="s">
        <v>72</v>
      </c>
      <c r="AY161" s="155" t="s">
        <v>177</v>
      </c>
    </row>
    <row r="162" spans="1:65" s="13" customFormat="1">
      <c r="B162" s="153"/>
      <c r="D162" s="154" t="s">
        <v>204</v>
      </c>
      <c r="E162" s="155" t="s">
        <v>1</v>
      </c>
      <c r="F162" s="156" t="s">
        <v>906</v>
      </c>
      <c r="H162" s="157">
        <v>-13.446</v>
      </c>
      <c r="L162" s="153"/>
      <c r="M162" s="158"/>
      <c r="N162" s="159"/>
      <c r="O162" s="159"/>
      <c r="P162" s="159"/>
      <c r="Q162" s="159"/>
      <c r="R162" s="159"/>
      <c r="S162" s="159"/>
      <c r="T162" s="160"/>
      <c r="AT162" s="155" t="s">
        <v>204</v>
      </c>
      <c r="AU162" s="155" t="s">
        <v>185</v>
      </c>
      <c r="AV162" s="13" t="s">
        <v>185</v>
      </c>
      <c r="AW162" s="13" t="s">
        <v>27</v>
      </c>
      <c r="AX162" s="13" t="s">
        <v>72</v>
      </c>
      <c r="AY162" s="155" t="s">
        <v>177</v>
      </c>
    </row>
    <row r="163" spans="1:65" s="14" customFormat="1">
      <c r="B163" s="174"/>
      <c r="D163" s="154" t="s">
        <v>204</v>
      </c>
      <c r="E163" s="175" t="s">
        <v>1</v>
      </c>
      <c r="F163" s="176" t="s">
        <v>395</v>
      </c>
      <c r="H163" s="177">
        <v>84.534000000000006</v>
      </c>
      <c r="L163" s="174"/>
      <c r="M163" s="178"/>
      <c r="N163" s="179"/>
      <c r="O163" s="179"/>
      <c r="P163" s="179"/>
      <c r="Q163" s="179"/>
      <c r="R163" s="179"/>
      <c r="S163" s="179"/>
      <c r="T163" s="180"/>
      <c r="AT163" s="175" t="s">
        <v>204</v>
      </c>
      <c r="AU163" s="175" t="s">
        <v>185</v>
      </c>
      <c r="AV163" s="14" t="s">
        <v>184</v>
      </c>
      <c r="AW163" s="14" t="s">
        <v>27</v>
      </c>
      <c r="AX163" s="14" t="s">
        <v>80</v>
      </c>
      <c r="AY163" s="175" t="s">
        <v>177</v>
      </c>
    </row>
    <row r="164" spans="1:65" s="2" customFormat="1" ht="24.2" customHeight="1">
      <c r="A164" s="28"/>
      <c r="B164" s="139"/>
      <c r="C164" s="140" t="s">
        <v>227</v>
      </c>
      <c r="D164" s="140" t="s">
        <v>180</v>
      </c>
      <c r="E164" s="141" t="s">
        <v>922</v>
      </c>
      <c r="F164" s="142" t="s">
        <v>355</v>
      </c>
      <c r="G164" s="143" t="s">
        <v>202</v>
      </c>
      <c r="H164" s="144">
        <v>13.446</v>
      </c>
      <c r="I164" s="144"/>
      <c r="J164" s="144"/>
      <c r="K164" s="145"/>
      <c r="L164" s="29"/>
      <c r="M164" s="146" t="s">
        <v>1</v>
      </c>
      <c r="N164" s="147" t="s">
        <v>38</v>
      </c>
      <c r="O164" s="148">
        <v>0.24199999999999999</v>
      </c>
      <c r="P164" s="148">
        <f>O164*H164</f>
        <v>3.2539319999999998</v>
      </c>
      <c r="Q164" s="148">
        <v>0</v>
      </c>
      <c r="R164" s="148">
        <f>Q164*H164</f>
        <v>0</v>
      </c>
      <c r="S164" s="148">
        <v>0</v>
      </c>
      <c r="T164" s="149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0" t="s">
        <v>184</v>
      </c>
      <c r="AT164" s="150" t="s">
        <v>180</v>
      </c>
      <c r="AU164" s="150" t="s">
        <v>185</v>
      </c>
      <c r="AY164" s="16" t="s">
        <v>177</v>
      </c>
      <c r="BE164" s="151">
        <f>IF(N164="základná",J164,0)</f>
        <v>0</v>
      </c>
      <c r="BF164" s="151">
        <f>IF(N164="znížená",J164,0)</f>
        <v>0</v>
      </c>
      <c r="BG164" s="151">
        <f>IF(N164="zákl. prenesená",J164,0)</f>
        <v>0</v>
      </c>
      <c r="BH164" s="151">
        <f>IF(N164="zníž. prenesená",J164,0)</f>
        <v>0</v>
      </c>
      <c r="BI164" s="151">
        <f>IF(N164="nulová",J164,0)</f>
        <v>0</v>
      </c>
      <c r="BJ164" s="16" t="s">
        <v>185</v>
      </c>
      <c r="BK164" s="152">
        <f>ROUND(I164*H164,3)</f>
        <v>0</v>
      </c>
      <c r="BL164" s="16" t="s">
        <v>184</v>
      </c>
      <c r="BM164" s="150" t="s">
        <v>923</v>
      </c>
    </row>
    <row r="165" spans="1:65" s="13" customFormat="1">
      <c r="B165" s="153"/>
      <c r="D165" s="154" t="s">
        <v>204</v>
      </c>
      <c r="E165" s="155" t="s">
        <v>1</v>
      </c>
      <c r="F165" s="156" t="s">
        <v>924</v>
      </c>
      <c r="H165" s="157">
        <v>13.446</v>
      </c>
      <c r="L165" s="153"/>
      <c r="M165" s="158"/>
      <c r="N165" s="159"/>
      <c r="O165" s="159"/>
      <c r="P165" s="159"/>
      <c r="Q165" s="159"/>
      <c r="R165" s="159"/>
      <c r="S165" s="159"/>
      <c r="T165" s="160"/>
      <c r="AT165" s="155" t="s">
        <v>204</v>
      </c>
      <c r="AU165" s="155" t="s">
        <v>185</v>
      </c>
      <c r="AV165" s="13" t="s">
        <v>185</v>
      </c>
      <c r="AW165" s="13" t="s">
        <v>27</v>
      </c>
      <c r="AX165" s="13" t="s">
        <v>80</v>
      </c>
      <c r="AY165" s="155" t="s">
        <v>177</v>
      </c>
    </row>
    <row r="166" spans="1:65" s="2" customFormat="1" ht="14.45" customHeight="1">
      <c r="A166" s="28"/>
      <c r="B166" s="139"/>
      <c r="C166" s="165" t="s">
        <v>231</v>
      </c>
      <c r="D166" s="165" t="s">
        <v>377</v>
      </c>
      <c r="E166" s="166" t="s">
        <v>925</v>
      </c>
      <c r="F166" s="167" t="s">
        <v>926</v>
      </c>
      <c r="G166" s="168" t="s">
        <v>253</v>
      </c>
      <c r="H166" s="169">
        <v>24.202999999999999</v>
      </c>
      <c r="I166" s="169"/>
      <c r="J166" s="169"/>
      <c r="K166" s="170"/>
      <c r="L166" s="171"/>
      <c r="M166" s="172" t="s">
        <v>1</v>
      </c>
      <c r="N166" s="173" t="s">
        <v>38</v>
      </c>
      <c r="O166" s="148">
        <v>0</v>
      </c>
      <c r="P166" s="148">
        <f>O166*H166</f>
        <v>0</v>
      </c>
      <c r="Q166" s="148">
        <v>1</v>
      </c>
      <c r="R166" s="148">
        <f>Q166*H166</f>
        <v>24.202999999999999</v>
      </c>
      <c r="S166" s="148">
        <v>0</v>
      </c>
      <c r="T166" s="149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0" t="s">
        <v>215</v>
      </c>
      <c r="AT166" s="150" t="s">
        <v>377</v>
      </c>
      <c r="AU166" s="150" t="s">
        <v>185</v>
      </c>
      <c r="AY166" s="16" t="s">
        <v>177</v>
      </c>
      <c r="BE166" s="151">
        <f>IF(N166="základná",J166,0)</f>
        <v>0</v>
      </c>
      <c r="BF166" s="151">
        <f>IF(N166="znížená",J166,0)</f>
        <v>0</v>
      </c>
      <c r="BG166" s="151">
        <f>IF(N166="zákl. prenesená",J166,0)</f>
        <v>0</v>
      </c>
      <c r="BH166" s="151">
        <f>IF(N166="zníž. prenesená",J166,0)</f>
        <v>0</v>
      </c>
      <c r="BI166" s="151">
        <f>IF(N166="nulová",J166,0)</f>
        <v>0</v>
      </c>
      <c r="BJ166" s="16" t="s">
        <v>185</v>
      </c>
      <c r="BK166" s="152">
        <f>ROUND(I166*H166,3)</f>
        <v>0</v>
      </c>
      <c r="BL166" s="16" t="s">
        <v>184</v>
      </c>
      <c r="BM166" s="150" t="s">
        <v>927</v>
      </c>
    </row>
    <row r="167" spans="1:65" s="13" customFormat="1">
      <c r="B167" s="153"/>
      <c r="D167" s="154" t="s">
        <v>204</v>
      </c>
      <c r="F167" s="156" t="s">
        <v>928</v>
      </c>
      <c r="H167" s="157">
        <v>24.202999999999999</v>
      </c>
      <c r="L167" s="153"/>
      <c r="M167" s="158"/>
      <c r="N167" s="159"/>
      <c r="O167" s="159"/>
      <c r="P167" s="159"/>
      <c r="Q167" s="159"/>
      <c r="R167" s="159"/>
      <c r="S167" s="159"/>
      <c r="T167" s="160"/>
      <c r="AT167" s="155" t="s">
        <v>204</v>
      </c>
      <c r="AU167" s="155" t="s">
        <v>185</v>
      </c>
      <c r="AV167" s="13" t="s">
        <v>185</v>
      </c>
      <c r="AW167" s="13" t="s">
        <v>3</v>
      </c>
      <c r="AX167" s="13" t="s">
        <v>80</v>
      </c>
      <c r="AY167" s="155" t="s">
        <v>177</v>
      </c>
    </row>
    <row r="168" spans="1:65" s="12" customFormat="1" ht="22.9" customHeight="1">
      <c r="B168" s="127"/>
      <c r="D168" s="128" t="s">
        <v>71</v>
      </c>
      <c r="E168" s="137" t="s">
        <v>185</v>
      </c>
      <c r="F168" s="137" t="s">
        <v>358</v>
      </c>
      <c r="J168" s="138"/>
      <c r="L168" s="127"/>
      <c r="M168" s="131"/>
      <c r="N168" s="132"/>
      <c r="O168" s="132"/>
      <c r="P168" s="133">
        <f>SUM(P169:P184)</f>
        <v>37.601354300000004</v>
      </c>
      <c r="Q168" s="132"/>
      <c r="R168" s="133">
        <f>SUM(R169:R184)</f>
        <v>109.2451461</v>
      </c>
      <c r="S168" s="132"/>
      <c r="T168" s="134">
        <f>SUM(T169:T184)</f>
        <v>0</v>
      </c>
      <c r="AR168" s="128" t="s">
        <v>80</v>
      </c>
      <c r="AT168" s="135" t="s">
        <v>71</v>
      </c>
      <c r="AU168" s="135" t="s">
        <v>80</v>
      </c>
      <c r="AY168" s="128" t="s">
        <v>177</v>
      </c>
      <c r="BK168" s="136">
        <f>SUM(BK169:BK184)</f>
        <v>0</v>
      </c>
    </row>
    <row r="169" spans="1:65" s="2" customFormat="1" ht="14.45" customHeight="1">
      <c r="A169" s="28"/>
      <c r="B169" s="139"/>
      <c r="C169" s="140" t="s">
        <v>235</v>
      </c>
      <c r="D169" s="140" t="s">
        <v>180</v>
      </c>
      <c r="E169" s="141" t="s">
        <v>929</v>
      </c>
      <c r="F169" s="142" t="s">
        <v>930</v>
      </c>
      <c r="G169" s="143" t="s">
        <v>238</v>
      </c>
      <c r="H169" s="144">
        <v>35</v>
      </c>
      <c r="I169" s="144"/>
      <c r="J169" s="144"/>
      <c r="K169" s="145"/>
      <c r="L169" s="29"/>
      <c r="M169" s="146" t="s">
        <v>1</v>
      </c>
      <c r="N169" s="147" t="s">
        <v>38</v>
      </c>
      <c r="O169" s="148">
        <v>0.21925</v>
      </c>
      <c r="P169" s="148">
        <f>O169*H169</f>
        <v>7.6737500000000001</v>
      </c>
      <c r="Q169" s="148">
        <v>0.24678</v>
      </c>
      <c r="R169" s="148">
        <f>Q169*H169</f>
        <v>8.6372999999999998</v>
      </c>
      <c r="S169" s="148">
        <v>0</v>
      </c>
      <c r="T169" s="149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0" t="s">
        <v>184</v>
      </c>
      <c r="AT169" s="150" t="s">
        <v>180</v>
      </c>
      <c r="AU169" s="150" t="s">
        <v>185</v>
      </c>
      <c r="AY169" s="16" t="s">
        <v>177</v>
      </c>
      <c r="BE169" s="151">
        <f>IF(N169="základná",J169,0)</f>
        <v>0</v>
      </c>
      <c r="BF169" s="151">
        <f>IF(N169="znížená",J169,0)</f>
        <v>0</v>
      </c>
      <c r="BG169" s="151">
        <f>IF(N169="zákl. prenesená",J169,0)</f>
        <v>0</v>
      </c>
      <c r="BH169" s="151">
        <f>IF(N169="zníž. prenesená",J169,0)</f>
        <v>0</v>
      </c>
      <c r="BI169" s="151">
        <f>IF(N169="nulová",J169,0)</f>
        <v>0</v>
      </c>
      <c r="BJ169" s="16" t="s">
        <v>185</v>
      </c>
      <c r="BK169" s="152">
        <f>ROUND(I169*H169,3)</f>
        <v>0</v>
      </c>
      <c r="BL169" s="16" t="s">
        <v>184</v>
      </c>
      <c r="BM169" s="150" t="s">
        <v>931</v>
      </c>
    </row>
    <row r="170" spans="1:65" s="2" customFormat="1" ht="14.45" customHeight="1">
      <c r="A170" s="28"/>
      <c r="B170" s="139"/>
      <c r="C170" s="140" t="s">
        <v>240</v>
      </c>
      <c r="D170" s="140" t="s">
        <v>180</v>
      </c>
      <c r="E170" s="141" t="s">
        <v>932</v>
      </c>
      <c r="F170" s="142" t="s">
        <v>933</v>
      </c>
      <c r="G170" s="143" t="s">
        <v>221</v>
      </c>
      <c r="H170" s="144">
        <v>7</v>
      </c>
      <c r="I170" s="144"/>
      <c r="J170" s="144"/>
      <c r="K170" s="145"/>
      <c r="L170" s="29"/>
      <c r="M170" s="146" t="s">
        <v>1</v>
      </c>
      <c r="N170" s="147" t="s">
        <v>38</v>
      </c>
      <c r="O170" s="148">
        <v>0.21925</v>
      </c>
      <c r="P170" s="148">
        <f>O170*H170</f>
        <v>1.5347500000000001</v>
      </c>
      <c r="Q170" s="148">
        <v>0.24678</v>
      </c>
      <c r="R170" s="148">
        <f>Q170*H170</f>
        <v>1.72746</v>
      </c>
      <c r="S170" s="148">
        <v>0</v>
      </c>
      <c r="T170" s="149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0" t="s">
        <v>184</v>
      </c>
      <c r="AT170" s="150" t="s">
        <v>180</v>
      </c>
      <c r="AU170" s="150" t="s">
        <v>185</v>
      </c>
      <c r="AY170" s="16" t="s">
        <v>177</v>
      </c>
      <c r="BE170" s="151">
        <f>IF(N170="základná",J170,0)</f>
        <v>0</v>
      </c>
      <c r="BF170" s="151">
        <f>IF(N170="znížená",J170,0)</f>
        <v>0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6" t="s">
        <v>185</v>
      </c>
      <c r="BK170" s="152">
        <f>ROUND(I170*H170,3)</f>
        <v>0</v>
      </c>
      <c r="BL170" s="16" t="s">
        <v>184</v>
      </c>
      <c r="BM170" s="150" t="s">
        <v>934</v>
      </c>
    </row>
    <row r="171" spans="1:65" s="2" customFormat="1" ht="14.45" customHeight="1">
      <c r="A171" s="28"/>
      <c r="B171" s="139"/>
      <c r="C171" s="140" t="s">
        <v>245</v>
      </c>
      <c r="D171" s="140" t="s">
        <v>180</v>
      </c>
      <c r="E171" s="141" t="s">
        <v>444</v>
      </c>
      <c r="F171" s="142" t="s">
        <v>445</v>
      </c>
      <c r="G171" s="143" t="s">
        <v>202</v>
      </c>
      <c r="H171" s="144">
        <v>6.4539999999999997</v>
      </c>
      <c r="I171" s="144"/>
      <c r="J171" s="144"/>
      <c r="K171" s="145"/>
      <c r="L171" s="29"/>
      <c r="M171" s="146" t="s">
        <v>1</v>
      </c>
      <c r="N171" s="147" t="s">
        <v>38</v>
      </c>
      <c r="O171" s="148">
        <v>0.90800000000000003</v>
      </c>
      <c r="P171" s="148">
        <f>O171*H171</f>
        <v>5.8602319999999999</v>
      </c>
      <c r="Q171" s="148">
        <v>2.0663999999999998</v>
      </c>
      <c r="R171" s="148">
        <f>Q171*H171</f>
        <v>13.336545599999997</v>
      </c>
      <c r="S171" s="148">
        <v>0</v>
      </c>
      <c r="T171" s="149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0" t="s">
        <v>184</v>
      </c>
      <c r="AT171" s="150" t="s">
        <v>180</v>
      </c>
      <c r="AU171" s="150" t="s">
        <v>185</v>
      </c>
      <c r="AY171" s="16" t="s">
        <v>177</v>
      </c>
      <c r="BE171" s="151">
        <f>IF(N171="základná",J171,0)</f>
        <v>0</v>
      </c>
      <c r="BF171" s="151">
        <f>IF(N171="znížená",J171,0)</f>
        <v>0</v>
      </c>
      <c r="BG171" s="151">
        <f>IF(N171="zákl. prenesená",J171,0)</f>
        <v>0</v>
      </c>
      <c r="BH171" s="151">
        <f>IF(N171="zníž. prenesená",J171,0)</f>
        <v>0</v>
      </c>
      <c r="BI171" s="151">
        <f>IF(N171="nulová",J171,0)</f>
        <v>0</v>
      </c>
      <c r="BJ171" s="16" t="s">
        <v>185</v>
      </c>
      <c r="BK171" s="152">
        <f>ROUND(I171*H171,3)</f>
        <v>0</v>
      </c>
      <c r="BL171" s="16" t="s">
        <v>184</v>
      </c>
      <c r="BM171" s="150" t="s">
        <v>935</v>
      </c>
    </row>
    <row r="172" spans="1:65" s="13" customFormat="1">
      <c r="B172" s="153"/>
      <c r="D172" s="154" t="s">
        <v>204</v>
      </c>
      <c r="E172" s="155" t="s">
        <v>1</v>
      </c>
      <c r="F172" s="156" t="s">
        <v>936</v>
      </c>
      <c r="H172" s="157">
        <v>3.19</v>
      </c>
      <c r="L172" s="153"/>
      <c r="M172" s="158"/>
      <c r="N172" s="159"/>
      <c r="O172" s="159"/>
      <c r="P172" s="159"/>
      <c r="Q172" s="159"/>
      <c r="R172" s="159"/>
      <c r="S172" s="159"/>
      <c r="T172" s="160"/>
      <c r="AT172" s="155" t="s">
        <v>204</v>
      </c>
      <c r="AU172" s="155" t="s">
        <v>185</v>
      </c>
      <c r="AV172" s="13" t="s">
        <v>185</v>
      </c>
      <c r="AW172" s="13" t="s">
        <v>27</v>
      </c>
      <c r="AX172" s="13" t="s">
        <v>72</v>
      </c>
      <c r="AY172" s="155" t="s">
        <v>177</v>
      </c>
    </row>
    <row r="173" spans="1:65" s="13" customFormat="1">
      <c r="B173" s="153"/>
      <c r="D173" s="154" t="s">
        <v>204</v>
      </c>
      <c r="E173" s="155" t="s">
        <v>1</v>
      </c>
      <c r="F173" s="156" t="s">
        <v>937</v>
      </c>
      <c r="H173" s="157">
        <v>0.19800000000000001</v>
      </c>
      <c r="L173" s="153"/>
      <c r="M173" s="158"/>
      <c r="N173" s="159"/>
      <c r="O173" s="159"/>
      <c r="P173" s="159"/>
      <c r="Q173" s="159"/>
      <c r="R173" s="159"/>
      <c r="S173" s="159"/>
      <c r="T173" s="160"/>
      <c r="AT173" s="155" t="s">
        <v>204</v>
      </c>
      <c r="AU173" s="155" t="s">
        <v>185</v>
      </c>
      <c r="AV173" s="13" t="s">
        <v>185</v>
      </c>
      <c r="AW173" s="13" t="s">
        <v>27</v>
      </c>
      <c r="AX173" s="13" t="s">
        <v>72</v>
      </c>
      <c r="AY173" s="155" t="s">
        <v>177</v>
      </c>
    </row>
    <row r="174" spans="1:65" s="13" customFormat="1">
      <c r="B174" s="153"/>
      <c r="D174" s="154" t="s">
        <v>204</v>
      </c>
      <c r="E174" s="155" t="s">
        <v>1</v>
      </c>
      <c r="F174" s="156" t="s">
        <v>938</v>
      </c>
      <c r="H174" s="157">
        <v>0.17599999999999999</v>
      </c>
      <c r="L174" s="153"/>
      <c r="M174" s="158"/>
      <c r="N174" s="159"/>
      <c r="O174" s="159"/>
      <c r="P174" s="159"/>
      <c r="Q174" s="159"/>
      <c r="R174" s="159"/>
      <c r="S174" s="159"/>
      <c r="T174" s="160"/>
      <c r="AT174" s="155" t="s">
        <v>204</v>
      </c>
      <c r="AU174" s="155" t="s">
        <v>185</v>
      </c>
      <c r="AV174" s="13" t="s">
        <v>185</v>
      </c>
      <c r="AW174" s="13" t="s">
        <v>27</v>
      </c>
      <c r="AX174" s="13" t="s">
        <v>72</v>
      </c>
      <c r="AY174" s="155" t="s">
        <v>177</v>
      </c>
    </row>
    <row r="175" spans="1:65" s="13" customFormat="1">
      <c r="B175" s="153"/>
      <c r="D175" s="154" t="s">
        <v>204</v>
      </c>
      <c r="E175" s="155" t="s">
        <v>1</v>
      </c>
      <c r="F175" s="156" t="s">
        <v>939</v>
      </c>
      <c r="H175" s="157">
        <v>2.4649999999999999</v>
      </c>
      <c r="L175" s="153"/>
      <c r="M175" s="158"/>
      <c r="N175" s="159"/>
      <c r="O175" s="159"/>
      <c r="P175" s="159"/>
      <c r="Q175" s="159"/>
      <c r="R175" s="159"/>
      <c r="S175" s="159"/>
      <c r="T175" s="160"/>
      <c r="AT175" s="155" t="s">
        <v>204</v>
      </c>
      <c r="AU175" s="155" t="s">
        <v>185</v>
      </c>
      <c r="AV175" s="13" t="s">
        <v>185</v>
      </c>
      <c r="AW175" s="13" t="s">
        <v>27</v>
      </c>
      <c r="AX175" s="13" t="s">
        <v>72</v>
      </c>
      <c r="AY175" s="155" t="s">
        <v>177</v>
      </c>
    </row>
    <row r="176" spans="1:65" s="13" customFormat="1">
      <c r="B176" s="153"/>
      <c r="D176" s="154" t="s">
        <v>204</v>
      </c>
      <c r="E176" s="155" t="s">
        <v>1</v>
      </c>
      <c r="F176" s="156" t="s">
        <v>940</v>
      </c>
      <c r="H176" s="157">
        <v>0.42499999999999999</v>
      </c>
      <c r="L176" s="153"/>
      <c r="M176" s="158"/>
      <c r="N176" s="159"/>
      <c r="O176" s="159"/>
      <c r="P176" s="159"/>
      <c r="Q176" s="159"/>
      <c r="R176" s="159"/>
      <c r="S176" s="159"/>
      <c r="T176" s="160"/>
      <c r="AT176" s="155" t="s">
        <v>204</v>
      </c>
      <c r="AU176" s="155" t="s">
        <v>185</v>
      </c>
      <c r="AV176" s="13" t="s">
        <v>185</v>
      </c>
      <c r="AW176" s="13" t="s">
        <v>27</v>
      </c>
      <c r="AX176" s="13" t="s">
        <v>72</v>
      </c>
      <c r="AY176" s="155" t="s">
        <v>177</v>
      </c>
    </row>
    <row r="177" spans="1:65" s="14" customFormat="1">
      <c r="B177" s="174"/>
      <c r="D177" s="154" t="s">
        <v>204</v>
      </c>
      <c r="E177" s="175" t="s">
        <v>1</v>
      </c>
      <c r="F177" s="176" t="s">
        <v>395</v>
      </c>
      <c r="H177" s="177">
        <v>6.4539999999999997</v>
      </c>
      <c r="L177" s="174"/>
      <c r="M177" s="178"/>
      <c r="N177" s="179"/>
      <c r="O177" s="179"/>
      <c r="P177" s="179"/>
      <c r="Q177" s="179"/>
      <c r="R177" s="179"/>
      <c r="S177" s="179"/>
      <c r="T177" s="180"/>
      <c r="AT177" s="175" t="s">
        <v>204</v>
      </c>
      <c r="AU177" s="175" t="s">
        <v>185</v>
      </c>
      <c r="AV177" s="14" t="s">
        <v>184</v>
      </c>
      <c r="AW177" s="14" t="s">
        <v>27</v>
      </c>
      <c r="AX177" s="14" t="s">
        <v>80</v>
      </c>
      <c r="AY177" s="175" t="s">
        <v>177</v>
      </c>
    </row>
    <row r="178" spans="1:65" s="2" customFormat="1" ht="24.2" customHeight="1">
      <c r="A178" s="28"/>
      <c r="B178" s="139"/>
      <c r="C178" s="140" t="s">
        <v>250</v>
      </c>
      <c r="D178" s="140" t="s">
        <v>180</v>
      </c>
      <c r="E178" s="141" t="s">
        <v>941</v>
      </c>
      <c r="F178" s="142" t="s">
        <v>942</v>
      </c>
      <c r="G178" s="143" t="s">
        <v>202</v>
      </c>
      <c r="H178" s="144">
        <v>38.67</v>
      </c>
      <c r="I178" s="144"/>
      <c r="J178" s="144"/>
      <c r="K178" s="145"/>
      <c r="L178" s="29"/>
      <c r="M178" s="146" t="s">
        <v>1</v>
      </c>
      <c r="N178" s="147" t="s">
        <v>38</v>
      </c>
      <c r="O178" s="148">
        <v>0.58269000000000004</v>
      </c>
      <c r="P178" s="148">
        <f>O178*H178</f>
        <v>22.532622300000003</v>
      </c>
      <c r="Q178" s="148">
        <v>2.2121499999999998</v>
      </c>
      <c r="R178" s="148">
        <f>Q178*H178</f>
        <v>85.543840500000002</v>
      </c>
      <c r="S178" s="148">
        <v>0</v>
      </c>
      <c r="T178" s="149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50" t="s">
        <v>184</v>
      </c>
      <c r="AT178" s="150" t="s">
        <v>180</v>
      </c>
      <c r="AU178" s="150" t="s">
        <v>185</v>
      </c>
      <c r="AY178" s="16" t="s">
        <v>177</v>
      </c>
      <c r="BE178" s="151">
        <f>IF(N178="základná",J178,0)</f>
        <v>0</v>
      </c>
      <c r="BF178" s="151">
        <f>IF(N178="znížená",J178,0)</f>
        <v>0</v>
      </c>
      <c r="BG178" s="151">
        <f>IF(N178="zákl. prenesená",J178,0)</f>
        <v>0</v>
      </c>
      <c r="BH178" s="151">
        <f>IF(N178="zníž. prenesená",J178,0)</f>
        <v>0</v>
      </c>
      <c r="BI178" s="151">
        <f>IF(N178="nulová",J178,0)</f>
        <v>0</v>
      </c>
      <c r="BJ178" s="16" t="s">
        <v>185</v>
      </c>
      <c r="BK178" s="152">
        <f>ROUND(I178*H178,3)</f>
        <v>0</v>
      </c>
      <c r="BL178" s="16" t="s">
        <v>184</v>
      </c>
      <c r="BM178" s="150" t="s">
        <v>943</v>
      </c>
    </row>
    <row r="179" spans="1:65" s="13" customFormat="1">
      <c r="B179" s="153"/>
      <c r="D179" s="154" t="s">
        <v>204</v>
      </c>
      <c r="E179" s="155" t="s">
        <v>1</v>
      </c>
      <c r="F179" s="156" t="s">
        <v>944</v>
      </c>
      <c r="H179" s="157">
        <v>17.399999999999999</v>
      </c>
      <c r="L179" s="153"/>
      <c r="M179" s="158"/>
      <c r="N179" s="159"/>
      <c r="O179" s="159"/>
      <c r="P179" s="159"/>
      <c r="Q179" s="159"/>
      <c r="R179" s="159"/>
      <c r="S179" s="159"/>
      <c r="T179" s="160"/>
      <c r="AT179" s="155" t="s">
        <v>204</v>
      </c>
      <c r="AU179" s="155" t="s">
        <v>185</v>
      </c>
      <c r="AV179" s="13" t="s">
        <v>185</v>
      </c>
      <c r="AW179" s="13" t="s">
        <v>27</v>
      </c>
      <c r="AX179" s="13" t="s">
        <v>72</v>
      </c>
      <c r="AY179" s="155" t="s">
        <v>177</v>
      </c>
    </row>
    <row r="180" spans="1:65" s="13" customFormat="1">
      <c r="B180" s="153"/>
      <c r="D180" s="154" t="s">
        <v>204</v>
      </c>
      <c r="E180" s="155" t="s">
        <v>1</v>
      </c>
      <c r="F180" s="156" t="s">
        <v>945</v>
      </c>
      <c r="H180" s="157">
        <v>1.8</v>
      </c>
      <c r="L180" s="153"/>
      <c r="M180" s="158"/>
      <c r="N180" s="159"/>
      <c r="O180" s="159"/>
      <c r="P180" s="159"/>
      <c r="Q180" s="159"/>
      <c r="R180" s="159"/>
      <c r="S180" s="159"/>
      <c r="T180" s="160"/>
      <c r="AT180" s="155" t="s">
        <v>204</v>
      </c>
      <c r="AU180" s="155" t="s">
        <v>185</v>
      </c>
      <c r="AV180" s="13" t="s">
        <v>185</v>
      </c>
      <c r="AW180" s="13" t="s">
        <v>27</v>
      </c>
      <c r="AX180" s="13" t="s">
        <v>72</v>
      </c>
      <c r="AY180" s="155" t="s">
        <v>177</v>
      </c>
    </row>
    <row r="181" spans="1:65" s="13" customFormat="1">
      <c r="B181" s="153"/>
      <c r="D181" s="154" t="s">
        <v>204</v>
      </c>
      <c r="E181" s="155" t="s">
        <v>1</v>
      </c>
      <c r="F181" s="156" t="s">
        <v>946</v>
      </c>
      <c r="H181" s="157">
        <v>1.92</v>
      </c>
      <c r="L181" s="153"/>
      <c r="M181" s="158"/>
      <c r="N181" s="159"/>
      <c r="O181" s="159"/>
      <c r="P181" s="159"/>
      <c r="Q181" s="159"/>
      <c r="R181" s="159"/>
      <c r="S181" s="159"/>
      <c r="T181" s="160"/>
      <c r="AT181" s="155" t="s">
        <v>204</v>
      </c>
      <c r="AU181" s="155" t="s">
        <v>185</v>
      </c>
      <c r="AV181" s="13" t="s">
        <v>185</v>
      </c>
      <c r="AW181" s="13" t="s">
        <v>27</v>
      </c>
      <c r="AX181" s="13" t="s">
        <v>72</v>
      </c>
      <c r="AY181" s="155" t="s">
        <v>177</v>
      </c>
    </row>
    <row r="182" spans="1:65" s="13" customFormat="1">
      <c r="B182" s="153"/>
      <c r="D182" s="154" t="s">
        <v>204</v>
      </c>
      <c r="E182" s="155" t="s">
        <v>1</v>
      </c>
      <c r="F182" s="156" t="s">
        <v>947</v>
      </c>
      <c r="H182" s="157">
        <v>13.05</v>
      </c>
      <c r="L182" s="153"/>
      <c r="M182" s="158"/>
      <c r="N182" s="159"/>
      <c r="O182" s="159"/>
      <c r="P182" s="159"/>
      <c r="Q182" s="159"/>
      <c r="R182" s="159"/>
      <c r="S182" s="159"/>
      <c r="T182" s="160"/>
      <c r="AT182" s="155" t="s">
        <v>204</v>
      </c>
      <c r="AU182" s="155" t="s">
        <v>185</v>
      </c>
      <c r="AV182" s="13" t="s">
        <v>185</v>
      </c>
      <c r="AW182" s="13" t="s">
        <v>27</v>
      </c>
      <c r="AX182" s="13" t="s">
        <v>72</v>
      </c>
      <c r="AY182" s="155" t="s">
        <v>177</v>
      </c>
    </row>
    <row r="183" spans="1:65" s="13" customFormat="1">
      <c r="B183" s="153"/>
      <c r="D183" s="154" t="s">
        <v>204</v>
      </c>
      <c r="E183" s="155" t="s">
        <v>1</v>
      </c>
      <c r="F183" s="156" t="s">
        <v>948</v>
      </c>
      <c r="H183" s="157">
        <v>4.5</v>
      </c>
      <c r="L183" s="153"/>
      <c r="M183" s="158"/>
      <c r="N183" s="159"/>
      <c r="O183" s="159"/>
      <c r="P183" s="159"/>
      <c r="Q183" s="159"/>
      <c r="R183" s="159"/>
      <c r="S183" s="159"/>
      <c r="T183" s="160"/>
      <c r="AT183" s="155" t="s">
        <v>204</v>
      </c>
      <c r="AU183" s="155" t="s">
        <v>185</v>
      </c>
      <c r="AV183" s="13" t="s">
        <v>185</v>
      </c>
      <c r="AW183" s="13" t="s">
        <v>27</v>
      </c>
      <c r="AX183" s="13" t="s">
        <v>72</v>
      </c>
      <c r="AY183" s="155" t="s">
        <v>177</v>
      </c>
    </row>
    <row r="184" spans="1:65" s="14" customFormat="1">
      <c r="B184" s="174"/>
      <c r="D184" s="154" t="s">
        <v>204</v>
      </c>
      <c r="E184" s="175" t="s">
        <v>1</v>
      </c>
      <c r="F184" s="176" t="s">
        <v>395</v>
      </c>
      <c r="H184" s="177">
        <v>38.67</v>
      </c>
      <c r="L184" s="174"/>
      <c r="M184" s="178"/>
      <c r="N184" s="179"/>
      <c r="O184" s="179"/>
      <c r="P184" s="179"/>
      <c r="Q184" s="179"/>
      <c r="R184" s="179"/>
      <c r="S184" s="179"/>
      <c r="T184" s="180"/>
      <c r="AT184" s="175" t="s">
        <v>204</v>
      </c>
      <c r="AU184" s="175" t="s">
        <v>185</v>
      </c>
      <c r="AV184" s="14" t="s">
        <v>184</v>
      </c>
      <c r="AW184" s="14" t="s">
        <v>27</v>
      </c>
      <c r="AX184" s="14" t="s">
        <v>80</v>
      </c>
      <c r="AY184" s="175" t="s">
        <v>177</v>
      </c>
    </row>
    <row r="185" spans="1:65" s="12" customFormat="1" ht="22.9" customHeight="1">
      <c r="B185" s="127"/>
      <c r="D185" s="128" t="s">
        <v>71</v>
      </c>
      <c r="E185" s="137" t="s">
        <v>190</v>
      </c>
      <c r="F185" s="137" t="s">
        <v>454</v>
      </c>
      <c r="J185" s="138"/>
      <c r="L185" s="127"/>
      <c r="M185" s="131"/>
      <c r="N185" s="132"/>
      <c r="O185" s="132"/>
      <c r="P185" s="133">
        <f>SUM(P186:P202)</f>
        <v>271.90277600000002</v>
      </c>
      <c r="Q185" s="132"/>
      <c r="R185" s="133">
        <f>SUM(R186:R202)</f>
        <v>67.670036979999992</v>
      </c>
      <c r="S185" s="132"/>
      <c r="T185" s="134">
        <f>SUM(T186:T202)</f>
        <v>0</v>
      </c>
      <c r="AR185" s="128" t="s">
        <v>80</v>
      </c>
      <c r="AT185" s="135" t="s">
        <v>71</v>
      </c>
      <c r="AU185" s="135" t="s">
        <v>80</v>
      </c>
      <c r="AY185" s="128" t="s">
        <v>177</v>
      </c>
      <c r="BK185" s="136">
        <f>SUM(BK186:BK202)</f>
        <v>0</v>
      </c>
    </row>
    <row r="186" spans="1:65" s="2" customFormat="1" ht="14.45" customHeight="1">
      <c r="A186" s="28"/>
      <c r="B186" s="139"/>
      <c r="C186" s="140" t="s">
        <v>255</v>
      </c>
      <c r="D186" s="140" t="s">
        <v>180</v>
      </c>
      <c r="E186" s="141" t="s">
        <v>949</v>
      </c>
      <c r="F186" s="142" t="s">
        <v>950</v>
      </c>
      <c r="G186" s="143" t="s">
        <v>202</v>
      </c>
      <c r="H186" s="144">
        <v>28.808</v>
      </c>
      <c r="I186" s="144"/>
      <c r="J186" s="144"/>
      <c r="K186" s="145"/>
      <c r="L186" s="29"/>
      <c r="M186" s="146" t="s">
        <v>1</v>
      </c>
      <c r="N186" s="147" t="s">
        <v>38</v>
      </c>
      <c r="O186" s="148">
        <v>1.212</v>
      </c>
      <c r="P186" s="148">
        <f>O186*H186</f>
        <v>34.915295999999998</v>
      </c>
      <c r="Q186" s="148">
        <v>2.2121599999999999</v>
      </c>
      <c r="R186" s="148">
        <f>Q186*H186</f>
        <v>63.727905279999995</v>
      </c>
      <c r="S186" s="148">
        <v>0</v>
      </c>
      <c r="T186" s="149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50" t="s">
        <v>184</v>
      </c>
      <c r="AT186" s="150" t="s">
        <v>180</v>
      </c>
      <c r="AU186" s="150" t="s">
        <v>185</v>
      </c>
      <c r="AY186" s="16" t="s">
        <v>177</v>
      </c>
      <c r="BE186" s="151">
        <f>IF(N186="základná",J186,0)</f>
        <v>0</v>
      </c>
      <c r="BF186" s="151">
        <f>IF(N186="znížená",J186,0)</f>
        <v>0</v>
      </c>
      <c r="BG186" s="151">
        <f>IF(N186="zákl. prenesená",J186,0)</f>
        <v>0</v>
      </c>
      <c r="BH186" s="151">
        <f>IF(N186="zníž. prenesená",J186,0)</f>
        <v>0</v>
      </c>
      <c r="BI186" s="151">
        <f>IF(N186="nulová",J186,0)</f>
        <v>0</v>
      </c>
      <c r="BJ186" s="16" t="s">
        <v>185</v>
      </c>
      <c r="BK186" s="152">
        <f>ROUND(I186*H186,3)</f>
        <v>0</v>
      </c>
      <c r="BL186" s="16" t="s">
        <v>184</v>
      </c>
      <c r="BM186" s="150" t="s">
        <v>951</v>
      </c>
    </row>
    <row r="187" spans="1:65" s="13" customFormat="1">
      <c r="B187" s="153"/>
      <c r="D187" s="154" t="s">
        <v>204</v>
      </c>
      <c r="E187" s="155" t="s">
        <v>1</v>
      </c>
      <c r="F187" s="156" t="s">
        <v>952</v>
      </c>
      <c r="H187" s="157">
        <v>5.8879999999999999</v>
      </c>
      <c r="L187" s="153"/>
      <c r="M187" s="158"/>
      <c r="N187" s="159"/>
      <c r="O187" s="159"/>
      <c r="P187" s="159"/>
      <c r="Q187" s="159"/>
      <c r="R187" s="159"/>
      <c r="S187" s="159"/>
      <c r="T187" s="160"/>
      <c r="AT187" s="155" t="s">
        <v>204</v>
      </c>
      <c r="AU187" s="155" t="s">
        <v>185</v>
      </c>
      <c r="AV187" s="13" t="s">
        <v>185</v>
      </c>
      <c r="AW187" s="13" t="s">
        <v>27</v>
      </c>
      <c r="AX187" s="13" t="s">
        <v>72</v>
      </c>
      <c r="AY187" s="155" t="s">
        <v>177</v>
      </c>
    </row>
    <row r="188" spans="1:65" s="13" customFormat="1">
      <c r="B188" s="153"/>
      <c r="D188" s="154" t="s">
        <v>204</v>
      </c>
      <c r="E188" s="155" t="s">
        <v>1</v>
      </c>
      <c r="F188" s="156" t="s">
        <v>953</v>
      </c>
      <c r="H188" s="157">
        <v>12.768000000000001</v>
      </c>
      <c r="L188" s="153"/>
      <c r="M188" s="158"/>
      <c r="N188" s="159"/>
      <c r="O188" s="159"/>
      <c r="P188" s="159"/>
      <c r="Q188" s="159"/>
      <c r="R188" s="159"/>
      <c r="S188" s="159"/>
      <c r="T188" s="160"/>
      <c r="AT188" s="155" t="s">
        <v>204</v>
      </c>
      <c r="AU188" s="155" t="s">
        <v>185</v>
      </c>
      <c r="AV188" s="13" t="s">
        <v>185</v>
      </c>
      <c r="AW188" s="13" t="s">
        <v>27</v>
      </c>
      <c r="AX188" s="13" t="s">
        <v>72</v>
      </c>
      <c r="AY188" s="155" t="s">
        <v>177</v>
      </c>
    </row>
    <row r="189" spans="1:65" s="13" customFormat="1">
      <c r="B189" s="153"/>
      <c r="D189" s="154" t="s">
        <v>204</v>
      </c>
      <c r="E189" s="155" t="s">
        <v>1</v>
      </c>
      <c r="F189" s="156" t="s">
        <v>954</v>
      </c>
      <c r="H189" s="157">
        <v>2.1120000000000001</v>
      </c>
      <c r="L189" s="153"/>
      <c r="M189" s="158"/>
      <c r="N189" s="159"/>
      <c r="O189" s="159"/>
      <c r="P189" s="159"/>
      <c r="Q189" s="159"/>
      <c r="R189" s="159"/>
      <c r="S189" s="159"/>
      <c r="T189" s="160"/>
      <c r="AT189" s="155" t="s">
        <v>204</v>
      </c>
      <c r="AU189" s="155" t="s">
        <v>185</v>
      </c>
      <c r="AV189" s="13" t="s">
        <v>185</v>
      </c>
      <c r="AW189" s="13" t="s">
        <v>27</v>
      </c>
      <c r="AX189" s="13" t="s">
        <v>72</v>
      </c>
      <c r="AY189" s="155" t="s">
        <v>177</v>
      </c>
    </row>
    <row r="190" spans="1:65" s="13" customFormat="1">
      <c r="B190" s="153"/>
      <c r="D190" s="154" t="s">
        <v>204</v>
      </c>
      <c r="E190" s="155" t="s">
        <v>1</v>
      </c>
      <c r="F190" s="156" t="s">
        <v>955</v>
      </c>
      <c r="H190" s="157">
        <v>5.44</v>
      </c>
      <c r="L190" s="153"/>
      <c r="M190" s="158"/>
      <c r="N190" s="159"/>
      <c r="O190" s="159"/>
      <c r="P190" s="159"/>
      <c r="Q190" s="159"/>
      <c r="R190" s="159"/>
      <c r="S190" s="159"/>
      <c r="T190" s="160"/>
      <c r="AT190" s="155" t="s">
        <v>204</v>
      </c>
      <c r="AU190" s="155" t="s">
        <v>185</v>
      </c>
      <c r="AV190" s="13" t="s">
        <v>185</v>
      </c>
      <c r="AW190" s="13" t="s">
        <v>27</v>
      </c>
      <c r="AX190" s="13" t="s">
        <v>72</v>
      </c>
      <c r="AY190" s="155" t="s">
        <v>177</v>
      </c>
    </row>
    <row r="191" spans="1:65" s="13" customFormat="1">
      <c r="B191" s="153"/>
      <c r="D191" s="154" t="s">
        <v>204</v>
      </c>
      <c r="E191" s="155" t="s">
        <v>1</v>
      </c>
      <c r="F191" s="156" t="s">
        <v>956</v>
      </c>
      <c r="H191" s="157">
        <v>2.6</v>
      </c>
      <c r="L191" s="153"/>
      <c r="M191" s="158"/>
      <c r="N191" s="159"/>
      <c r="O191" s="159"/>
      <c r="P191" s="159"/>
      <c r="Q191" s="159"/>
      <c r="R191" s="159"/>
      <c r="S191" s="159"/>
      <c r="T191" s="160"/>
      <c r="AT191" s="155" t="s">
        <v>204</v>
      </c>
      <c r="AU191" s="155" t="s">
        <v>185</v>
      </c>
      <c r="AV191" s="13" t="s">
        <v>185</v>
      </c>
      <c r="AW191" s="13" t="s">
        <v>27</v>
      </c>
      <c r="AX191" s="13" t="s">
        <v>72</v>
      </c>
      <c r="AY191" s="155" t="s">
        <v>177</v>
      </c>
    </row>
    <row r="192" spans="1:65" s="14" customFormat="1">
      <c r="B192" s="174"/>
      <c r="D192" s="154" t="s">
        <v>204</v>
      </c>
      <c r="E192" s="175" t="s">
        <v>1</v>
      </c>
      <c r="F192" s="176" t="s">
        <v>395</v>
      </c>
      <c r="H192" s="177">
        <v>28.808000000000003</v>
      </c>
      <c r="L192" s="174"/>
      <c r="M192" s="178"/>
      <c r="N192" s="179"/>
      <c r="O192" s="179"/>
      <c r="P192" s="179"/>
      <c r="Q192" s="179"/>
      <c r="R192" s="179"/>
      <c r="S192" s="179"/>
      <c r="T192" s="180"/>
      <c r="AT192" s="175" t="s">
        <v>204</v>
      </c>
      <c r="AU192" s="175" t="s">
        <v>185</v>
      </c>
      <c r="AV192" s="14" t="s">
        <v>184</v>
      </c>
      <c r="AW192" s="14" t="s">
        <v>27</v>
      </c>
      <c r="AX192" s="14" t="s">
        <v>80</v>
      </c>
      <c r="AY192" s="175" t="s">
        <v>177</v>
      </c>
    </row>
    <row r="193" spans="1:65" s="2" customFormat="1" ht="24.2" customHeight="1">
      <c r="A193" s="28"/>
      <c r="B193" s="139"/>
      <c r="C193" s="140" t="s">
        <v>259</v>
      </c>
      <c r="D193" s="140" t="s">
        <v>180</v>
      </c>
      <c r="E193" s="141" t="s">
        <v>957</v>
      </c>
      <c r="F193" s="142" t="s">
        <v>958</v>
      </c>
      <c r="G193" s="143" t="s">
        <v>183</v>
      </c>
      <c r="H193" s="144">
        <v>144.04</v>
      </c>
      <c r="I193" s="144"/>
      <c r="J193" s="144"/>
      <c r="K193" s="145"/>
      <c r="L193" s="29"/>
      <c r="M193" s="146" t="s">
        <v>1</v>
      </c>
      <c r="N193" s="147" t="s">
        <v>38</v>
      </c>
      <c r="O193" s="148">
        <v>0.443</v>
      </c>
      <c r="P193" s="148">
        <f>O193*H193</f>
        <v>63.809719999999999</v>
      </c>
      <c r="Q193" s="148">
        <v>2.16E-3</v>
      </c>
      <c r="R193" s="148">
        <f>Q193*H193</f>
        <v>0.31112639999999997</v>
      </c>
      <c r="S193" s="148">
        <v>0</v>
      </c>
      <c r="T193" s="149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50" t="s">
        <v>184</v>
      </c>
      <c r="AT193" s="150" t="s">
        <v>180</v>
      </c>
      <c r="AU193" s="150" t="s">
        <v>185</v>
      </c>
      <c r="AY193" s="16" t="s">
        <v>177</v>
      </c>
      <c r="BE193" s="151">
        <f>IF(N193="základná",J193,0)</f>
        <v>0</v>
      </c>
      <c r="BF193" s="151">
        <f>IF(N193="znížená",J193,0)</f>
        <v>0</v>
      </c>
      <c r="BG193" s="151">
        <f>IF(N193="zákl. prenesená",J193,0)</f>
        <v>0</v>
      </c>
      <c r="BH193" s="151">
        <f>IF(N193="zníž. prenesená",J193,0)</f>
        <v>0</v>
      </c>
      <c r="BI193" s="151">
        <f>IF(N193="nulová",J193,0)</f>
        <v>0</v>
      </c>
      <c r="BJ193" s="16" t="s">
        <v>185</v>
      </c>
      <c r="BK193" s="152">
        <f>ROUND(I193*H193,3)</f>
        <v>0</v>
      </c>
      <c r="BL193" s="16" t="s">
        <v>184</v>
      </c>
      <c r="BM193" s="150" t="s">
        <v>959</v>
      </c>
    </row>
    <row r="194" spans="1:65" s="13" customFormat="1">
      <c r="B194" s="153"/>
      <c r="D194" s="154" t="s">
        <v>204</v>
      </c>
      <c r="E194" s="155" t="s">
        <v>1</v>
      </c>
      <c r="F194" s="156" t="s">
        <v>960</v>
      </c>
      <c r="H194" s="157">
        <v>29.44</v>
      </c>
      <c r="L194" s="153"/>
      <c r="M194" s="158"/>
      <c r="N194" s="159"/>
      <c r="O194" s="159"/>
      <c r="P194" s="159"/>
      <c r="Q194" s="159"/>
      <c r="R194" s="159"/>
      <c r="S194" s="159"/>
      <c r="T194" s="160"/>
      <c r="AT194" s="155" t="s">
        <v>204</v>
      </c>
      <c r="AU194" s="155" t="s">
        <v>185</v>
      </c>
      <c r="AV194" s="13" t="s">
        <v>185</v>
      </c>
      <c r="AW194" s="13" t="s">
        <v>27</v>
      </c>
      <c r="AX194" s="13" t="s">
        <v>72</v>
      </c>
      <c r="AY194" s="155" t="s">
        <v>177</v>
      </c>
    </row>
    <row r="195" spans="1:65" s="13" customFormat="1">
      <c r="B195" s="153"/>
      <c r="D195" s="154" t="s">
        <v>204</v>
      </c>
      <c r="E195" s="155" t="s">
        <v>1</v>
      </c>
      <c r="F195" s="156" t="s">
        <v>961</v>
      </c>
      <c r="H195" s="157">
        <v>63.84</v>
      </c>
      <c r="L195" s="153"/>
      <c r="M195" s="158"/>
      <c r="N195" s="159"/>
      <c r="O195" s="159"/>
      <c r="P195" s="159"/>
      <c r="Q195" s="159"/>
      <c r="R195" s="159"/>
      <c r="S195" s="159"/>
      <c r="T195" s="160"/>
      <c r="AT195" s="155" t="s">
        <v>204</v>
      </c>
      <c r="AU195" s="155" t="s">
        <v>185</v>
      </c>
      <c r="AV195" s="13" t="s">
        <v>185</v>
      </c>
      <c r="AW195" s="13" t="s">
        <v>27</v>
      </c>
      <c r="AX195" s="13" t="s">
        <v>72</v>
      </c>
      <c r="AY195" s="155" t="s">
        <v>177</v>
      </c>
    </row>
    <row r="196" spans="1:65" s="13" customFormat="1">
      <c r="B196" s="153"/>
      <c r="D196" s="154" t="s">
        <v>204</v>
      </c>
      <c r="E196" s="155" t="s">
        <v>1</v>
      </c>
      <c r="F196" s="156" t="s">
        <v>962</v>
      </c>
      <c r="H196" s="157">
        <v>10.56</v>
      </c>
      <c r="L196" s="153"/>
      <c r="M196" s="158"/>
      <c r="N196" s="159"/>
      <c r="O196" s="159"/>
      <c r="P196" s="159"/>
      <c r="Q196" s="159"/>
      <c r="R196" s="159"/>
      <c r="S196" s="159"/>
      <c r="T196" s="160"/>
      <c r="AT196" s="155" t="s">
        <v>204</v>
      </c>
      <c r="AU196" s="155" t="s">
        <v>185</v>
      </c>
      <c r="AV196" s="13" t="s">
        <v>185</v>
      </c>
      <c r="AW196" s="13" t="s">
        <v>27</v>
      </c>
      <c r="AX196" s="13" t="s">
        <v>72</v>
      </c>
      <c r="AY196" s="155" t="s">
        <v>177</v>
      </c>
    </row>
    <row r="197" spans="1:65" s="13" customFormat="1">
      <c r="B197" s="153"/>
      <c r="D197" s="154" t="s">
        <v>204</v>
      </c>
      <c r="E197" s="155" t="s">
        <v>1</v>
      </c>
      <c r="F197" s="156" t="s">
        <v>963</v>
      </c>
      <c r="H197" s="157">
        <v>27.2</v>
      </c>
      <c r="L197" s="153"/>
      <c r="M197" s="158"/>
      <c r="N197" s="159"/>
      <c r="O197" s="159"/>
      <c r="P197" s="159"/>
      <c r="Q197" s="159"/>
      <c r="R197" s="159"/>
      <c r="S197" s="159"/>
      <c r="T197" s="160"/>
      <c r="AT197" s="155" t="s">
        <v>204</v>
      </c>
      <c r="AU197" s="155" t="s">
        <v>185</v>
      </c>
      <c r="AV197" s="13" t="s">
        <v>185</v>
      </c>
      <c r="AW197" s="13" t="s">
        <v>27</v>
      </c>
      <c r="AX197" s="13" t="s">
        <v>72</v>
      </c>
      <c r="AY197" s="155" t="s">
        <v>177</v>
      </c>
    </row>
    <row r="198" spans="1:65" s="13" customFormat="1">
      <c r="B198" s="153"/>
      <c r="D198" s="154" t="s">
        <v>204</v>
      </c>
      <c r="E198" s="155" t="s">
        <v>1</v>
      </c>
      <c r="F198" s="156" t="s">
        <v>964</v>
      </c>
      <c r="H198" s="157">
        <v>13</v>
      </c>
      <c r="L198" s="153"/>
      <c r="M198" s="158"/>
      <c r="N198" s="159"/>
      <c r="O198" s="159"/>
      <c r="P198" s="159"/>
      <c r="Q198" s="159"/>
      <c r="R198" s="159"/>
      <c r="S198" s="159"/>
      <c r="T198" s="160"/>
      <c r="AT198" s="155" t="s">
        <v>204</v>
      </c>
      <c r="AU198" s="155" t="s">
        <v>185</v>
      </c>
      <c r="AV198" s="13" t="s">
        <v>185</v>
      </c>
      <c r="AW198" s="13" t="s">
        <v>27</v>
      </c>
      <c r="AX198" s="13" t="s">
        <v>72</v>
      </c>
      <c r="AY198" s="155" t="s">
        <v>177</v>
      </c>
    </row>
    <row r="199" spans="1:65" s="14" customFormat="1">
      <c r="B199" s="174"/>
      <c r="D199" s="154" t="s">
        <v>204</v>
      </c>
      <c r="E199" s="175" t="s">
        <v>1</v>
      </c>
      <c r="F199" s="176" t="s">
        <v>395</v>
      </c>
      <c r="H199" s="177">
        <v>144.04</v>
      </c>
      <c r="L199" s="174"/>
      <c r="M199" s="178"/>
      <c r="N199" s="179"/>
      <c r="O199" s="179"/>
      <c r="P199" s="179"/>
      <c r="Q199" s="179"/>
      <c r="R199" s="179"/>
      <c r="S199" s="179"/>
      <c r="T199" s="180"/>
      <c r="AT199" s="175" t="s">
        <v>204</v>
      </c>
      <c r="AU199" s="175" t="s">
        <v>185</v>
      </c>
      <c r="AV199" s="14" t="s">
        <v>184</v>
      </c>
      <c r="AW199" s="14" t="s">
        <v>27</v>
      </c>
      <c r="AX199" s="14" t="s">
        <v>80</v>
      </c>
      <c r="AY199" s="175" t="s">
        <v>177</v>
      </c>
    </row>
    <row r="200" spans="1:65" s="2" customFormat="1" ht="24.2" customHeight="1">
      <c r="A200" s="28"/>
      <c r="B200" s="139"/>
      <c r="C200" s="140" t="s">
        <v>263</v>
      </c>
      <c r="D200" s="140" t="s">
        <v>180</v>
      </c>
      <c r="E200" s="141" t="s">
        <v>965</v>
      </c>
      <c r="F200" s="142" t="s">
        <v>966</v>
      </c>
      <c r="G200" s="143" t="s">
        <v>183</v>
      </c>
      <c r="H200" s="144">
        <v>144.04</v>
      </c>
      <c r="I200" s="144"/>
      <c r="J200" s="144"/>
      <c r="K200" s="145"/>
      <c r="L200" s="29"/>
      <c r="M200" s="146" t="s">
        <v>1</v>
      </c>
      <c r="N200" s="147" t="s">
        <v>38</v>
      </c>
      <c r="O200" s="148">
        <v>0.314</v>
      </c>
      <c r="P200" s="148">
        <f>O200*H200</f>
        <v>45.228559999999995</v>
      </c>
      <c r="Q200" s="148">
        <v>0</v>
      </c>
      <c r="R200" s="148">
        <f>Q200*H200</f>
        <v>0</v>
      </c>
      <c r="S200" s="148">
        <v>0</v>
      </c>
      <c r="T200" s="149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50" t="s">
        <v>184</v>
      </c>
      <c r="AT200" s="150" t="s">
        <v>180</v>
      </c>
      <c r="AU200" s="150" t="s">
        <v>185</v>
      </c>
      <c r="AY200" s="16" t="s">
        <v>177</v>
      </c>
      <c r="BE200" s="151">
        <f>IF(N200="základná",J200,0)</f>
        <v>0</v>
      </c>
      <c r="BF200" s="151">
        <f>IF(N200="znížená",J200,0)</f>
        <v>0</v>
      </c>
      <c r="BG200" s="151">
        <f>IF(N200="zákl. prenesená",J200,0)</f>
        <v>0</v>
      </c>
      <c r="BH200" s="151">
        <f>IF(N200="zníž. prenesená",J200,0)</f>
        <v>0</v>
      </c>
      <c r="BI200" s="151">
        <f>IF(N200="nulová",J200,0)</f>
        <v>0</v>
      </c>
      <c r="BJ200" s="16" t="s">
        <v>185</v>
      </c>
      <c r="BK200" s="152">
        <f>ROUND(I200*H200,3)</f>
        <v>0</v>
      </c>
      <c r="BL200" s="16" t="s">
        <v>184</v>
      </c>
      <c r="BM200" s="150" t="s">
        <v>967</v>
      </c>
    </row>
    <row r="201" spans="1:65" s="2" customFormat="1" ht="14.45" customHeight="1">
      <c r="A201" s="28"/>
      <c r="B201" s="139"/>
      <c r="C201" s="140" t="s">
        <v>7</v>
      </c>
      <c r="D201" s="140" t="s">
        <v>180</v>
      </c>
      <c r="E201" s="141" t="s">
        <v>968</v>
      </c>
      <c r="F201" s="142" t="s">
        <v>969</v>
      </c>
      <c r="G201" s="143" t="s">
        <v>253</v>
      </c>
      <c r="H201" s="144">
        <v>3.5739999999999998</v>
      </c>
      <c r="I201" s="144"/>
      <c r="J201" s="144"/>
      <c r="K201" s="145"/>
      <c r="L201" s="29"/>
      <c r="M201" s="146" t="s">
        <v>1</v>
      </c>
      <c r="N201" s="147" t="s">
        <v>38</v>
      </c>
      <c r="O201" s="148">
        <v>35.799999999999997</v>
      </c>
      <c r="P201" s="148">
        <f>O201*H201</f>
        <v>127.94919999999999</v>
      </c>
      <c r="Q201" s="148">
        <v>1.0159499999999999</v>
      </c>
      <c r="R201" s="148">
        <f>Q201*H201</f>
        <v>3.6310052999999995</v>
      </c>
      <c r="S201" s="148">
        <v>0</v>
      </c>
      <c r="T201" s="149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50" t="s">
        <v>184</v>
      </c>
      <c r="AT201" s="150" t="s">
        <v>180</v>
      </c>
      <c r="AU201" s="150" t="s">
        <v>185</v>
      </c>
      <c r="AY201" s="16" t="s">
        <v>177</v>
      </c>
      <c r="BE201" s="151">
        <f>IF(N201="základná",J201,0)</f>
        <v>0</v>
      </c>
      <c r="BF201" s="151">
        <f>IF(N201="znížená",J201,0)</f>
        <v>0</v>
      </c>
      <c r="BG201" s="151">
        <f>IF(N201="zákl. prenesená",J201,0)</f>
        <v>0</v>
      </c>
      <c r="BH201" s="151">
        <f>IF(N201="zníž. prenesená",J201,0)</f>
        <v>0</v>
      </c>
      <c r="BI201" s="151">
        <f>IF(N201="nulová",J201,0)</f>
        <v>0</v>
      </c>
      <c r="BJ201" s="16" t="s">
        <v>185</v>
      </c>
      <c r="BK201" s="152">
        <f>ROUND(I201*H201,3)</f>
        <v>0</v>
      </c>
      <c r="BL201" s="16" t="s">
        <v>184</v>
      </c>
      <c r="BM201" s="150" t="s">
        <v>970</v>
      </c>
    </row>
    <row r="202" spans="1:65" s="13" customFormat="1">
      <c r="B202" s="153"/>
      <c r="D202" s="154" t="s">
        <v>204</v>
      </c>
      <c r="E202" s="155" t="s">
        <v>1</v>
      </c>
      <c r="F202" s="156" t="s">
        <v>971</v>
      </c>
      <c r="H202" s="157">
        <v>3.5739999999999998</v>
      </c>
      <c r="L202" s="153"/>
      <c r="M202" s="158"/>
      <c r="N202" s="159"/>
      <c r="O202" s="159"/>
      <c r="P202" s="159"/>
      <c r="Q202" s="159"/>
      <c r="R202" s="159"/>
      <c r="S202" s="159"/>
      <c r="T202" s="160"/>
      <c r="AT202" s="155" t="s">
        <v>204</v>
      </c>
      <c r="AU202" s="155" t="s">
        <v>185</v>
      </c>
      <c r="AV202" s="13" t="s">
        <v>185</v>
      </c>
      <c r="AW202" s="13" t="s">
        <v>27</v>
      </c>
      <c r="AX202" s="13" t="s">
        <v>80</v>
      </c>
      <c r="AY202" s="155" t="s">
        <v>177</v>
      </c>
    </row>
    <row r="203" spans="1:65" s="12" customFormat="1" ht="22.9" customHeight="1">
      <c r="B203" s="127"/>
      <c r="D203" s="128" t="s">
        <v>71</v>
      </c>
      <c r="E203" s="137" t="s">
        <v>199</v>
      </c>
      <c r="F203" s="137" t="s">
        <v>972</v>
      </c>
      <c r="J203" s="138"/>
      <c r="L203" s="127"/>
      <c r="M203" s="131"/>
      <c r="N203" s="132"/>
      <c r="O203" s="132"/>
      <c r="P203" s="133">
        <f>SUM(P204:P211)</f>
        <v>40.146884999999997</v>
      </c>
      <c r="Q203" s="132"/>
      <c r="R203" s="133">
        <f>SUM(R204:R211)</f>
        <v>73.667617649999997</v>
      </c>
      <c r="S203" s="132"/>
      <c r="T203" s="134">
        <f>SUM(T204:T211)</f>
        <v>0</v>
      </c>
      <c r="AR203" s="128" t="s">
        <v>80</v>
      </c>
      <c r="AT203" s="135" t="s">
        <v>71</v>
      </c>
      <c r="AU203" s="135" t="s">
        <v>80</v>
      </c>
      <c r="AY203" s="128" t="s">
        <v>177</v>
      </c>
      <c r="BK203" s="136">
        <f>SUM(BK204:BK211)</f>
        <v>0</v>
      </c>
    </row>
    <row r="204" spans="1:65" s="2" customFormat="1" ht="24.2" customHeight="1">
      <c r="A204" s="28"/>
      <c r="B204" s="139"/>
      <c r="C204" s="140" t="s">
        <v>273</v>
      </c>
      <c r="D204" s="140" t="s">
        <v>180</v>
      </c>
      <c r="E204" s="141" t="s">
        <v>973</v>
      </c>
      <c r="F204" s="142" t="s">
        <v>974</v>
      </c>
      <c r="G204" s="143" t="s">
        <v>183</v>
      </c>
      <c r="H204" s="144">
        <v>85.864999999999995</v>
      </c>
      <c r="I204" s="144"/>
      <c r="J204" s="144"/>
      <c r="K204" s="145"/>
      <c r="L204" s="29"/>
      <c r="M204" s="146" t="s">
        <v>1</v>
      </c>
      <c r="N204" s="147" t="s">
        <v>38</v>
      </c>
      <c r="O204" s="148">
        <v>2.7E-2</v>
      </c>
      <c r="P204" s="148">
        <f>O204*H204</f>
        <v>2.3183549999999999</v>
      </c>
      <c r="Q204" s="148">
        <v>0.37080000000000002</v>
      </c>
      <c r="R204" s="148">
        <f>Q204*H204</f>
        <v>31.838742</v>
      </c>
      <c r="S204" s="148">
        <v>0</v>
      </c>
      <c r="T204" s="149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50" t="s">
        <v>184</v>
      </c>
      <c r="AT204" s="150" t="s">
        <v>180</v>
      </c>
      <c r="AU204" s="150" t="s">
        <v>185</v>
      </c>
      <c r="AY204" s="16" t="s">
        <v>177</v>
      </c>
      <c r="BE204" s="151">
        <f>IF(N204="základná",J204,0)</f>
        <v>0</v>
      </c>
      <c r="BF204" s="151">
        <f>IF(N204="znížená",J204,0)</f>
        <v>0</v>
      </c>
      <c r="BG204" s="151">
        <f>IF(N204="zákl. prenesená",J204,0)</f>
        <v>0</v>
      </c>
      <c r="BH204" s="151">
        <f>IF(N204="zníž. prenesená",J204,0)</f>
        <v>0</v>
      </c>
      <c r="BI204" s="151">
        <f>IF(N204="nulová",J204,0)</f>
        <v>0</v>
      </c>
      <c r="BJ204" s="16" t="s">
        <v>185</v>
      </c>
      <c r="BK204" s="152">
        <f>ROUND(I204*H204,3)</f>
        <v>0</v>
      </c>
      <c r="BL204" s="16" t="s">
        <v>184</v>
      </c>
      <c r="BM204" s="150" t="s">
        <v>975</v>
      </c>
    </row>
    <row r="205" spans="1:65" s="13" customFormat="1">
      <c r="B205" s="153"/>
      <c r="D205" s="154" t="s">
        <v>204</v>
      </c>
      <c r="E205" s="155" t="s">
        <v>1</v>
      </c>
      <c r="F205" s="156" t="s">
        <v>976</v>
      </c>
      <c r="H205" s="157">
        <v>72.364999999999995</v>
      </c>
      <c r="L205" s="153"/>
      <c r="M205" s="158"/>
      <c r="N205" s="159"/>
      <c r="O205" s="159"/>
      <c r="P205" s="159"/>
      <c r="Q205" s="159"/>
      <c r="R205" s="159"/>
      <c r="S205" s="159"/>
      <c r="T205" s="160"/>
      <c r="AT205" s="155" t="s">
        <v>204</v>
      </c>
      <c r="AU205" s="155" t="s">
        <v>185</v>
      </c>
      <c r="AV205" s="13" t="s">
        <v>185</v>
      </c>
      <c r="AW205" s="13" t="s">
        <v>27</v>
      </c>
      <c r="AX205" s="13" t="s">
        <v>72</v>
      </c>
      <c r="AY205" s="155" t="s">
        <v>177</v>
      </c>
    </row>
    <row r="206" spans="1:65" s="13" customFormat="1">
      <c r="B206" s="153"/>
      <c r="D206" s="154" t="s">
        <v>204</v>
      </c>
      <c r="E206" s="155" t="s">
        <v>1</v>
      </c>
      <c r="F206" s="156" t="s">
        <v>977</v>
      </c>
      <c r="H206" s="157">
        <v>13.5</v>
      </c>
      <c r="L206" s="153"/>
      <c r="M206" s="158"/>
      <c r="N206" s="159"/>
      <c r="O206" s="159"/>
      <c r="P206" s="159"/>
      <c r="Q206" s="159"/>
      <c r="R206" s="159"/>
      <c r="S206" s="159"/>
      <c r="T206" s="160"/>
      <c r="AT206" s="155" t="s">
        <v>204</v>
      </c>
      <c r="AU206" s="155" t="s">
        <v>185</v>
      </c>
      <c r="AV206" s="13" t="s">
        <v>185</v>
      </c>
      <c r="AW206" s="13" t="s">
        <v>27</v>
      </c>
      <c r="AX206" s="13" t="s">
        <v>72</v>
      </c>
      <c r="AY206" s="155" t="s">
        <v>177</v>
      </c>
    </row>
    <row r="207" spans="1:65" s="14" customFormat="1">
      <c r="B207" s="174"/>
      <c r="D207" s="154" t="s">
        <v>204</v>
      </c>
      <c r="E207" s="175" t="s">
        <v>1</v>
      </c>
      <c r="F207" s="176" t="s">
        <v>395</v>
      </c>
      <c r="H207" s="177">
        <v>85.864999999999995</v>
      </c>
      <c r="L207" s="174"/>
      <c r="M207" s="178"/>
      <c r="N207" s="179"/>
      <c r="O207" s="179"/>
      <c r="P207" s="179"/>
      <c r="Q207" s="179"/>
      <c r="R207" s="179"/>
      <c r="S207" s="179"/>
      <c r="T207" s="180"/>
      <c r="AT207" s="175" t="s">
        <v>204</v>
      </c>
      <c r="AU207" s="175" t="s">
        <v>185</v>
      </c>
      <c r="AV207" s="14" t="s">
        <v>184</v>
      </c>
      <c r="AW207" s="14" t="s">
        <v>27</v>
      </c>
      <c r="AX207" s="14" t="s">
        <v>80</v>
      </c>
      <c r="AY207" s="175" t="s">
        <v>177</v>
      </c>
    </row>
    <row r="208" spans="1:65" s="2" customFormat="1" ht="24.2" customHeight="1">
      <c r="A208" s="28"/>
      <c r="B208" s="139"/>
      <c r="C208" s="140" t="s">
        <v>281</v>
      </c>
      <c r="D208" s="140" t="s">
        <v>180</v>
      </c>
      <c r="E208" s="141" t="s">
        <v>978</v>
      </c>
      <c r="F208" s="142" t="s">
        <v>979</v>
      </c>
      <c r="G208" s="143" t="s">
        <v>183</v>
      </c>
      <c r="H208" s="144">
        <v>85.864999999999995</v>
      </c>
      <c r="I208" s="144"/>
      <c r="J208" s="144"/>
      <c r="K208" s="145"/>
      <c r="L208" s="29"/>
      <c r="M208" s="146" t="s">
        <v>1</v>
      </c>
      <c r="N208" s="147" t="s">
        <v>38</v>
      </c>
      <c r="O208" s="148">
        <v>4.0000000000000001E-3</v>
      </c>
      <c r="P208" s="148">
        <f>O208*H208</f>
        <v>0.34345999999999999</v>
      </c>
      <c r="Q208" s="148">
        <v>6.5199999999999998E-3</v>
      </c>
      <c r="R208" s="148">
        <f>Q208*H208</f>
        <v>0.5598398</v>
      </c>
      <c r="S208" s="148">
        <v>0</v>
      </c>
      <c r="T208" s="149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50" t="s">
        <v>184</v>
      </c>
      <c r="AT208" s="150" t="s">
        <v>180</v>
      </c>
      <c r="AU208" s="150" t="s">
        <v>185</v>
      </c>
      <c r="AY208" s="16" t="s">
        <v>177</v>
      </c>
      <c r="BE208" s="151">
        <f>IF(N208="základná",J208,0)</f>
        <v>0</v>
      </c>
      <c r="BF208" s="151">
        <f>IF(N208="znížená",J208,0)</f>
        <v>0</v>
      </c>
      <c r="BG208" s="151">
        <f>IF(N208="zákl. prenesená",J208,0)</f>
        <v>0</v>
      </c>
      <c r="BH208" s="151">
        <f>IF(N208="zníž. prenesená",J208,0)</f>
        <v>0</v>
      </c>
      <c r="BI208" s="151">
        <f>IF(N208="nulová",J208,0)</f>
        <v>0</v>
      </c>
      <c r="BJ208" s="16" t="s">
        <v>185</v>
      </c>
      <c r="BK208" s="152">
        <f>ROUND(I208*H208,3)</f>
        <v>0</v>
      </c>
      <c r="BL208" s="16" t="s">
        <v>184</v>
      </c>
      <c r="BM208" s="150" t="s">
        <v>980</v>
      </c>
    </row>
    <row r="209" spans="1:65" s="13" customFormat="1">
      <c r="B209" s="153"/>
      <c r="D209" s="154" t="s">
        <v>204</v>
      </c>
      <c r="E209" s="155" t="s">
        <v>1</v>
      </c>
      <c r="F209" s="156" t="s">
        <v>981</v>
      </c>
      <c r="H209" s="157">
        <v>85.864999999999995</v>
      </c>
      <c r="L209" s="153"/>
      <c r="M209" s="158"/>
      <c r="N209" s="159"/>
      <c r="O209" s="159"/>
      <c r="P209" s="159"/>
      <c r="Q209" s="159"/>
      <c r="R209" s="159"/>
      <c r="S209" s="159"/>
      <c r="T209" s="160"/>
      <c r="AT209" s="155" t="s">
        <v>204</v>
      </c>
      <c r="AU209" s="155" t="s">
        <v>185</v>
      </c>
      <c r="AV209" s="13" t="s">
        <v>185</v>
      </c>
      <c r="AW209" s="13" t="s">
        <v>27</v>
      </c>
      <c r="AX209" s="13" t="s">
        <v>80</v>
      </c>
      <c r="AY209" s="155" t="s">
        <v>177</v>
      </c>
    </row>
    <row r="210" spans="1:65" s="2" customFormat="1" ht="24.2" customHeight="1">
      <c r="A210" s="28"/>
      <c r="B210" s="139"/>
      <c r="C210" s="140" t="s">
        <v>285</v>
      </c>
      <c r="D210" s="140" t="s">
        <v>180</v>
      </c>
      <c r="E210" s="141" t="s">
        <v>982</v>
      </c>
      <c r="F210" s="142" t="s">
        <v>983</v>
      </c>
      <c r="G210" s="143" t="s">
        <v>183</v>
      </c>
      <c r="H210" s="144">
        <v>72.364999999999995</v>
      </c>
      <c r="I210" s="144"/>
      <c r="J210" s="144"/>
      <c r="K210" s="145"/>
      <c r="L210" s="29"/>
      <c r="M210" s="146" t="s">
        <v>1</v>
      </c>
      <c r="N210" s="147" t="s">
        <v>38</v>
      </c>
      <c r="O210" s="148">
        <v>0.51800000000000002</v>
      </c>
      <c r="P210" s="148">
        <f>O210*H210</f>
        <v>37.48507</v>
      </c>
      <c r="Q210" s="148">
        <v>0.57028999999999996</v>
      </c>
      <c r="R210" s="148">
        <f>Q210*H210</f>
        <v>41.269035849999995</v>
      </c>
      <c r="S210" s="148">
        <v>0</v>
      </c>
      <c r="T210" s="149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50" t="s">
        <v>184</v>
      </c>
      <c r="AT210" s="150" t="s">
        <v>180</v>
      </c>
      <c r="AU210" s="150" t="s">
        <v>185</v>
      </c>
      <c r="AY210" s="16" t="s">
        <v>177</v>
      </c>
      <c r="BE210" s="151">
        <f>IF(N210="základná",J210,0)</f>
        <v>0</v>
      </c>
      <c r="BF210" s="151">
        <f>IF(N210="znížená",J210,0)</f>
        <v>0</v>
      </c>
      <c r="BG210" s="151">
        <f>IF(N210="zákl. prenesená",J210,0)</f>
        <v>0</v>
      </c>
      <c r="BH210" s="151">
        <f>IF(N210="zníž. prenesená",J210,0)</f>
        <v>0</v>
      </c>
      <c r="BI210" s="151">
        <f>IF(N210="nulová",J210,0)</f>
        <v>0</v>
      </c>
      <c r="BJ210" s="16" t="s">
        <v>185</v>
      </c>
      <c r="BK210" s="152">
        <f>ROUND(I210*H210,3)</f>
        <v>0</v>
      </c>
      <c r="BL210" s="16" t="s">
        <v>184</v>
      </c>
      <c r="BM210" s="150" t="s">
        <v>984</v>
      </c>
    </row>
    <row r="211" spans="1:65" s="13" customFormat="1">
      <c r="B211" s="153"/>
      <c r="D211" s="154" t="s">
        <v>204</v>
      </c>
      <c r="E211" s="155" t="s">
        <v>1</v>
      </c>
      <c r="F211" s="156" t="s">
        <v>976</v>
      </c>
      <c r="H211" s="157">
        <v>72.364999999999995</v>
      </c>
      <c r="L211" s="153"/>
      <c r="M211" s="158"/>
      <c r="N211" s="159"/>
      <c r="O211" s="159"/>
      <c r="P211" s="159"/>
      <c r="Q211" s="159"/>
      <c r="R211" s="159"/>
      <c r="S211" s="159"/>
      <c r="T211" s="160"/>
      <c r="AT211" s="155" t="s">
        <v>204</v>
      </c>
      <c r="AU211" s="155" t="s">
        <v>185</v>
      </c>
      <c r="AV211" s="13" t="s">
        <v>185</v>
      </c>
      <c r="AW211" s="13" t="s">
        <v>27</v>
      </c>
      <c r="AX211" s="13" t="s">
        <v>80</v>
      </c>
      <c r="AY211" s="155" t="s">
        <v>177</v>
      </c>
    </row>
    <row r="212" spans="1:65" s="12" customFormat="1" ht="22.9" customHeight="1">
      <c r="B212" s="127"/>
      <c r="D212" s="128" t="s">
        <v>71</v>
      </c>
      <c r="E212" s="137" t="s">
        <v>178</v>
      </c>
      <c r="F212" s="137" t="s">
        <v>179</v>
      </c>
      <c r="J212" s="138"/>
      <c r="L212" s="127"/>
      <c r="M212" s="131"/>
      <c r="N212" s="132"/>
      <c r="O212" s="132"/>
      <c r="P212" s="133">
        <f>P213</f>
        <v>3.39319485</v>
      </c>
      <c r="Q212" s="132"/>
      <c r="R212" s="133">
        <f>R213</f>
        <v>0.63536469999999989</v>
      </c>
      <c r="S212" s="132"/>
      <c r="T212" s="134">
        <f>T213</f>
        <v>0</v>
      </c>
      <c r="AR212" s="128" t="s">
        <v>80</v>
      </c>
      <c r="AT212" s="135" t="s">
        <v>71</v>
      </c>
      <c r="AU212" s="135" t="s">
        <v>80</v>
      </c>
      <c r="AY212" s="128" t="s">
        <v>177</v>
      </c>
      <c r="BK212" s="136">
        <f>BK213</f>
        <v>0</v>
      </c>
    </row>
    <row r="213" spans="1:65" s="2" customFormat="1" ht="37.9" customHeight="1">
      <c r="A213" s="28"/>
      <c r="B213" s="139"/>
      <c r="C213" s="140" t="s">
        <v>289</v>
      </c>
      <c r="D213" s="140" t="s">
        <v>180</v>
      </c>
      <c r="E213" s="141" t="s">
        <v>985</v>
      </c>
      <c r="F213" s="142" t="s">
        <v>986</v>
      </c>
      <c r="G213" s="143" t="s">
        <v>183</v>
      </c>
      <c r="H213" s="144">
        <v>72.364999999999995</v>
      </c>
      <c r="I213" s="144"/>
      <c r="J213" s="144"/>
      <c r="K213" s="145"/>
      <c r="L213" s="29"/>
      <c r="M213" s="146" t="s">
        <v>1</v>
      </c>
      <c r="N213" s="147" t="s">
        <v>38</v>
      </c>
      <c r="O213" s="148">
        <v>4.6890000000000001E-2</v>
      </c>
      <c r="P213" s="148">
        <f>O213*H213</f>
        <v>3.39319485</v>
      </c>
      <c r="Q213" s="148">
        <v>8.7799999999999996E-3</v>
      </c>
      <c r="R213" s="148">
        <f>Q213*H213</f>
        <v>0.63536469999999989</v>
      </c>
      <c r="S213" s="148">
        <v>0</v>
      </c>
      <c r="T213" s="149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50" t="s">
        <v>184</v>
      </c>
      <c r="AT213" s="150" t="s">
        <v>180</v>
      </c>
      <c r="AU213" s="150" t="s">
        <v>185</v>
      </c>
      <c r="AY213" s="16" t="s">
        <v>177</v>
      </c>
      <c r="BE213" s="151">
        <f>IF(N213="základná",J213,0)</f>
        <v>0</v>
      </c>
      <c r="BF213" s="151">
        <f>IF(N213="znížená",J213,0)</f>
        <v>0</v>
      </c>
      <c r="BG213" s="151">
        <f>IF(N213="zákl. prenesená",J213,0)</f>
        <v>0</v>
      </c>
      <c r="BH213" s="151">
        <f>IF(N213="zníž. prenesená",J213,0)</f>
        <v>0</v>
      </c>
      <c r="BI213" s="151">
        <f>IF(N213="nulová",J213,0)</f>
        <v>0</v>
      </c>
      <c r="BJ213" s="16" t="s">
        <v>185</v>
      </c>
      <c r="BK213" s="152">
        <f>ROUND(I213*H213,3)</f>
        <v>0</v>
      </c>
      <c r="BL213" s="16" t="s">
        <v>184</v>
      </c>
      <c r="BM213" s="150" t="s">
        <v>987</v>
      </c>
    </row>
    <row r="214" spans="1:65" s="12" customFormat="1" ht="22.9" customHeight="1">
      <c r="B214" s="127"/>
      <c r="D214" s="128" t="s">
        <v>71</v>
      </c>
      <c r="E214" s="137" t="s">
        <v>197</v>
      </c>
      <c r="F214" s="137" t="s">
        <v>198</v>
      </c>
      <c r="J214" s="138"/>
      <c r="L214" s="127"/>
      <c r="M214" s="131"/>
      <c r="N214" s="132"/>
      <c r="O214" s="132"/>
      <c r="P214" s="133">
        <f>SUM(P215:P225)</f>
        <v>144.82299999999998</v>
      </c>
      <c r="Q214" s="132"/>
      <c r="R214" s="133">
        <f>SUM(R215:R225)</f>
        <v>13.394891000000001</v>
      </c>
      <c r="S214" s="132"/>
      <c r="T214" s="134">
        <f>SUM(T215:T225)</f>
        <v>48.84</v>
      </c>
      <c r="AR214" s="128" t="s">
        <v>80</v>
      </c>
      <c r="AT214" s="135" t="s">
        <v>71</v>
      </c>
      <c r="AU214" s="135" t="s">
        <v>80</v>
      </c>
      <c r="AY214" s="128" t="s">
        <v>177</v>
      </c>
      <c r="BK214" s="136">
        <f>SUM(BK215:BK225)</f>
        <v>0</v>
      </c>
    </row>
    <row r="215" spans="1:65" s="2" customFormat="1" ht="24.2" customHeight="1">
      <c r="A215" s="28"/>
      <c r="B215" s="139"/>
      <c r="C215" s="140" t="s">
        <v>293</v>
      </c>
      <c r="D215" s="140" t="s">
        <v>180</v>
      </c>
      <c r="E215" s="141" t="s">
        <v>988</v>
      </c>
      <c r="F215" s="142" t="s">
        <v>989</v>
      </c>
      <c r="G215" s="143" t="s">
        <v>238</v>
      </c>
      <c r="H215" s="144">
        <v>27</v>
      </c>
      <c r="I215" s="144"/>
      <c r="J215" s="144"/>
      <c r="K215" s="145"/>
      <c r="L215" s="29"/>
      <c r="M215" s="146" t="s">
        <v>1</v>
      </c>
      <c r="N215" s="147" t="s">
        <v>38</v>
      </c>
      <c r="O215" s="148">
        <v>0.20399999999999999</v>
      </c>
      <c r="P215" s="148">
        <f>O215*H215</f>
        <v>5.508</v>
      </c>
      <c r="Q215" s="148">
        <v>0.12662000000000001</v>
      </c>
      <c r="R215" s="148">
        <f>Q215*H215</f>
        <v>3.4187400000000001</v>
      </c>
      <c r="S215" s="148">
        <v>0</v>
      </c>
      <c r="T215" s="149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50" t="s">
        <v>184</v>
      </c>
      <c r="AT215" s="150" t="s">
        <v>180</v>
      </c>
      <c r="AU215" s="150" t="s">
        <v>185</v>
      </c>
      <c r="AY215" s="16" t="s">
        <v>177</v>
      </c>
      <c r="BE215" s="151">
        <f>IF(N215="základná",J215,0)</f>
        <v>0</v>
      </c>
      <c r="BF215" s="151">
        <f>IF(N215="znížená",J215,0)</f>
        <v>0</v>
      </c>
      <c r="BG215" s="151">
        <f>IF(N215="zákl. prenesená",J215,0)</f>
        <v>0</v>
      </c>
      <c r="BH215" s="151">
        <f>IF(N215="zníž. prenesená",J215,0)</f>
        <v>0</v>
      </c>
      <c r="BI215" s="151">
        <f>IF(N215="nulová",J215,0)</f>
        <v>0</v>
      </c>
      <c r="BJ215" s="16" t="s">
        <v>185</v>
      </c>
      <c r="BK215" s="152">
        <f>ROUND(I215*H215,3)</f>
        <v>0</v>
      </c>
      <c r="BL215" s="16" t="s">
        <v>184</v>
      </c>
      <c r="BM215" s="150" t="s">
        <v>990</v>
      </c>
    </row>
    <row r="216" spans="1:65" s="2" customFormat="1" ht="14.45" customHeight="1">
      <c r="A216" s="28"/>
      <c r="B216" s="139"/>
      <c r="C216" s="165" t="s">
        <v>300</v>
      </c>
      <c r="D216" s="165" t="s">
        <v>377</v>
      </c>
      <c r="E216" s="166" t="s">
        <v>991</v>
      </c>
      <c r="F216" s="167" t="s">
        <v>992</v>
      </c>
      <c r="G216" s="168" t="s">
        <v>221</v>
      </c>
      <c r="H216" s="169">
        <v>27.27</v>
      </c>
      <c r="I216" s="169"/>
      <c r="J216" s="169"/>
      <c r="K216" s="170"/>
      <c r="L216" s="171"/>
      <c r="M216" s="172" t="s">
        <v>1</v>
      </c>
      <c r="N216" s="173" t="s">
        <v>38</v>
      </c>
      <c r="O216" s="148">
        <v>0</v>
      </c>
      <c r="P216" s="148">
        <f>O216*H216</f>
        <v>0</v>
      </c>
      <c r="Q216" s="148">
        <v>4.9500000000000002E-2</v>
      </c>
      <c r="R216" s="148">
        <f>Q216*H216</f>
        <v>1.3498650000000001</v>
      </c>
      <c r="S216" s="148">
        <v>0</v>
      </c>
      <c r="T216" s="149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50" t="s">
        <v>215</v>
      </c>
      <c r="AT216" s="150" t="s">
        <v>377</v>
      </c>
      <c r="AU216" s="150" t="s">
        <v>185</v>
      </c>
      <c r="AY216" s="16" t="s">
        <v>177</v>
      </c>
      <c r="BE216" s="151">
        <f>IF(N216="základná",J216,0)</f>
        <v>0</v>
      </c>
      <c r="BF216" s="151">
        <f>IF(N216="znížená",J216,0)</f>
        <v>0</v>
      </c>
      <c r="BG216" s="151">
        <f>IF(N216="zákl. prenesená",J216,0)</f>
        <v>0</v>
      </c>
      <c r="BH216" s="151">
        <f>IF(N216="zníž. prenesená",J216,0)</f>
        <v>0</v>
      </c>
      <c r="BI216" s="151">
        <f>IF(N216="nulová",J216,0)</f>
        <v>0</v>
      </c>
      <c r="BJ216" s="16" t="s">
        <v>185</v>
      </c>
      <c r="BK216" s="152">
        <f>ROUND(I216*H216,3)</f>
        <v>0</v>
      </c>
      <c r="BL216" s="16" t="s">
        <v>184</v>
      </c>
      <c r="BM216" s="150" t="s">
        <v>993</v>
      </c>
    </row>
    <row r="217" spans="1:65" s="13" customFormat="1">
      <c r="B217" s="153"/>
      <c r="D217" s="154" t="s">
        <v>204</v>
      </c>
      <c r="F217" s="156" t="s">
        <v>994</v>
      </c>
      <c r="H217" s="157">
        <v>27.27</v>
      </c>
      <c r="L217" s="153"/>
      <c r="M217" s="158"/>
      <c r="N217" s="159"/>
      <c r="O217" s="159"/>
      <c r="P217" s="159"/>
      <c r="Q217" s="159"/>
      <c r="R217" s="159"/>
      <c r="S217" s="159"/>
      <c r="T217" s="160"/>
      <c r="AT217" s="155" t="s">
        <v>204</v>
      </c>
      <c r="AU217" s="155" t="s">
        <v>185</v>
      </c>
      <c r="AV217" s="13" t="s">
        <v>185</v>
      </c>
      <c r="AW217" s="13" t="s">
        <v>3</v>
      </c>
      <c r="AX217" s="13" t="s">
        <v>80</v>
      </c>
      <c r="AY217" s="155" t="s">
        <v>177</v>
      </c>
    </row>
    <row r="218" spans="1:65" s="2" customFormat="1" ht="24.2" customHeight="1">
      <c r="A218" s="28"/>
      <c r="B218" s="139"/>
      <c r="C218" s="140" t="s">
        <v>305</v>
      </c>
      <c r="D218" s="140" t="s">
        <v>180</v>
      </c>
      <c r="E218" s="141" t="s">
        <v>995</v>
      </c>
      <c r="F218" s="142" t="s">
        <v>996</v>
      </c>
      <c r="G218" s="143" t="s">
        <v>238</v>
      </c>
      <c r="H218" s="144">
        <v>32.6</v>
      </c>
      <c r="I218" s="144"/>
      <c r="J218" s="144"/>
      <c r="K218" s="145"/>
      <c r="L218" s="29"/>
      <c r="M218" s="146" t="s">
        <v>1</v>
      </c>
      <c r="N218" s="147" t="s">
        <v>38</v>
      </c>
      <c r="O218" s="148">
        <v>0.17599999999999999</v>
      </c>
      <c r="P218" s="148">
        <f>O218*H218</f>
        <v>5.7375999999999996</v>
      </c>
      <c r="Q218" s="148">
        <v>0.12725</v>
      </c>
      <c r="R218" s="148">
        <f>Q218*H218</f>
        <v>4.1483500000000006</v>
      </c>
      <c r="S218" s="148">
        <v>0</v>
      </c>
      <c r="T218" s="149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50" t="s">
        <v>184</v>
      </c>
      <c r="AT218" s="150" t="s">
        <v>180</v>
      </c>
      <c r="AU218" s="150" t="s">
        <v>185</v>
      </c>
      <c r="AY218" s="16" t="s">
        <v>177</v>
      </c>
      <c r="BE218" s="151">
        <f>IF(N218="základná",J218,0)</f>
        <v>0</v>
      </c>
      <c r="BF218" s="151">
        <f>IF(N218="znížená",J218,0)</f>
        <v>0</v>
      </c>
      <c r="BG218" s="151">
        <f>IF(N218="zákl. prenesená",J218,0)</f>
        <v>0</v>
      </c>
      <c r="BH218" s="151">
        <f>IF(N218="zníž. prenesená",J218,0)</f>
        <v>0</v>
      </c>
      <c r="BI218" s="151">
        <f>IF(N218="nulová",J218,0)</f>
        <v>0</v>
      </c>
      <c r="BJ218" s="16" t="s">
        <v>185</v>
      </c>
      <c r="BK218" s="152">
        <f>ROUND(I218*H218,3)</f>
        <v>0</v>
      </c>
      <c r="BL218" s="16" t="s">
        <v>184</v>
      </c>
      <c r="BM218" s="150" t="s">
        <v>997</v>
      </c>
    </row>
    <row r="219" spans="1:65" s="2" customFormat="1" ht="14.45" customHeight="1">
      <c r="A219" s="28"/>
      <c r="B219" s="139"/>
      <c r="C219" s="165" t="s">
        <v>309</v>
      </c>
      <c r="D219" s="165" t="s">
        <v>377</v>
      </c>
      <c r="E219" s="166" t="s">
        <v>998</v>
      </c>
      <c r="F219" s="167" t="s">
        <v>999</v>
      </c>
      <c r="G219" s="168" t="s">
        <v>221</v>
      </c>
      <c r="H219" s="169">
        <v>131.70400000000001</v>
      </c>
      <c r="I219" s="169"/>
      <c r="J219" s="169"/>
      <c r="K219" s="170"/>
      <c r="L219" s="171"/>
      <c r="M219" s="172" t="s">
        <v>1</v>
      </c>
      <c r="N219" s="173" t="s">
        <v>38</v>
      </c>
      <c r="O219" s="148">
        <v>0</v>
      </c>
      <c r="P219" s="148">
        <f>O219*H219</f>
        <v>0</v>
      </c>
      <c r="Q219" s="148">
        <v>3.4000000000000002E-2</v>
      </c>
      <c r="R219" s="148">
        <f>Q219*H219</f>
        <v>4.4779360000000006</v>
      </c>
      <c r="S219" s="148">
        <v>0</v>
      </c>
      <c r="T219" s="149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50" t="s">
        <v>215</v>
      </c>
      <c r="AT219" s="150" t="s">
        <v>377</v>
      </c>
      <c r="AU219" s="150" t="s">
        <v>185</v>
      </c>
      <c r="AY219" s="16" t="s">
        <v>177</v>
      </c>
      <c r="BE219" s="151">
        <f>IF(N219="základná",J219,0)</f>
        <v>0</v>
      </c>
      <c r="BF219" s="151">
        <f>IF(N219="znížená",J219,0)</f>
        <v>0</v>
      </c>
      <c r="BG219" s="151">
        <f>IF(N219="zákl. prenesená",J219,0)</f>
        <v>0</v>
      </c>
      <c r="BH219" s="151">
        <f>IF(N219="zníž. prenesená",J219,0)</f>
        <v>0</v>
      </c>
      <c r="BI219" s="151">
        <f>IF(N219="nulová",J219,0)</f>
        <v>0</v>
      </c>
      <c r="BJ219" s="16" t="s">
        <v>185</v>
      </c>
      <c r="BK219" s="152">
        <f>ROUND(I219*H219,3)</f>
        <v>0</v>
      </c>
      <c r="BL219" s="16" t="s">
        <v>184</v>
      </c>
      <c r="BM219" s="150" t="s">
        <v>1000</v>
      </c>
    </row>
    <row r="220" spans="1:65" s="13" customFormat="1">
      <c r="B220" s="153"/>
      <c r="D220" s="154" t="s">
        <v>204</v>
      </c>
      <c r="F220" s="156" t="s">
        <v>1001</v>
      </c>
      <c r="H220" s="157">
        <v>131.70400000000001</v>
      </c>
      <c r="L220" s="153"/>
      <c r="M220" s="158"/>
      <c r="N220" s="159"/>
      <c r="O220" s="159"/>
      <c r="P220" s="159"/>
      <c r="Q220" s="159"/>
      <c r="R220" s="159"/>
      <c r="S220" s="159"/>
      <c r="T220" s="160"/>
      <c r="AT220" s="155" t="s">
        <v>204</v>
      </c>
      <c r="AU220" s="155" t="s">
        <v>185</v>
      </c>
      <c r="AV220" s="13" t="s">
        <v>185</v>
      </c>
      <c r="AW220" s="13" t="s">
        <v>3</v>
      </c>
      <c r="AX220" s="13" t="s">
        <v>80</v>
      </c>
      <c r="AY220" s="155" t="s">
        <v>177</v>
      </c>
    </row>
    <row r="221" spans="1:65" s="2" customFormat="1" ht="24.2" customHeight="1">
      <c r="A221" s="28"/>
      <c r="B221" s="139"/>
      <c r="C221" s="140" t="s">
        <v>314</v>
      </c>
      <c r="D221" s="140" t="s">
        <v>180</v>
      </c>
      <c r="E221" s="141" t="s">
        <v>1002</v>
      </c>
      <c r="F221" s="142" t="s">
        <v>1003</v>
      </c>
      <c r="G221" s="143" t="s">
        <v>202</v>
      </c>
      <c r="H221" s="144">
        <v>22.2</v>
      </c>
      <c r="I221" s="144"/>
      <c r="J221" s="144"/>
      <c r="K221" s="145"/>
      <c r="L221" s="29"/>
      <c r="M221" s="146" t="s">
        <v>1</v>
      </c>
      <c r="N221" s="147" t="s">
        <v>38</v>
      </c>
      <c r="O221" s="148">
        <v>4.609</v>
      </c>
      <c r="P221" s="148">
        <f>O221*H221</f>
        <v>102.3198</v>
      </c>
      <c r="Q221" s="148">
        <v>0</v>
      </c>
      <c r="R221" s="148">
        <f>Q221*H221</f>
        <v>0</v>
      </c>
      <c r="S221" s="148">
        <v>2.2000000000000002</v>
      </c>
      <c r="T221" s="149">
        <f>S221*H221</f>
        <v>48.84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50" t="s">
        <v>184</v>
      </c>
      <c r="AT221" s="150" t="s">
        <v>180</v>
      </c>
      <c r="AU221" s="150" t="s">
        <v>185</v>
      </c>
      <c r="AY221" s="16" t="s">
        <v>177</v>
      </c>
      <c r="BE221" s="151">
        <f>IF(N221="základná",J221,0)</f>
        <v>0</v>
      </c>
      <c r="BF221" s="151">
        <f>IF(N221="znížená",J221,0)</f>
        <v>0</v>
      </c>
      <c r="BG221" s="151">
        <f>IF(N221="zákl. prenesená",J221,0)</f>
        <v>0</v>
      </c>
      <c r="BH221" s="151">
        <f>IF(N221="zníž. prenesená",J221,0)</f>
        <v>0</v>
      </c>
      <c r="BI221" s="151">
        <f>IF(N221="nulová",J221,0)</f>
        <v>0</v>
      </c>
      <c r="BJ221" s="16" t="s">
        <v>185</v>
      </c>
      <c r="BK221" s="152">
        <f>ROUND(I221*H221,3)</f>
        <v>0</v>
      </c>
      <c r="BL221" s="16" t="s">
        <v>184</v>
      </c>
      <c r="BM221" s="150" t="s">
        <v>1004</v>
      </c>
    </row>
    <row r="222" spans="1:65" s="2" customFormat="1" ht="14.45" customHeight="1">
      <c r="A222" s="28"/>
      <c r="B222" s="139"/>
      <c r="C222" s="140" t="s">
        <v>320</v>
      </c>
      <c r="D222" s="140" t="s">
        <v>180</v>
      </c>
      <c r="E222" s="141" t="s">
        <v>251</v>
      </c>
      <c r="F222" s="142" t="s">
        <v>252</v>
      </c>
      <c r="G222" s="143" t="s">
        <v>253</v>
      </c>
      <c r="H222" s="144">
        <v>48.84</v>
      </c>
      <c r="I222" s="144"/>
      <c r="J222" s="144"/>
      <c r="K222" s="145"/>
      <c r="L222" s="29"/>
      <c r="M222" s="146" t="s">
        <v>1</v>
      </c>
      <c r="N222" s="147" t="s">
        <v>38</v>
      </c>
      <c r="O222" s="148">
        <v>0.59799999999999998</v>
      </c>
      <c r="P222" s="148">
        <f>O222*H222</f>
        <v>29.206320000000002</v>
      </c>
      <c r="Q222" s="148">
        <v>0</v>
      </c>
      <c r="R222" s="148">
        <f>Q222*H222</f>
        <v>0</v>
      </c>
      <c r="S222" s="148">
        <v>0</v>
      </c>
      <c r="T222" s="149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50" t="s">
        <v>184</v>
      </c>
      <c r="AT222" s="150" t="s">
        <v>180</v>
      </c>
      <c r="AU222" s="150" t="s">
        <v>185</v>
      </c>
      <c r="AY222" s="16" t="s">
        <v>177</v>
      </c>
      <c r="BE222" s="151">
        <f>IF(N222="základná",J222,0)</f>
        <v>0</v>
      </c>
      <c r="BF222" s="151">
        <f>IF(N222="znížená",J222,0)</f>
        <v>0</v>
      </c>
      <c r="BG222" s="151">
        <f>IF(N222="zákl. prenesená",J222,0)</f>
        <v>0</v>
      </c>
      <c r="BH222" s="151">
        <f>IF(N222="zníž. prenesená",J222,0)</f>
        <v>0</v>
      </c>
      <c r="BI222" s="151">
        <f>IF(N222="nulová",J222,0)</f>
        <v>0</v>
      </c>
      <c r="BJ222" s="16" t="s">
        <v>185</v>
      </c>
      <c r="BK222" s="152">
        <f>ROUND(I222*H222,3)</f>
        <v>0</v>
      </c>
      <c r="BL222" s="16" t="s">
        <v>184</v>
      </c>
      <c r="BM222" s="150" t="s">
        <v>1005</v>
      </c>
    </row>
    <row r="223" spans="1:65" s="2" customFormat="1" ht="24.2" customHeight="1">
      <c r="A223" s="28"/>
      <c r="B223" s="139"/>
      <c r="C223" s="140" t="s">
        <v>1006</v>
      </c>
      <c r="D223" s="140" t="s">
        <v>180</v>
      </c>
      <c r="E223" s="141" t="s">
        <v>256</v>
      </c>
      <c r="F223" s="142" t="s">
        <v>257</v>
      </c>
      <c r="G223" s="143" t="s">
        <v>253</v>
      </c>
      <c r="H223" s="144">
        <v>293.04000000000002</v>
      </c>
      <c r="I223" s="144"/>
      <c r="J223" s="144"/>
      <c r="K223" s="145"/>
      <c r="L223" s="29"/>
      <c r="M223" s="146" t="s">
        <v>1</v>
      </c>
      <c r="N223" s="147" t="s">
        <v>38</v>
      </c>
      <c r="O223" s="148">
        <v>7.0000000000000001E-3</v>
      </c>
      <c r="P223" s="148">
        <f>O223*H223</f>
        <v>2.0512800000000002</v>
      </c>
      <c r="Q223" s="148">
        <v>0</v>
      </c>
      <c r="R223" s="148">
        <f>Q223*H223</f>
        <v>0</v>
      </c>
      <c r="S223" s="148">
        <v>0</v>
      </c>
      <c r="T223" s="149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50" t="s">
        <v>184</v>
      </c>
      <c r="AT223" s="150" t="s">
        <v>180</v>
      </c>
      <c r="AU223" s="150" t="s">
        <v>185</v>
      </c>
      <c r="AY223" s="16" t="s">
        <v>177</v>
      </c>
      <c r="BE223" s="151">
        <f>IF(N223="základná",J223,0)</f>
        <v>0</v>
      </c>
      <c r="BF223" s="151">
        <f>IF(N223="znížená",J223,0)</f>
        <v>0</v>
      </c>
      <c r="BG223" s="151">
        <f>IF(N223="zákl. prenesená",J223,0)</f>
        <v>0</v>
      </c>
      <c r="BH223" s="151">
        <f>IF(N223="zníž. prenesená",J223,0)</f>
        <v>0</v>
      </c>
      <c r="BI223" s="151">
        <f>IF(N223="nulová",J223,0)</f>
        <v>0</v>
      </c>
      <c r="BJ223" s="16" t="s">
        <v>185</v>
      </c>
      <c r="BK223" s="152">
        <f>ROUND(I223*H223,3)</f>
        <v>0</v>
      </c>
      <c r="BL223" s="16" t="s">
        <v>184</v>
      </c>
      <c r="BM223" s="150" t="s">
        <v>1007</v>
      </c>
    </row>
    <row r="224" spans="1:65" s="13" customFormat="1">
      <c r="B224" s="153"/>
      <c r="D224" s="154" t="s">
        <v>204</v>
      </c>
      <c r="F224" s="156" t="s">
        <v>1399</v>
      </c>
      <c r="H224" s="157">
        <v>293.04000000000002</v>
      </c>
      <c r="L224" s="153"/>
      <c r="M224" s="158"/>
      <c r="N224" s="159"/>
      <c r="O224" s="159"/>
      <c r="P224" s="159"/>
      <c r="Q224" s="159"/>
      <c r="R224" s="159"/>
      <c r="S224" s="159"/>
      <c r="T224" s="160"/>
      <c r="AT224" s="155" t="s">
        <v>204</v>
      </c>
      <c r="AU224" s="155" t="s">
        <v>185</v>
      </c>
      <c r="AV224" s="13" t="s">
        <v>185</v>
      </c>
      <c r="AW224" s="13" t="s">
        <v>3</v>
      </c>
      <c r="AX224" s="13" t="s">
        <v>80</v>
      </c>
      <c r="AY224" s="155" t="s">
        <v>177</v>
      </c>
    </row>
    <row r="225" spans="1:65" s="2" customFormat="1" ht="24.2" customHeight="1">
      <c r="A225" s="28"/>
      <c r="B225" s="139"/>
      <c r="C225" s="140" t="s">
        <v>380</v>
      </c>
      <c r="D225" s="140" t="s">
        <v>180</v>
      </c>
      <c r="E225" s="141" t="s">
        <v>264</v>
      </c>
      <c r="F225" s="142" t="s">
        <v>265</v>
      </c>
      <c r="G225" s="143" t="s">
        <v>253</v>
      </c>
      <c r="H225" s="144">
        <v>48.84</v>
      </c>
      <c r="I225" s="144"/>
      <c r="J225" s="144"/>
      <c r="K225" s="145"/>
      <c r="L225" s="29"/>
      <c r="M225" s="146" t="s">
        <v>1</v>
      </c>
      <c r="N225" s="147" t="s">
        <v>38</v>
      </c>
      <c r="O225" s="148">
        <v>0</v>
      </c>
      <c r="P225" s="148">
        <f>O225*H225</f>
        <v>0</v>
      </c>
      <c r="Q225" s="148">
        <v>0</v>
      </c>
      <c r="R225" s="148">
        <f>Q225*H225</f>
        <v>0</v>
      </c>
      <c r="S225" s="148">
        <v>0</v>
      </c>
      <c r="T225" s="149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50" t="s">
        <v>184</v>
      </c>
      <c r="AT225" s="150" t="s">
        <v>180</v>
      </c>
      <c r="AU225" s="150" t="s">
        <v>185</v>
      </c>
      <c r="AY225" s="16" t="s">
        <v>177</v>
      </c>
      <c r="BE225" s="151">
        <f>IF(N225="základná",J225,0)</f>
        <v>0</v>
      </c>
      <c r="BF225" s="151">
        <f>IF(N225="znížená",J225,0)</f>
        <v>0</v>
      </c>
      <c r="BG225" s="151">
        <f>IF(N225="zákl. prenesená",J225,0)</f>
        <v>0</v>
      </c>
      <c r="BH225" s="151">
        <f>IF(N225="zníž. prenesená",J225,0)</f>
        <v>0</v>
      </c>
      <c r="BI225" s="151">
        <f>IF(N225="nulová",J225,0)</f>
        <v>0</v>
      </c>
      <c r="BJ225" s="16" t="s">
        <v>185</v>
      </c>
      <c r="BK225" s="152">
        <f>ROUND(I225*H225,3)</f>
        <v>0</v>
      </c>
      <c r="BL225" s="16" t="s">
        <v>184</v>
      </c>
      <c r="BM225" s="150" t="s">
        <v>1008</v>
      </c>
    </row>
    <row r="226" spans="1:65" s="12" customFormat="1" ht="22.9" customHeight="1">
      <c r="B226" s="127"/>
      <c r="D226" s="128" t="s">
        <v>71</v>
      </c>
      <c r="E226" s="137" t="s">
        <v>271</v>
      </c>
      <c r="F226" s="137" t="s">
        <v>272</v>
      </c>
      <c r="J226" s="138"/>
      <c r="L226" s="127"/>
      <c r="M226" s="131"/>
      <c r="N226" s="132"/>
      <c r="O226" s="132"/>
      <c r="P226" s="133">
        <f>P227</f>
        <v>711.35380799999996</v>
      </c>
      <c r="Q226" s="132"/>
      <c r="R226" s="133">
        <f>R227</f>
        <v>0</v>
      </c>
      <c r="S226" s="132"/>
      <c r="T226" s="134">
        <f>T227</f>
        <v>0</v>
      </c>
      <c r="AR226" s="128" t="s">
        <v>80</v>
      </c>
      <c r="AT226" s="135" t="s">
        <v>71</v>
      </c>
      <c r="AU226" s="135" t="s">
        <v>80</v>
      </c>
      <c r="AY226" s="128" t="s">
        <v>177</v>
      </c>
      <c r="BK226" s="136">
        <f>BK227</f>
        <v>0</v>
      </c>
    </row>
    <row r="227" spans="1:65" s="2" customFormat="1" ht="24.2" customHeight="1">
      <c r="A227" s="28"/>
      <c r="B227" s="139"/>
      <c r="C227" s="140" t="s">
        <v>1009</v>
      </c>
      <c r="D227" s="140" t="s">
        <v>180</v>
      </c>
      <c r="E227" s="141" t="s">
        <v>274</v>
      </c>
      <c r="F227" s="142" t="s">
        <v>275</v>
      </c>
      <c r="G227" s="143" t="s">
        <v>253</v>
      </c>
      <c r="H227" s="144">
        <v>288.81599999999997</v>
      </c>
      <c r="I227" s="144"/>
      <c r="J227" s="144"/>
      <c r="K227" s="145"/>
      <c r="L227" s="29"/>
      <c r="M227" s="146" t="s">
        <v>1</v>
      </c>
      <c r="N227" s="147" t="s">
        <v>38</v>
      </c>
      <c r="O227" s="148">
        <v>2.4630000000000001</v>
      </c>
      <c r="P227" s="148">
        <f>O227*H227</f>
        <v>711.35380799999996</v>
      </c>
      <c r="Q227" s="148">
        <v>0</v>
      </c>
      <c r="R227" s="148">
        <f>Q227*H227</f>
        <v>0</v>
      </c>
      <c r="S227" s="148">
        <v>0</v>
      </c>
      <c r="T227" s="149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50" t="s">
        <v>184</v>
      </c>
      <c r="AT227" s="150" t="s">
        <v>180</v>
      </c>
      <c r="AU227" s="150" t="s">
        <v>185</v>
      </c>
      <c r="AY227" s="16" t="s">
        <v>177</v>
      </c>
      <c r="BE227" s="151">
        <f>IF(N227="základná",J227,0)</f>
        <v>0</v>
      </c>
      <c r="BF227" s="151">
        <f>IF(N227="znížená",J227,0)</f>
        <v>0</v>
      </c>
      <c r="BG227" s="151">
        <f>IF(N227="zákl. prenesená",J227,0)</f>
        <v>0</v>
      </c>
      <c r="BH227" s="151">
        <f>IF(N227="zníž. prenesená",J227,0)</f>
        <v>0</v>
      </c>
      <c r="BI227" s="151">
        <f>IF(N227="nulová",J227,0)</f>
        <v>0</v>
      </c>
      <c r="BJ227" s="16" t="s">
        <v>185</v>
      </c>
      <c r="BK227" s="152">
        <f>ROUND(I227*H227,3)</f>
        <v>0</v>
      </c>
      <c r="BL227" s="16" t="s">
        <v>184</v>
      </c>
      <c r="BM227" s="150" t="s">
        <v>1010</v>
      </c>
    </row>
    <row r="228" spans="1:65" s="12" customFormat="1" ht="25.9" customHeight="1">
      <c r="B228" s="127"/>
      <c r="D228" s="128" t="s">
        <v>71</v>
      </c>
      <c r="E228" s="129" t="s">
        <v>277</v>
      </c>
      <c r="F228" s="129" t="s">
        <v>278</v>
      </c>
      <c r="J228" s="130"/>
      <c r="L228" s="127"/>
      <c r="M228" s="131"/>
      <c r="N228" s="132"/>
      <c r="O228" s="132"/>
      <c r="P228" s="133">
        <f>P229</f>
        <v>7.7038500000000001</v>
      </c>
      <c r="Q228" s="132"/>
      <c r="R228" s="133">
        <f>R229</f>
        <v>1.9599999999999999E-2</v>
      </c>
      <c r="S228" s="132"/>
      <c r="T228" s="134">
        <f>T229</f>
        <v>0</v>
      </c>
      <c r="AR228" s="128" t="s">
        <v>185</v>
      </c>
      <c r="AT228" s="135" t="s">
        <v>71</v>
      </c>
      <c r="AU228" s="135" t="s">
        <v>72</v>
      </c>
      <c r="AY228" s="128" t="s">
        <v>177</v>
      </c>
      <c r="BK228" s="136">
        <f>BK229</f>
        <v>0</v>
      </c>
    </row>
    <row r="229" spans="1:65" s="12" customFormat="1" ht="22.9" customHeight="1">
      <c r="B229" s="127"/>
      <c r="D229" s="128" t="s">
        <v>71</v>
      </c>
      <c r="E229" s="137" t="s">
        <v>639</v>
      </c>
      <c r="F229" s="137" t="s">
        <v>640</v>
      </c>
      <c r="J229" s="138"/>
      <c r="L229" s="127"/>
      <c r="M229" s="131"/>
      <c r="N229" s="132"/>
      <c r="O229" s="132"/>
      <c r="P229" s="133">
        <f>SUM(P230:P233)</f>
        <v>7.7038500000000001</v>
      </c>
      <c r="Q229" s="132"/>
      <c r="R229" s="133">
        <f>SUM(R230:R233)</f>
        <v>1.9599999999999999E-2</v>
      </c>
      <c r="S229" s="132"/>
      <c r="T229" s="134">
        <f>SUM(T230:T233)</f>
        <v>0</v>
      </c>
      <c r="AR229" s="128" t="s">
        <v>185</v>
      </c>
      <c r="AT229" s="135" t="s">
        <v>71</v>
      </c>
      <c r="AU229" s="135" t="s">
        <v>80</v>
      </c>
      <c r="AY229" s="128" t="s">
        <v>177</v>
      </c>
      <c r="BK229" s="136">
        <f>SUM(BK230:BK233)</f>
        <v>0</v>
      </c>
    </row>
    <row r="230" spans="1:65" s="2" customFormat="1" ht="37.9" customHeight="1">
      <c r="A230" s="28"/>
      <c r="B230" s="139"/>
      <c r="C230" s="140" t="s">
        <v>1011</v>
      </c>
      <c r="D230" s="140" t="s">
        <v>180</v>
      </c>
      <c r="E230" s="141" t="s">
        <v>1012</v>
      </c>
      <c r="F230" s="142" t="s">
        <v>1013</v>
      </c>
      <c r="G230" s="143" t="s">
        <v>183</v>
      </c>
      <c r="H230" s="144">
        <v>35</v>
      </c>
      <c r="I230" s="144"/>
      <c r="J230" s="144"/>
      <c r="K230" s="145"/>
      <c r="L230" s="29"/>
      <c r="M230" s="146" t="s">
        <v>1</v>
      </c>
      <c r="N230" s="147" t="s">
        <v>38</v>
      </c>
      <c r="O230" s="148">
        <v>0.22011</v>
      </c>
      <c r="P230" s="148">
        <f>O230*H230</f>
        <v>7.7038500000000001</v>
      </c>
      <c r="Q230" s="148">
        <v>1E-4</v>
      </c>
      <c r="R230" s="148">
        <f>Q230*H230</f>
        <v>3.5000000000000001E-3</v>
      </c>
      <c r="S230" s="148">
        <v>0</v>
      </c>
      <c r="T230" s="149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50" t="s">
        <v>250</v>
      </c>
      <c r="AT230" s="150" t="s">
        <v>180</v>
      </c>
      <c r="AU230" s="150" t="s">
        <v>185</v>
      </c>
      <c r="AY230" s="16" t="s">
        <v>177</v>
      </c>
      <c r="BE230" s="151">
        <f>IF(N230="základná",J230,0)</f>
        <v>0</v>
      </c>
      <c r="BF230" s="151">
        <f>IF(N230="znížená",J230,0)</f>
        <v>0</v>
      </c>
      <c r="BG230" s="151">
        <f>IF(N230="zákl. prenesená",J230,0)</f>
        <v>0</v>
      </c>
      <c r="BH230" s="151">
        <f>IF(N230="zníž. prenesená",J230,0)</f>
        <v>0</v>
      </c>
      <c r="BI230" s="151">
        <f>IF(N230="nulová",J230,0)</f>
        <v>0</v>
      </c>
      <c r="BJ230" s="16" t="s">
        <v>185</v>
      </c>
      <c r="BK230" s="152">
        <f>ROUND(I230*H230,3)</f>
        <v>0</v>
      </c>
      <c r="BL230" s="16" t="s">
        <v>250</v>
      </c>
      <c r="BM230" s="150" t="s">
        <v>1014</v>
      </c>
    </row>
    <row r="231" spans="1:65" s="2" customFormat="1" ht="14.45" customHeight="1">
      <c r="A231" s="28"/>
      <c r="B231" s="139"/>
      <c r="C231" s="165" t="s">
        <v>1015</v>
      </c>
      <c r="D231" s="165" t="s">
        <v>377</v>
      </c>
      <c r="E231" s="166" t="s">
        <v>1016</v>
      </c>
      <c r="F231" s="167" t="s">
        <v>1017</v>
      </c>
      <c r="G231" s="168" t="s">
        <v>183</v>
      </c>
      <c r="H231" s="169">
        <v>40.25</v>
      </c>
      <c r="I231" s="169"/>
      <c r="J231" s="169"/>
      <c r="K231" s="170"/>
      <c r="L231" s="171"/>
      <c r="M231" s="172" t="s">
        <v>1</v>
      </c>
      <c r="N231" s="173" t="s">
        <v>38</v>
      </c>
      <c r="O231" s="148">
        <v>0</v>
      </c>
      <c r="P231" s="148">
        <f>O231*H231</f>
        <v>0</v>
      </c>
      <c r="Q231" s="148">
        <v>4.0000000000000002E-4</v>
      </c>
      <c r="R231" s="148">
        <f>Q231*H231</f>
        <v>1.61E-2</v>
      </c>
      <c r="S231" s="148">
        <v>0</v>
      </c>
      <c r="T231" s="149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50" t="s">
        <v>380</v>
      </c>
      <c r="AT231" s="150" t="s">
        <v>377</v>
      </c>
      <c r="AU231" s="150" t="s">
        <v>185</v>
      </c>
      <c r="AY231" s="16" t="s">
        <v>177</v>
      </c>
      <c r="BE231" s="151">
        <f>IF(N231="základná",J231,0)</f>
        <v>0</v>
      </c>
      <c r="BF231" s="151">
        <f>IF(N231="znížená",J231,0)</f>
        <v>0</v>
      </c>
      <c r="BG231" s="151">
        <f>IF(N231="zákl. prenesená",J231,0)</f>
        <v>0</v>
      </c>
      <c r="BH231" s="151">
        <f>IF(N231="zníž. prenesená",J231,0)</f>
        <v>0</v>
      </c>
      <c r="BI231" s="151">
        <f>IF(N231="nulová",J231,0)</f>
        <v>0</v>
      </c>
      <c r="BJ231" s="16" t="s">
        <v>185</v>
      </c>
      <c r="BK231" s="152">
        <f>ROUND(I231*H231,3)</f>
        <v>0</v>
      </c>
      <c r="BL231" s="16" t="s">
        <v>250</v>
      </c>
      <c r="BM231" s="150" t="s">
        <v>1018</v>
      </c>
    </row>
    <row r="232" spans="1:65" s="13" customFormat="1">
      <c r="B232" s="153"/>
      <c r="D232" s="154" t="s">
        <v>204</v>
      </c>
      <c r="F232" s="156" t="s">
        <v>1019</v>
      </c>
      <c r="H232" s="157">
        <v>40.25</v>
      </c>
      <c r="L232" s="153"/>
      <c r="M232" s="158"/>
      <c r="N232" s="159"/>
      <c r="O232" s="159"/>
      <c r="P232" s="159"/>
      <c r="Q232" s="159"/>
      <c r="R232" s="159"/>
      <c r="S232" s="159"/>
      <c r="T232" s="160"/>
      <c r="AT232" s="155" t="s">
        <v>204</v>
      </c>
      <c r="AU232" s="155" t="s">
        <v>185</v>
      </c>
      <c r="AV232" s="13" t="s">
        <v>185</v>
      </c>
      <c r="AW232" s="13" t="s">
        <v>3</v>
      </c>
      <c r="AX232" s="13" t="s">
        <v>80</v>
      </c>
      <c r="AY232" s="155" t="s">
        <v>177</v>
      </c>
    </row>
    <row r="233" spans="1:65" s="2" customFormat="1" ht="24.2" customHeight="1">
      <c r="A233" s="28"/>
      <c r="B233" s="139"/>
      <c r="C233" s="140" t="s">
        <v>1020</v>
      </c>
      <c r="D233" s="140" t="s">
        <v>180</v>
      </c>
      <c r="E233" s="141" t="s">
        <v>649</v>
      </c>
      <c r="F233" s="142" t="s">
        <v>650</v>
      </c>
      <c r="G233" s="143" t="s">
        <v>296</v>
      </c>
      <c r="H233" s="144">
        <v>1.8420000000000001</v>
      </c>
      <c r="I233" s="144"/>
      <c r="J233" s="144"/>
      <c r="K233" s="145"/>
      <c r="L233" s="29"/>
      <c r="M233" s="146" t="s">
        <v>1</v>
      </c>
      <c r="N233" s="147" t="s">
        <v>38</v>
      </c>
      <c r="O233" s="148">
        <v>0</v>
      </c>
      <c r="P233" s="148">
        <f>O233*H233</f>
        <v>0</v>
      </c>
      <c r="Q233" s="148">
        <v>0</v>
      </c>
      <c r="R233" s="148">
        <f>Q233*H233</f>
        <v>0</v>
      </c>
      <c r="S233" s="148">
        <v>0</v>
      </c>
      <c r="T233" s="149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50" t="s">
        <v>250</v>
      </c>
      <c r="AT233" s="150" t="s">
        <v>180</v>
      </c>
      <c r="AU233" s="150" t="s">
        <v>185</v>
      </c>
      <c r="AY233" s="16" t="s">
        <v>177</v>
      </c>
      <c r="BE233" s="151">
        <f>IF(N233="základná",J233,0)</f>
        <v>0</v>
      </c>
      <c r="BF233" s="151">
        <f>IF(N233="znížená",J233,0)</f>
        <v>0</v>
      </c>
      <c r="BG233" s="151">
        <f>IF(N233="zákl. prenesená",J233,0)</f>
        <v>0</v>
      </c>
      <c r="BH233" s="151">
        <f>IF(N233="zníž. prenesená",J233,0)</f>
        <v>0</v>
      </c>
      <c r="BI233" s="151">
        <f>IF(N233="nulová",J233,0)</f>
        <v>0</v>
      </c>
      <c r="BJ233" s="16" t="s">
        <v>185</v>
      </c>
      <c r="BK233" s="152">
        <f>ROUND(I233*H233,3)</f>
        <v>0</v>
      </c>
      <c r="BL233" s="16" t="s">
        <v>250</v>
      </c>
      <c r="BM233" s="150" t="s">
        <v>1021</v>
      </c>
    </row>
    <row r="234" spans="1:65" s="12" customFormat="1" ht="25.9" customHeight="1">
      <c r="B234" s="127"/>
      <c r="D234" s="128" t="s">
        <v>71</v>
      </c>
      <c r="E234" s="129" t="s">
        <v>318</v>
      </c>
      <c r="F234" s="129" t="s">
        <v>319</v>
      </c>
      <c r="J234" s="130"/>
      <c r="L234" s="127"/>
      <c r="M234" s="131"/>
      <c r="N234" s="132"/>
      <c r="O234" s="132"/>
      <c r="P234" s="133">
        <f>SUM(P235:P236)</f>
        <v>0</v>
      </c>
      <c r="Q234" s="132"/>
      <c r="R234" s="133">
        <f>SUM(R235:R236)</f>
        <v>0</v>
      </c>
      <c r="S234" s="132"/>
      <c r="T234" s="134">
        <f>SUM(T235:T236)</f>
        <v>0</v>
      </c>
      <c r="AR234" s="128" t="s">
        <v>184</v>
      </c>
      <c r="AT234" s="135" t="s">
        <v>71</v>
      </c>
      <c r="AU234" s="135" t="s">
        <v>72</v>
      </c>
      <c r="AY234" s="128" t="s">
        <v>177</v>
      </c>
      <c r="BK234" s="136">
        <f>SUM(BK235:BK236)</f>
        <v>0</v>
      </c>
    </row>
    <row r="235" spans="1:65" s="2" customFormat="1" ht="25.5" customHeight="1">
      <c r="A235" s="28"/>
      <c r="B235" s="139"/>
      <c r="C235" s="140" t="s">
        <v>1022</v>
      </c>
      <c r="D235" s="140" t="s">
        <v>180</v>
      </c>
      <c r="E235" s="141" t="s">
        <v>321</v>
      </c>
      <c r="F235" s="142" t="s">
        <v>1413</v>
      </c>
      <c r="G235" s="143" t="s">
        <v>253</v>
      </c>
      <c r="H235" s="144">
        <v>48.84</v>
      </c>
      <c r="I235" s="144"/>
      <c r="J235" s="144"/>
      <c r="K235" s="145"/>
      <c r="L235" s="29"/>
      <c r="M235" s="146" t="s">
        <v>1</v>
      </c>
      <c r="N235" s="147" t="s">
        <v>38</v>
      </c>
      <c r="O235" s="148">
        <v>0</v>
      </c>
      <c r="P235" s="148">
        <f>O235*H235</f>
        <v>0</v>
      </c>
      <c r="Q235" s="148">
        <v>0</v>
      </c>
      <c r="R235" s="148">
        <f>Q235*H235</f>
        <v>0</v>
      </c>
      <c r="S235" s="148">
        <v>0</v>
      </c>
      <c r="T235" s="149">
        <f>S235*H235</f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50" t="s">
        <v>322</v>
      </c>
      <c r="AT235" s="150" t="s">
        <v>180</v>
      </c>
      <c r="AU235" s="150" t="s">
        <v>80</v>
      </c>
      <c r="AY235" s="16" t="s">
        <v>177</v>
      </c>
      <c r="BE235" s="151">
        <f>IF(N235="základná",J235,0)</f>
        <v>0</v>
      </c>
      <c r="BF235" s="151">
        <f>IF(N235="znížená",J235,0)</f>
        <v>0</v>
      </c>
      <c r="BG235" s="151">
        <f>IF(N235="zákl. prenesená",J235,0)</f>
        <v>0</v>
      </c>
      <c r="BH235" s="151">
        <f>IF(N235="zníž. prenesená",J235,0)</f>
        <v>0</v>
      </c>
      <c r="BI235" s="151">
        <f>IF(N235="nulová",J235,0)</f>
        <v>0</v>
      </c>
      <c r="BJ235" s="16" t="s">
        <v>185</v>
      </c>
      <c r="BK235" s="152">
        <f>ROUND(I235*H235,3)</f>
        <v>0</v>
      </c>
      <c r="BL235" s="16" t="s">
        <v>322</v>
      </c>
      <c r="BM235" s="150" t="s">
        <v>1023</v>
      </c>
    </row>
    <row r="236" spans="1:65" s="2" customFormat="1" ht="24.2" customHeight="1">
      <c r="A236" s="28"/>
      <c r="B236" s="139"/>
      <c r="C236" s="140" t="s">
        <v>1024</v>
      </c>
      <c r="D236" s="140" t="s">
        <v>180</v>
      </c>
      <c r="E236" s="141" t="s">
        <v>747</v>
      </c>
      <c r="F236" s="142" t="s">
        <v>1414</v>
      </c>
      <c r="G236" s="143" t="s">
        <v>253</v>
      </c>
      <c r="H236" s="144">
        <v>372.62200000000001</v>
      </c>
      <c r="I236" s="144"/>
      <c r="J236" s="144"/>
      <c r="K236" s="145"/>
      <c r="L236" s="29"/>
      <c r="M236" s="161" t="s">
        <v>1</v>
      </c>
      <c r="N236" s="162" t="s">
        <v>38</v>
      </c>
      <c r="O236" s="163">
        <v>0</v>
      </c>
      <c r="P236" s="163">
        <f>O236*H236</f>
        <v>0</v>
      </c>
      <c r="Q236" s="163">
        <v>0</v>
      </c>
      <c r="R236" s="163">
        <f>Q236*H236</f>
        <v>0</v>
      </c>
      <c r="S236" s="163">
        <v>0</v>
      </c>
      <c r="T236" s="164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50" t="s">
        <v>322</v>
      </c>
      <c r="AT236" s="150" t="s">
        <v>180</v>
      </c>
      <c r="AU236" s="150" t="s">
        <v>80</v>
      </c>
      <c r="AY236" s="16" t="s">
        <v>177</v>
      </c>
      <c r="BE236" s="151">
        <f>IF(N236="základná",J236,0)</f>
        <v>0</v>
      </c>
      <c r="BF236" s="151">
        <f>IF(N236="znížená",J236,0)</f>
        <v>0</v>
      </c>
      <c r="BG236" s="151">
        <f>IF(N236="zákl. prenesená",J236,0)</f>
        <v>0</v>
      </c>
      <c r="BH236" s="151">
        <f>IF(N236="zníž. prenesená",J236,0)</f>
        <v>0</v>
      </c>
      <c r="BI236" s="151">
        <f>IF(N236="nulová",J236,0)</f>
        <v>0</v>
      </c>
      <c r="BJ236" s="16" t="s">
        <v>185</v>
      </c>
      <c r="BK236" s="152">
        <f>ROUND(I236*H236,3)</f>
        <v>0</v>
      </c>
      <c r="BL236" s="16" t="s">
        <v>322</v>
      </c>
      <c r="BM236" s="150" t="s">
        <v>1025</v>
      </c>
    </row>
    <row r="237" spans="1:65" s="2" customFormat="1" ht="6.95" customHeight="1">
      <c r="A237" s="28"/>
      <c r="B237" s="43"/>
      <c r="C237" s="44"/>
      <c r="D237" s="44"/>
      <c r="E237" s="44"/>
      <c r="F237" s="44"/>
      <c r="G237" s="44"/>
      <c r="H237" s="44"/>
      <c r="I237" s="44"/>
      <c r="J237" s="44"/>
      <c r="K237" s="44"/>
      <c r="L237" s="29"/>
      <c r="M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</row>
  </sheetData>
  <autoFilter ref="C126:K236" xr:uid="{00000000-0009-0000-0000-00000F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BM253"/>
  <sheetViews>
    <sheetView showGridLines="0" topLeftCell="A226" workbookViewId="0">
      <selection activeCell="V131" sqref="V13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0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126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1026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ROUND(J129,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ROUND((SUM(BE129:BE252)),  2)</f>
        <v>0</v>
      </c>
      <c r="G33" s="28"/>
      <c r="H33" s="28"/>
      <c r="I33" s="97">
        <v>0.2</v>
      </c>
      <c r="J33" s="96">
        <f>ROUND(((SUM(BE129:BE252))*I33),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ROUND((SUM(BF129:BF252)),  2)</f>
        <v>0</v>
      </c>
      <c r="G34" s="28"/>
      <c r="H34" s="28"/>
      <c r="I34" s="97">
        <v>0.2</v>
      </c>
      <c r="J34" s="96">
        <f>ROUND(((SUM(BF129:BF252))*I34),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ROUND((SUM(BG129:BG252)),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ROUND((SUM(BH129:BH252)),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ROUND((SUM(BI129:BI252)),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1171-0017 - C8 - SCHODY K VODE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J129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J130</f>
        <v>0</v>
      </c>
      <c r="L97" s="109"/>
    </row>
    <row r="98" spans="1:31" s="10" customFormat="1" ht="19.899999999999999" hidden="1" customHeight="1">
      <c r="B98" s="113"/>
      <c r="D98" s="114" t="s">
        <v>325</v>
      </c>
      <c r="E98" s="115"/>
      <c r="F98" s="115"/>
      <c r="G98" s="115"/>
      <c r="H98" s="115"/>
      <c r="I98" s="115"/>
      <c r="J98" s="116">
        <f>J131</f>
        <v>0</v>
      </c>
      <c r="L98" s="113"/>
    </row>
    <row r="99" spans="1:31" s="10" customFormat="1" ht="19.899999999999999" hidden="1" customHeight="1">
      <c r="B99" s="113"/>
      <c r="D99" s="114" t="s">
        <v>326</v>
      </c>
      <c r="E99" s="115"/>
      <c r="F99" s="115"/>
      <c r="G99" s="115"/>
      <c r="H99" s="115"/>
      <c r="I99" s="115"/>
      <c r="J99" s="116">
        <f>J183</f>
        <v>0</v>
      </c>
      <c r="L99" s="113"/>
    </row>
    <row r="100" spans="1:31" s="10" customFormat="1" ht="19.899999999999999" hidden="1" customHeight="1">
      <c r="B100" s="113"/>
      <c r="D100" s="114" t="s">
        <v>1027</v>
      </c>
      <c r="E100" s="115"/>
      <c r="F100" s="115"/>
      <c r="G100" s="115"/>
      <c r="H100" s="115"/>
      <c r="I100" s="115"/>
      <c r="J100" s="116">
        <f>J209</f>
        <v>0</v>
      </c>
      <c r="L100" s="113"/>
    </row>
    <row r="101" spans="1:31" s="10" customFormat="1" ht="19.899999999999999" hidden="1" customHeight="1">
      <c r="B101" s="113"/>
      <c r="D101" s="114" t="s">
        <v>157</v>
      </c>
      <c r="E101" s="115"/>
      <c r="F101" s="115"/>
      <c r="G101" s="115"/>
      <c r="H101" s="115"/>
      <c r="I101" s="115"/>
      <c r="J101" s="116">
        <f>J220</f>
        <v>0</v>
      </c>
      <c r="L101" s="113"/>
    </row>
    <row r="102" spans="1:31" s="10" customFormat="1" ht="19.899999999999999" hidden="1" customHeight="1">
      <c r="B102" s="113"/>
      <c r="D102" s="114" t="s">
        <v>158</v>
      </c>
      <c r="E102" s="115"/>
      <c r="F102" s="115"/>
      <c r="G102" s="115"/>
      <c r="H102" s="115"/>
      <c r="I102" s="115"/>
      <c r="J102" s="116">
        <f>J223</f>
        <v>0</v>
      </c>
      <c r="L102" s="113"/>
    </row>
    <row r="103" spans="1:31" s="9" customFormat="1" ht="24.95" hidden="1" customHeight="1">
      <c r="B103" s="109"/>
      <c r="D103" s="110" t="s">
        <v>159</v>
      </c>
      <c r="E103" s="111"/>
      <c r="F103" s="111"/>
      <c r="G103" s="111"/>
      <c r="H103" s="111"/>
      <c r="I103" s="111"/>
      <c r="J103" s="112">
        <f>J225</f>
        <v>0</v>
      </c>
      <c r="L103" s="109"/>
    </row>
    <row r="104" spans="1:31" s="10" customFormat="1" ht="19.899999999999999" hidden="1" customHeight="1">
      <c r="B104" s="113"/>
      <c r="D104" s="114" t="s">
        <v>160</v>
      </c>
      <c r="E104" s="115"/>
      <c r="F104" s="115"/>
      <c r="G104" s="115"/>
      <c r="H104" s="115"/>
      <c r="I104" s="115"/>
      <c r="J104" s="116">
        <f>J226</f>
        <v>0</v>
      </c>
      <c r="L104" s="113"/>
    </row>
    <row r="105" spans="1:31" s="10" customFormat="1" ht="19.899999999999999" hidden="1" customHeight="1">
      <c r="B105" s="113"/>
      <c r="D105" s="114" t="s">
        <v>662</v>
      </c>
      <c r="E105" s="115"/>
      <c r="F105" s="115"/>
      <c r="G105" s="115"/>
      <c r="H105" s="115"/>
      <c r="I105" s="115"/>
      <c r="J105" s="116">
        <f>J230</f>
        <v>0</v>
      </c>
      <c r="L105" s="113"/>
    </row>
    <row r="106" spans="1:31" s="10" customFormat="1" ht="19.899999999999999" hidden="1" customHeight="1">
      <c r="B106" s="113"/>
      <c r="D106" s="114" t="s">
        <v>161</v>
      </c>
      <c r="E106" s="115"/>
      <c r="F106" s="115"/>
      <c r="G106" s="115"/>
      <c r="H106" s="115"/>
      <c r="I106" s="115"/>
      <c r="J106" s="116">
        <f>J240</f>
        <v>0</v>
      </c>
      <c r="L106" s="113"/>
    </row>
    <row r="107" spans="1:31" s="10" customFormat="1" ht="19.899999999999999" hidden="1" customHeight="1">
      <c r="B107" s="113"/>
      <c r="D107" s="114" t="s">
        <v>586</v>
      </c>
      <c r="E107" s="115"/>
      <c r="F107" s="115"/>
      <c r="G107" s="115"/>
      <c r="H107" s="115"/>
      <c r="I107" s="115"/>
      <c r="J107" s="116">
        <f>J244</f>
        <v>0</v>
      </c>
      <c r="L107" s="113"/>
    </row>
    <row r="108" spans="1:31" s="10" customFormat="1" ht="19.899999999999999" hidden="1" customHeight="1">
      <c r="B108" s="113"/>
      <c r="D108" s="114" t="s">
        <v>327</v>
      </c>
      <c r="E108" s="115"/>
      <c r="F108" s="115"/>
      <c r="G108" s="115"/>
      <c r="H108" s="115"/>
      <c r="I108" s="115"/>
      <c r="J108" s="116">
        <f>J247</f>
        <v>0</v>
      </c>
      <c r="L108" s="113"/>
    </row>
    <row r="109" spans="1:31" s="9" customFormat="1" ht="24.95" hidden="1" customHeight="1">
      <c r="B109" s="109"/>
      <c r="D109" s="110" t="s">
        <v>162</v>
      </c>
      <c r="E109" s="111"/>
      <c r="F109" s="111"/>
      <c r="G109" s="111"/>
      <c r="H109" s="111"/>
      <c r="I109" s="111"/>
      <c r="J109" s="112">
        <f>J251</f>
        <v>0</v>
      </c>
      <c r="L109" s="109"/>
    </row>
    <row r="110" spans="1:31" s="2" customFormat="1" ht="21.75" hidden="1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hidden="1" customHeight="1">
      <c r="A111" s="28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hidden="1"/>
    <row r="113" spans="1:31" hidden="1"/>
    <row r="114" spans="1:31" hidden="1"/>
    <row r="115" spans="1:31" s="2" customFormat="1" ht="6.95" customHeight="1">
      <c r="A115" s="28"/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31" s="2" customFormat="1" ht="24.95" customHeight="1">
      <c r="A116" s="28"/>
      <c r="B116" s="29"/>
      <c r="C116" s="20" t="s">
        <v>163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12" customHeight="1">
      <c r="A118" s="28"/>
      <c r="B118" s="29"/>
      <c r="C118" s="25" t="s">
        <v>12</v>
      </c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16.5" customHeight="1">
      <c r="A119" s="28"/>
      <c r="B119" s="29"/>
      <c r="C119" s="28"/>
      <c r="D119" s="28"/>
      <c r="E119" s="222" t="str">
        <f>E7</f>
        <v>Obnova Ružového parku-architektura</v>
      </c>
      <c r="F119" s="223"/>
      <c r="G119" s="223"/>
      <c r="H119" s="223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2" customHeight="1">
      <c r="A120" s="28"/>
      <c r="B120" s="29"/>
      <c r="C120" s="25" t="s">
        <v>146</v>
      </c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16.5" customHeight="1">
      <c r="A121" s="28"/>
      <c r="B121" s="29"/>
      <c r="C121" s="28"/>
      <c r="D121" s="28"/>
      <c r="E121" s="188" t="str">
        <f>E9</f>
        <v>1171-0017 - C8 - SCHODY K VODE</v>
      </c>
      <c r="F121" s="221"/>
      <c r="G121" s="221"/>
      <c r="H121" s="221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6.9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2" customHeight="1">
      <c r="A123" s="28"/>
      <c r="B123" s="29"/>
      <c r="C123" s="25" t="s">
        <v>16</v>
      </c>
      <c r="D123" s="28"/>
      <c r="E123" s="28"/>
      <c r="F123" s="23" t="str">
        <f>F12</f>
        <v>TRNAVA</v>
      </c>
      <c r="G123" s="28"/>
      <c r="H123" s="28"/>
      <c r="I123" s="25" t="s">
        <v>18</v>
      </c>
      <c r="J123" s="51">
        <f>IF(J12="","",J12)</f>
        <v>44281</v>
      </c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6.95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25.7" customHeight="1">
      <c r="A125" s="28"/>
      <c r="B125" s="29"/>
      <c r="C125" s="25" t="s">
        <v>19</v>
      </c>
      <c r="D125" s="28"/>
      <c r="E125" s="28"/>
      <c r="F125" s="23" t="str">
        <f>E15</f>
        <v>MESTO TRNAVA</v>
      </c>
      <c r="G125" s="28"/>
      <c r="H125" s="28"/>
      <c r="I125" s="25" t="s">
        <v>25</v>
      </c>
      <c r="J125" s="26" t="str">
        <f>E21</f>
        <v>Rudbeckia-ateliér s.r.o.</v>
      </c>
      <c r="K125" s="28"/>
      <c r="L125" s="3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25.7" customHeight="1">
      <c r="A126" s="28"/>
      <c r="B126" s="29"/>
      <c r="C126" s="25" t="s">
        <v>23</v>
      </c>
      <c r="D126" s="28"/>
      <c r="E126" s="28"/>
      <c r="F126" s="23" t="str">
        <f>IF(E18="","",E18)</f>
        <v xml:space="preserve"> </v>
      </c>
      <c r="G126" s="28"/>
      <c r="H126" s="28"/>
      <c r="I126" s="25" t="s">
        <v>29</v>
      </c>
      <c r="J126" s="26" t="str">
        <f>E24</f>
        <v>Ing. Júlia Straňáková</v>
      </c>
      <c r="K126" s="28"/>
      <c r="L126" s="3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0.35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3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11" customFormat="1" ht="29.25" customHeight="1">
      <c r="A128" s="117"/>
      <c r="B128" s="118"/>
      <c r="C128" s="119" t="s">
        <v>164</v>
      </c>
      <c r="D128" s="120" t="s">
        <v>57</v>
      </c>
      <c r="E128" s="120" t="s">
        <v>53</v>
      </c>
      <c r="F128" s="120" t="s">
        <v>54</v>
      </c>
      <c r="G128" s="120" t="s">
        <v>165</v>
      </c>
      <c r="H128" s="120" t="s">
        <v>166</v>
      </c>
      <c r="I128" s="120" t="s">
        <v>167</v>
      </c>
      <c r="J128" s="121" t="s">
        <v>152</v>
      </c>
      <c r="K128" s="122" t="s">
        <v>168</v>
      </c>
      <c r="L128" s="183" t="s">
        <v>1415</v>
      </c>
      <c r="M128" s="58" t="s">
        <v>1</v>
      </c>
      <c r="N128" s="59" t="s">
        <v>36</v>
      </c>
      <c r="O128" s="59" t="s">
        <v>169</v>
      </c>
      <c r="P128" s="59" t="s">
        <v>170</v>
      </c>
      <c r="Q128" s="59" t="s">
        <v>171</v>
      </c>
      <c r="R128" s="59" t="s">
        <v>172</v>
      </c>
      <c r="S128" s="59" t="s">
        <v>173</v>
      </c>
      <c r="T128" s="60" t="s">
        <v>174</v>
      </c>
      <c r="U128" s="117"/>
      <c r="V128" s="117"/>
      <c r="W128" s="117"/>
      <c r="X128" s="117"/>
      <c r="Y128" s="117"/>
      <c r="Z128" s="117"/>
      <c r="AA128" s="117"/>
      <c r="AB128" s="117"/>
      <c r="AC128" s="117"/>
      <c r="AD128" s="117"/>
      <c r="AE128" s="117"/>
    </row>
    <row r="129" spans="1:65" s="2" customFormat="1" ht="22.9" customHeight="1">
      <c r="A129" s="28"/>
      <c r="B129" s="29"/>
      <c r="C129" s="65" t="s">
        <v>153</v>
      </c>
      <c r="D129" s="28"/>
      <c r="E129" s="28"/>
      <c r="F129" s="28"/>
      <c r="G129" s="28"/>
      <c r="H129" s="28"/>
      <c r="I129" s="28"/>
      <c r="J129" s="123"/>
      <c r="K129" s="28"/>
      <c r="L129" s="29"/>
      <c r="M129" s="61"/>
      <c r="N129" s="52"/>
      <c r="O129" s="62"/>
      <c r="P129" s="124">
        <f>P130+P225+P251</f>
        <v>1620.7461232600001</v>
      </c>
      <c r="Q129" s="62"/>
      <c r="R129" s="124">
        <f>R130+R225+R251</f>
        <v>385.43906337000004</v>
      </c>
      <c r="S129" s="62"/>
      <c r="T129" s="125">
        <f>T130+T225+T251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6" t="s">
        <v>71</v>
      </c>
      <c r="AU129" s="16" t="s">
        <v>154</v>
      </c>
      <c r="BK129" s="126">
        <f>BK130+BK225+BK251</f>
        <v>0</v>
      </c>
    </row>
    <row r="130" spans="1:65" s="12" customFormat="1" ht="25.9" customHeight="1">
      <c r="B130" s="127"/>
      <c r="D130" s="128" t="s">
        <v>71</v>
      </c>
      <c r="E130" s="129" t="s">
        <v>175</v>
      </c>
      <c r="F130" s="129" t="s">
        <v>176</v>
      </c>
      <c r="J130" s="130"/>
      <c r="L130" s="127"/>
      <c r="M130" s="131"/>
      <c r="N130" s="132"/>
      <c r="O130" s="132"/>
      <c r="P130" s="133">
        <f>P131+P183+P209+P220+P223</f>
        <v>1567.5942557000001</v>
      </c>
      <c r="Q130" s="132"/>
      <c r="R130" s="133">
        <f>R131+R183+R209+R220+R223</f>
        <v>383.37690617000004</v>
      </c>
      <c r="S130" s="132"/>
      <c r="T130" s="134">
        <f>T131+T183+T209+T220+T223</f>
        <v>0</v>
      </c>
      <c r="AR130" s="128" t="s">
        <v>80</v>
      </c>
      <c r="AT130" s="135" t="s">
        <v>71</v>
      </c>
      <c r="AU130" s="135" t="s">
        <v>72</v>
      </c>
      <c r="AY130" s="128" t="s">
        <v>177</v>
      </c>
      <c r="BK130" s="136">
        <f>BK131+BK183+BK209+BK220+BK223</f>
        <v>0</v>
      </c>
    </row>
    <row r="131" spans="1:65" s="12" customFormat="1" ht="22.9" customHeight="1">
      <c r="B131" s="127"/>
      <c r="D131" s="128" t="s">
        <v>71</v>
      </c>
      <c r="E131" s="137" t="s">
        <v>80</v>
      </c>
      <c r="F131" s="137" t="s">
        <v>329</v>
      </c>
      <c r="J131" s="138"/>
      <c r="L131" s="127"/>
      <c r="M131" s="131"/>
      <c r="N131" s="132"/>
      <c r="O131" s="132"/>
      <c r="P131" s="133">
        <f>SUM(P132:P182)</f>
        <v>366.83218600000004</v>
      </c>
      <c r="Q131" s="132"/>
      <c r="R131" s="133">
        <f>SUM(R132:R182)</f>
        <v>157.626</v>
      </c>
      <c r="S131" s="132"/>
      <c r="T131" s="134">
        <f>SUM(T132:T182)</f>
        <v>0</v>
      </c>
      <c r="AR131" s="128" t="s">
        <v>80</v>
      </c>
      <c r="AT131" s="135" t="s">
        <v>71</v>
      </c>
      <c r="AU131" s="135" t="s">
        <v>80</v>
      </c>
      <c r="AY131" s="128" t="s">
        <v>177</v>
      </c>
      <c r="BK131" s="136">
        <f>SUM(BK132:BK182)</f>
        <v>0</v>
      </c>
    </row>
    <row r="132" spans="1:65" s="2" customFormat="1" ht="24.2" customHeight="1">
      <c r="A132" s="28"/>
      <c r="B132" s="139"/>
      <c r="C132" s="140" t="s">
        <v>80</v>
      </c>
      <c r="D132" s="140" t="s">
        <v>180</v>
      </c>
      <c r="E132" s="141" t="s">
        <v>886</v>
      </c>
      <c r="F132" s="142" t="s">
        <v>887</v>
      </c>
      <c r="G132" s="143" t="s">
        <v>202</v>
      </c>
      <c r="H132" s="144">
        <v>139.55600000000001</v>
      </c>
      <c r="I132" s="144"/>
      <c r="J132" s="144"/>
      <c r="K132" s="145"/>
      <c r="L132" s="29"/>
      <c r="M132" s="146" t="s">
        <v>1</v>
      </c>
      <c r="N132" s="147" t="s">
        <v>38</v>
      </c>
      <c r="O132" s="148">
        <v>0.46</v>
      </c>
      <c r="P132" s="148">
        <f>O132*H132</f>
        <v>64.195760000000007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0" t="s">
        <v>184</v>
      </c>
      <c r="AT132" s="150" t="s">
        <v>180</v>
      </c>
      <c r="AU132" s="150" t="s">
        <v>185</v>
      </c>
      <c r="AY132" s="16" t="s">
        <v>177</v>
      </c>
      <c r="BE132" s="151">
        <f>IF(N132="základná",J132,0)</f>
        <v>0</v>
      </c>
      <c r="BF132" s="151">
        <f>IF(N132="znížená",J132,0)</f>
        <v>0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6" t="s">
        <v>185</v>
      </c>
      <c r="BK132" s="152">
        <f>ROUND(I132*H132,3)</f>
        <v>0</v>
      </c>
      <c r="BL132" s="16" t="s">
        <v>184</v>
      </c>
      <c r="BM132" s="150" t="s">
        <v>1028</v>
      </c>
    </row>
    <row r="133" spans="1:65" s="13" customFormat="1">
      <c r="B133" s="153"/>
      <c r="D133" s="154" t="s">
        <v>204</v>
      </c>
      <c r="E133" s="155" t="s">
        <v>1</v>
      </c>
      <c r="F133" s="156" t="s">
        <v>1029</v>
      </c>
      <c r="H133" s="157">
        <v>6.15</v>
      </c>
      <c r="L133" s="153"/>
      <c r="M133" s="158"/>
      <c r="N133" s="159"/>
      <c r="O133" s="159"/>
      <c r="P133" s="159"/>
      <c r="Q133" s="159"/>
      <c r="R133" s="159"/>
      <c r="S133" s="159"/>
      <c r="T133" s="160"/>
      <c r="AT133" s="155" t="s">
        <v>204</v>
      </c>
      <c r="AU133" s="155" t="s">
        <v>185</v>
      </c>
      <c r="AV133" s="13" t="s">
        <v>185</v>
      </c>
      <c r="AW133" s="13" t="s">
        <v>27</v>
      </c>
      <c r="AX133" s="13" t="s">
        <v>72</v>
      </c>
      <c r="AY133" s="155" t="s">
        <v>177</v>
      </c>
    </row>
    <row r="134" spans="1:65" s="13" customFormat="1">
      <c r="B134" s="153"/>
      <c r="D134" s="154" t="s">
        <v>204</v>
      </c>
      <c r="E134" s="155" t="s">
        <v>1</v>
      </c>
      <c r="F134" s="156" t="s">
        <v>1030</v>
      </c>
      <c r="H134" s="157">
        <v>24.3</v>
      </c>
      <c r="L134" s="153"/>
      <c r="M134" s="158"/>
      <c r="N134" s="159"/>
      <c r="O134" s="159"/>
      <c r="P134" s="159"/>
      <c r="Q134" s="159"/>
      <c r="R134" s="159"/>
      <c r="S134" s="159"/>
      <c r="T134" s="160"/>
      <c r="AT134" s="155" t="s">
        <v>204</v>
      </c>
      <c r="AU134" s="155" t="s">
        <v>185</v>
      </c>
      <c r="AV134" s="13" t="s">
        <v>185</v>
      </c>
      <c r="AW134" s="13" t="s">
        <v>27</v>
      </c>
      <c r="AX134" s="13" t="s">
        <v>72</v>
      </c>
      <c r="AY134" s="155" t="s">
        <v>177</v>
      </c>
    </row>
    <row r="135" spans="1:65" s="13" customFormat="1">
      <c r="B135" s="153"/>
      <c r="D135" s="154" t="s">
        <v>204</v>
      </c>
      <c r="E135" s="155" t="s">
        <v>1</v>
      </c>
      <c r="F135" s="156" t="s">
        <v>1031</v>
      </c>
      <c r="H135" s="157">
        <v>29.7</v>
      </c>
      <c r="L135" s="153"/>
      <c r="M135" s="158"/>
      <c r="N135" s="159"/>
      <c r="O135" s="159"/>
      <c r="P135" s="159"/>
      <c r="Q135" s="159"/>
      <c r="R135" s="159"/>
      <c r="S135" s="159"/>
      <c r="T135" s="160"/>
      <c r="AT135" s="155" t="s">
        <v>204</v>
      </c>
      <c r="AU135" s="155" t="s">
        <v>185</v>
      </c>
      <c r="AV135" s="13" t="s">
        <v>185</v>
      </c>
      <c r="AW135" s="13" t="s">
        <v>27</v>
      </c>
      <c r="AX135" s="13" t="s">
        <v>72</v>
      </c>
      <c r="AY135" s="155" t="s">
        <v>177</v>
      </c>
    </row>
    <row r="136" spans="1:65" s="13" customFormat="1">
      <c r="B136" s="153"/>
      <c r="D136" s="154" t="s">
        <v>204</v>
      </c>
      <c r="E136" s="155" t="s">
        <v>1</v>
      </c>
      <c r="F136" s="156" t="s">
        <v>1032</v>
      </c>
      <c r="H136" s="157">
        <v>14.585000000000001</v>
      </c>
      <c r="L136" s="153"/>
      <c r="M136" s="158"/>
      <c r="N136" s="159"/>
      <c r="O136" s="159"/>
      <c r="P136" s="159"/>
      <c r="Q136" s="159"/>
      <c r="R136" s="159"/>
      <c r="S136" s="159"/>
      <c r="T136" s="160"/>
      <c r="AT136" s="155" t="s">
        <v>204</v>
      </c>
      <c r="AU136" s="155" t="s">
        <v>185</v>
      </c>
      <c r="AV136" s="13" t="s">
        <v>185</v>
      </c>
      <c r="AW136" s="13" t="s">
        <v>27</v>
      </c>
      <c r="AX136" s="13" t="s">
        <v>72</v>
      </c>
      <c r="AY136" s="155" t="s">
        <v>177</v>
      </c>
    </row>
    <row r="137" spans="1:65" s="13" customFormat="1">
      <c r="B137" s="153"/>
      <c r="D137" s="154" t="s">
        <v>204</v>
      </c>
      <c r="E137" s="155" t="s">
        <v>1</v>
      </c>
      <c r="F137" s="156" t="s">
        <v>1033</v>
      </c>
      <c r="H137" s="157">
        <v>20.79</v>
      </c>
      <c r="L137" s="153"/>
      <c r="M137" s="158"/>
      <c r="N137" s="159"/>
      <c r="O137" s="159"/>
      <c r="P137" s="159"/>
      <c r="Q137" s="159"/>
      <c r="R137" s="159"/>
      <c r="S137" s="159"/>
      <c r="T137" s="160"/>
      <c r="AT137" s="155" t="s">
        <v>204</v>
      </c>
      <c r="AU137" s="155" t="s">
        <v>185</v>
      </c>
      <c r="AV137" s="13" t="s">
        <v>185</v>
      </c>
      <c r="AW137" s="13" t="s">
        <v>27</v>
      </c>
      <c r="AX137" s="13" t="s">
        <v>72</v>
      </c>
      <c r="AY137" s="155" t="s">
        <v>177</v>
      </c>
    </row>
    <row r="138" spans="1:65" s="13" customFormat="1">
      <c r="B138" s="153"/>
      <c r="D138" s="154" t="s">
        <v>204</v>
      </c>
      <c r="E138" s="155" t="s">
        <v>1</v>
      </c>
      <c r="F138" s="156" t="s">
        <v>1034</v>
      </c>
      <c r="H138" s="157">
        <v>17.826000000000001</v>
      </c>
      <c r="L138" s="153"/>
      <c r="M138" s="158"/>
      <c r="N138" s="159"/>
      <c r="O138" s="159"/>
      <c r="P138" s="159"/>
      <c r="Q138" s="159"/>
      <c r="R138" s="159"/>
      <c r="S138" s="159"/>
      <c r="T138" s="160"/>
      <c r="AT138" s="155" t="s">
        <v>204</v>
      </c>
      <c r="AU138" s="155" t="s">
        <v>185</v>
      </c>
      <c r="AV138" s="13" t="s">
        <v>185</v>
      </c>
      <c r="AW138" s="13" t="s">
        <v>27</v>
      </c>
      <c r="AX138" s="13" t="s">
        <v>72</v>
      </c>
      <c r="AY138" s="155" t="s">
        <v>177</v>
      </c>
    </row>
    <row r="139" spans="1:65" s="13" customFormat="1">
      <c r="B139" s="153"/>
      <c r="D139" s="154" t="s">
        <v>204</v>
      </c>
      <c r="E139" s="155" t="s">
        <v>1</v>
      </c>
      <c r="F139" s="156" t="s">
        <v>1035</v>
      </c>
      <c r="H139" s="157">
        <v>16.204999999999998</v>
      </c>
      <c r="L139" s="153"/>
      <c r="M139" s="158"/>
      <c r="N139" s="159"/>
      <c r="O139" s="159"/>
      <c r="P139" s="159"/>
      <c r="Q139" s="159"/>
      <c r="R139" s="159"/>
      <c r="S139" s="159"/>
      <c r="T139" s="160"/>
      <c r="AT139" s="155" t="s">
        <v>204</v>
      </c>
      <c r="AU139" s="155" t="s">
        <v>185</v>
      </c>
      <c r="AV139" s="13" t="s">
        <v>185</v>
      </c>
      <c r="AW139" s="13" t="s">
        <v>27</v>
      </c>
      <c r="AX139" s="13" t="s">
        <v>72</v>
      </c>
      <c r="AY139" s="155" t="s">
        <v>177</v>
      </c>
    </row>
    <row r="140" spans="1:65" s="13" customFormat="1">
      <c r="B140" s="153"/>
      <c r="D140" s="154" t="s">
        <v>204</v>
      </c>
      <c r="E140" s="155" t="s">
        <v>1</v>
      </c>
      <c r="F140" s="156" t="s">
        <v>223</v>
      </c>
      <c r="H140" s="157">
        <v>10</v>
      </c>
      <c r="L140" s="153"/>
      <c r="M140" s="158"/>
      <c r="N140" s="159"/>
      <c r="O140" s="159"/>
      <c r="P140" s="159"/>
      <c r="Q140" s="159"/>
      <c r="R140" s="159"/>
      <c r="S140" s="159"/>
      <c r="T140" s="160"/>
      <c r="AT140" s="155" t="s">
        <v>204</v>
      </c>
      <c r="AU140" s="155" t="s">
        <v>185</v>
      </c>
      <c r="AV140" s="13" t="s">
        <v>185</v>
      </c>
      <c r="AW140" s="13" t="s">
        <v>27</v>
      </c>
      <c r="AX140" s="13" t="s">
        <v>72</v>
      </c>
      <c r="AY140" s="155" t="s">
        <v>177</v>
      </c>
    </row>
    <row r="141" spans="1:65" s="14" customFormat="1">
      <c r="B141" s="174"/>
      <c r="D141" s="154" t="s">
        <v>204</v>
      </c>
      <c r="E141" s="175" t="s">
        <v>1</v>
      </c>
      <c r="F141" s="176" t="s">
        <v>395</v>
      </c>
      <c r="H141" s="177">
        <v>139.55599999999998</v>
      </c>
      <c r="L141" s="174"/>
      <c r="M141" s="178"/>
      <c r="N141" s="179"/>
      <c r="O141" s="179"/>
      <c r="P141" s="179"/>
      <c r="Q141" s="179"/>
      <c r="R141" s="179"/>
      <c r="S141" s="179"/>
      <c r="T141" s="180"/>
      <c r="AT141" s="175" t="s">
        <v>204</v>
      </c>
      <c r="AU141" s="175" t="s">
        <v>185</v>
      </c>
      <c r="AV141" s="14" t="s">
        <v>184</v>
      </c>
      <c r="AW141" s="14" t="s">
        <v>27</v>
      </c>
      <c r="AX141" s="14" t="s">
        <v>80</v>
      </c>
      <c r="AY141" s="175" t="s">
        <v>177</v>
      </c>
    </row>
    <row r="142" spans="1:65" s="2" customFormat="1" ht="24.2" customHeight="1">
      <c r="A142" s="28"/>
      <c r="B142" s="139"/>
      <c r="C142" s="140" t="s">
        <v>185</v>
      </c>
      <c r="D142" s="140" t="s">
        <v>180</v>
      </c>
      <c r="E142" s="141" t="s">
        <v>891</v>
      </c>
      <c r="F142" s="142" t="s">
        <v>892</v>
      </c>
      <c r="G142" s="143" t="s">
        <v>202</v>
      </c>
      <c r="H142" s="144">
        <v>139.55600000000001</v>
      </c>
      <c r="I142" s="144"/>
      <c r="J142" s="144"/>
      <c r="K142" s="145"/>
      <c r="L142" s="29"/>
      <c r="M142" s="146" t="s">
        <v>1</v>
      </c>
      <c r="N142" s="147" t="s">
        <v>38</v>
      </c>
      <c r="O142" s="148">
        <v>5.6000000000000001E-2</v>
      </c>
      <c r="P142" s="148">
        <f>O142*H142</f>
        <v>7.8151360000000007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0" t="s">
        <v>184</v>
      </c>
      <c r="AT142" s="150" t="s">
        <v>180</v>
      </c>
      <c r="AU142" s="150" t="s">
        <v>185</v>
      </c>
      <c r="AY142" s="16" t="s">
        <v>177</v>
      </c>
      <c r="BE142" s="151">
        <f>IF(N142="základná",J142,0)</f>
        <v>0</v>
      </c>
      <c r="BF142" s="151">
        <f>IF(N142="znížená",J142,0)</f>
        <v>0</v>
      </c>
      <c r="BG142" s="151">
        <f>IF(N142="zákl. prenesená",J142,0)</f>
        <v>0</v>
      </c>
      <c r="BH142" s="151">
        <f>IF(N142="zníž. prenesená",J142,0)</f>
        <v>0</v>
      </c>
      <c r="BI142" s="151">
        <f>IF(N142="nulová",J142,0)</f>
        <v>0</v>
      </c>
      <c r="BJ142" s="16" t="s">
        <v>185</v>
      </c>
      <c r="BK142" s="152">
        <f>ROUND(I142*H142,3)</f>
        <v>0</v>
      </c>
      <c r="BL142" s="16" t="s">
        <v>184</v>
      </c>
      <c r="BM142" s="150" t="s">
        <v>1036</v>
      </c>
    </row>
    <row r="143" spans="1:65" s="2" customFormat="1" ht="14.45" customHeight="1">
      <c r="A143" s="28"/>
      <c r="B143" s="139"/>
      <c r="C143" s="140" t="s">
        <v>190</v>
      </c>
      <c r="D143" s="140" t="s">
        <v>180</v>
      </c>
      <c r="E143" s="141" t="s">
        <v>426</v>
      </c>
      <c r="F143" s="142" t="s">
        <v>427</v>
      </c>
      <c r="G143" s="143" t="s">
        <v>202</v>
      </c>
      <c r="H143" s="144">
        <v>34.630000000000003</v>
      </c>
      <c r="I143" s="144"/>
      <c r="J143" s="144"/>
      <c r="K143" s="145"/>
      <c r="L143" s="29"/>
      <c r="M143" s="146" t="s">
        <v>1</v>
      </c>
      <c r="N143" s="147" t="s">
        <v>38</v>
      </c>
      <c r="O143" s="148">
        <v>2.5139999999999998</v>
      </c>
      <c r="P143" s="148">
        <f>O143*H143</f>
        <v>87.059820000000002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0" t="s">
        <v>184</v>
      </c>
      <c r="AT143" s="150" t="s">
        <v>180</v>
      </c>
      <c r="AU143" s="150" t="s">
        <v>185</v>
      </c>
      <c r="AY143" s="16" t="s">
        <v>177</v>
      </c>
      <c r="BE143" s="151">
        <f>IF(N143="základná",J143,0)</f>
        <v>0</v>
      </c>
      <c r="BF143" s="151">
        <f>IF(N143="znížená",J143,0)</f>
        <v>0</v>
      </c>
      <c r="BG143" s="151">
        <f>IF(N143="zákl. prenesená",J143,0)</f>
        <v>0</v>
      </c>
      <c r="BH143" s="151">
        <f>IF(N143="zníž. prenesená",J143,0)</f>
        <v>0</v>
      </c>
      <c r="BI143" s="151">
        <f>IF(N143="nulová",J143,0)</f>
        <v>0</v>
      </c>
      <c r="BJ143" s="16" t="s">
        <v>185</v>
      </c>
      <c r="BK143" s="152">
        <f>ROUND(I143*H143,3)</f>
        <v>0</v>
      </c>
      <c r="BL143" s="16" t="s">
        <v>184</v>
      </c>
      <c r="BM143" s="150" t="s">
        <v>1037</v>
      </c>
    </row>
    <row r="144" spans="1:65" s="13" customFormat="1">
      <c r="B144" s="153"/>
      <c r="D144" s="154" t="s">
        <v>204</v>
      </c>
      <c r="E144" s="155" t="s">
        <v>1</v>
      </c>
      <c r="F144" s="156" t="s">
        <v>1038</v>
      </c>
      <c r="H144" s="157">
        <v>0.75900000000000001</v>
      </c>
      <c r="L144" s="153"/>
      <c r="M144" s="158"/>
      <c r="N144" s="159"/>
      <c r="O144" s="159"/>
      <c r="P144" s="159"/>
      <c r="Q144" s="159"/>
      <c r="R144" s="159"/>
      <c r="S144" s="159"/>
      <c r="T144" s="160"/>
      <c r="AT144" s="155" t="s">
        <v>204</v>
      </c>
      <c r="AU144" s="155" t="s">
        <v>185</v>
      </c>
      <c r="AV144" s="13" t="s">
        <v>185</v>
      </c>
      <c r="AW144" s="13" t="s">
        <v>27</v>
      </c>
      <c r="AX144" s="13" t="s">
        <v>72</v>
      </c>
      <c r="AY144" s="155" t="s">
        <v>177</v>
      </c>
    </row>
    <row r="145" spans="2:51" s="13" customFormat="1">
      <c r="B145" s="153"/>
      <c r="D145" s="154" t="s">
        <v>204</v>
      </c>
      <c r="E145" s="155" t="s">
        <v>1</v>
      </c>
      <c r="F145" s="156" t="s">
        <v>1039</v>
      </c>
      <c r="H145" s="157">
        <v>0.94099999999999995</v>
      </c>
      <c r="L145" s="153"/>
      <c r="M145" s="158"/>
      <c r="N145" s="159"/>
      <c r="O145" s="159"/>
      <c r="P145" s="159"/>
      <c r="Q145" s="159"/>
      <c r="R145" s="159"/>
      <c r="S145" s="159"/>
      <c r="T145" s="160"/>
      <c r="AT145" s="155" t="s">
        <v>204</v>
      </c>
      <c r="AU145" s="155" t="s">
        <v>185</v>
      </c>
      <c r="AV145" s="13" t="s">
        <v>185</v>
      </c>
      <c r="AW145" s="13" t="s">
        <v>27</v>
      </c>
      <c r="AX145" s="13" t="s">
        <v>72</v>
      </c>
      <c r="AY145" s="155" t="s">
        <v>177</v>
      </c>
    </row>
    <row r="146" spans="2:51" s="13" customFormat="1">
      <c r="B146" s="153"/>
      <c r="D146" s="154" t="s">
        <v>204</v>
      </c>
      <c r="E146" s="155" t="s">
        <v>1</v>
      </c>
      <c r="F146" s="156" t="s">
        <v>1040</v>
      </c>
      <c r="H146" s="157">
        <v>1.45</v>
      </c>
      <c r="L146" s="153"/>
      <c r="M146" s="158"/>
      <c r="N146" s="159"/>
      <c r="O146" s="159"/>
      <c r="P146" s="159"/>
      <c r="Q146" s="159"/>
      <c r="R146" s="159"/>
      <c r="S146" s="159"/>
      <c r="T146" s="160"/>
      <c r="AT146" s="155" t="s">
        <v>204</v>
      </c>
      <c r="AU146" s="155" t="s">
        <v>185</v>
      </c>
      <c r="AV146" s="13" t="s">
        <v>185</v>
      </c>
      <c r="AW146" s="13" t="s">
        <v>27</v>
      </c>
      <c r="AX146" s="13" t="s">
        <v>72</v>
      </c>
      <c r="AY146" s="155" t="s">
        <v>177</v>
      </c>
    </row>
    <row r="147" spans="2:51" s="13" customFormat="1">
      <c r="B147" s="153"/>
      <c r="D147" s="154" t="s">
        <v>204</v>
      </c>
      <c r="E147" s="155" t="s">
        <v>1</v>
      </c>
      <c r="F147" s="156" t="s">
        <v>1041</v>
      </c>
      <c r="H147" s="157">
        <v>1.68</v>
      </c>
      <c r="L147" s="153"/>
      <c r="M147" s="158"/>
      <c r="N147" s="159"/>
      <c r="O147" s="159"/>
      <c r="P147" s="159"/>
      <c r="Q147" s="159"/>
      <c r="R147" s="159"/>
      <c r="S147" s="159"/>
      <c r="T147" s="160"/>
      <c r="AT147" s="155" t="s">
        <v>204</v>
      </c>
      <c r="AU147" s="155" t="s">
        <v>185</v>
      </c>
      <c r="AV147" s="13" t="s">
        <v>185</v>
      </c>
      <c r="AW147" s="13" t="s">
        <v>27</v>
      </c>
      <c r="AX147" s="13" t="s">
        <v>72</v>
      </c>
      <c r="AY147" s="155" t="s">
        <v>177</v>
      </c>
    </row>
    <row r="148" spans="2:51" s="13" customFormat="1">
      <c r="B148" s="153"/>
      <c r="D148" s="154" t="s">
        <v>204</v>
      </c>
      <c r="E148" s="155" t="s">
        <v>1</v>
      </c>
      <c r="F148" s="156" t="s">
        <v>1042</v>
      </c>
      <c r="H148" s="157">
        <v>1.08</v>
      </c>
      <c r="L148" s="153"/>
      <c r="M148" s="158"/>
      <c r="N148" s="159"/>
      <c r="O148" s="159"/>
      <c r="P148" s="159"/>
      <c r="Q148" s="159"/>
      <c r="R148" s="159"/>
      <c r="S148" s="159"/>
      <c r="T148" s="160"/>
      <c r="AT148" s="155" t="s">
        <v>204</v>
      </c>
      <c r="AU148" s="155" t="s">
        <v>185</v>
      </c>
      <c r="AV148" s="13" t="s">
        <v>185</v>
      </c>
      <c r="AW148" s="13" t="s">
        <v>27</v>
      </c>
      <c r="AX148" s="13" t="s">
        <v>72</v>
      </c>
      <c r="AY148" s="155" t="s">
        <v>177</v>
      </c>
    </row>
    <row r="149" spans="2:51" s="13" customFormat="1">
      <c r="B149" s="153"/>
      <c r="D149" s="154" t="s">
        <v>204</v>
      </c>
      <c r="E149" s="155" t="s">
        <v>1</v>
      </c>
      <c r="F149" s="156" t="s">
        <v>1043</v>
      </c>
      <c r="H149" s="157">
        <v>1.3640000000000001</v>
      </c>
      <c r="L149" s="153"/>
      <c r="M149" s="158"/>
      <c r="N149" s="159"/>
      <c r="O149" s="159"/>
      <c r="P149" s="159"/>
      <c r="Q149" s="159"/>
      <c r="R149" s="159"/>
      <c r="S149" s="159"/>
      <c r="T149" s="160"/>
      <c r="AT149" s="155" t="s">
        <v>204</v>
      </c>
      <c r="AU149" s="155" t="s">
        <v>185</v>
      </c>
      <c r="AV149" s="13" t="s">
        <v>185</v>
      </c>
      <c r="AW149" s="13" t="s">
        <v>27</v>
      </c>
      <c r="AX149" s="13" t="s">
        <v>72</v>
      </c>
      <c r="AY149" s="155" t="s">
        <v>177</v>
      </c>
    </row>
    <row r="150" spans="2:51" s="13" customFormat="1">
      <c r="B150" s="153"/>
      <c r="D150" s="154" t="s">
        <v>204</v>
      </c>
      <c r="E150" s="155" t="s">
        <v>1</v>
      </c>
      <c r="F150" s="156" t="s">
        <v>1044</v>
      </c>
      <c r="H150" s="157">
        <v>2.5939999999999999</v>
      </c>
      <c r="L150" s="153"/>
      <c r="M150" s="158"/>
      <c r="N150" s="159"/>
      <c r="O150" s="159"/>
      <c r="P150" s="159"/>
      <c r="Q150" s="159"/>
      <c r="R150" s="159"/>
      <c r="S150" s="159"/>
      <c r="T150" s="160"/>
      <c r="AT150" s="155" t="s">
        <v>204</v>
      </c>
      <c r="AU150" s="155" t="s">
        <v>185</v>
      </c>
      <c r="AV150" s="13" t="s">
        <v>185</v>
      </c>
      <c r="AW150" s="13" t="s">
        <v>27</v>
      </c>
      <c r="AX150" s="13" t="s">
        <v>72</v>
      </c>
      <c r="AY150" s="155" t="s">
        <v>177</v>
      </c>
    </row>
    <row r="151" spans="2:51" s="13" customFormat="1">
      <c r="B151" s="153"/>
      <c r="D151" s="154" t="s">
        <v>204</v>
      </c>
      <c r="E151" s="155" t="s">
        <v>1</v>
      </c>
      <c r="F151" s="156" t="s">
        <v>1045</v>
      </c>
      <c r="H151" s="157">
        <v>3.472</v>
      </c>
      <c r="L151" s="153"/>
      <c r="M151" s="158"/>
      <c r="N151" s="159"/>
      <c r="O151" s="159"/>
      <c r="P151" s="159"/>
      <c r="Q151" s="159"/>
      <c r="R151" s="159"/>
      <c r="S151" s="159"/>
      <c r="T151" s="160"/>
      <c r="AT151" s="155" t="s">
        <v>204</v>
      </c>
      <c r="AU151" s="155" t="s">
        <v>185</v>
      </c>
      <c r="AV151" s="13" t="s">
        <v>185</v>
      </c>
      <c r="AW151" s="13" t="s">
        <v>27</v>
      </c>
      <c r="AX151" s="13" t="s">
        <v>72</v>
      </c>
      <c r="AY151" s="155" t="s">
        <v>177</v>
      </c>
    </row>
    <row r="152" spans="2:51" s="13" customFormat="1">
      <c r="B152" s="153"/>
      <c r="D152" s="154" t="s">
        <v>204</v>
      </c>
      <c r="E152" s="155" t="s">
        <v>1</v>
      </c>
      <c r="F152" s="156" t="s">
        <v>1046</v>
      </c>
      <c r="H152" s="157">
        <v>2.7440000000000002</v>
      </c>
      <c r="L152" s="153"/>
      <c r="M152" s="158"/>
      <c r="N152" s="159"/>
      <c r="O152" s="159"/>
      <c r="P152" s="159"/>
      <c r="Q152" s="159"/>
      <c r="R152" s="159"/>
      <c r="S152" s="159"/>
      <c r="T152" s="160"/>
      <c r="AT152" s="155" t="s">
        <v>204</v>
      </c>
      <c r="AU152" s="155" t="s">
        <v>185</v>
      </c>
      <c r="AV152" s="13" t="s">
        <v>185</v>
      </c>
      <c r="AW152" s="13" t="s">
        <v>27</v>
      </c>
      <c r="AX152" s="13" t="s">
        <v>72</v>
      </c>
      <c r="AY152" s="155" t="s">
        <v>177</v>
      </c>
    </row>
    <row r="153" spans="2:51" s="13" customFormat="1">
      <c r="B153" s="153"/>
      <c r="D153" s="154" t="s">
        <v>204</v>
      </c>
      <c r="E153" s="155" t="s">
        <v>1</v>
      </c>
      <c r="F153" s="156" t="s">
        <v>1047</v>
      </c>
      <c r="H153" s="157">
        <v>1.962</v>
      </c>
      <c r="L153" s="153"/>
      <c r="M153" s="158"/>
      <c r="N153" s="159"/>
      <c r="O153" s="159"/>
      <c r="P153" s="159"/>
      <c r="Q153" s="159"/>
      <c r="R153" s="159"/>
      <c r="S153" s="159"/>
      <c r="T153" s="160"/>
      <c r="AT153" s="155" t="s">
        <v>204</v>
      </c>
      <c r="AU153" s="155" t="s">
        <v>185</v>
      </c>
      <c r="AV153" s="13" t="s">
        <v>185</v>
      </c>
      <c r="AW153" s="13" t="s">
        <v>27</v>
      </c>
      <c r="AX153" s="13" t="s">
        <v>72</v>
      </c>
      <c r="AY153" s="155" t="s">
        <v>177</v>
      </c>
    </row>
    <row r="154" spans="2:51" s="13" customFormat="1">
      <c r="B154" s="153"/>
      <c r="D154" s="154" t="s">
        <v>204</v>
      </c>
      <c r="E154" s="155" t="s">
        <v>1</v>
      </c>
      <c r="F154" s="156" t="s">
        <v>1048</v>
      </c>
      <c r="H154" s="157">
        <v>4.2</v>
      </c>
      <c r="L154" s="153"/>
      <c r="M154" s="158"/>
      <c r="N154" s="159"/>
      <c r="O154" s="159"/>
      <c r="P154" s="159"/>
      <c r="Q154" s="159"/>
      <c r="R154" s="159"/>
      <c r="S154" s="159"/>
      <c r="T154" s="160"/>
      <c r="AT154" s="155" t="s">
        <v>204</v>
      </c>
      <c r="AU154" s="155" t="s">
        <v>185</v>
      </c>
      <c r="AV154" s="13" t="s">
        <v>185</v>
      </c>
      <c r="AW154" s="13" t="s">
        <v>27</v>
      </c>
      <c r="AX154" s="13" t="s">
        <v>72</v>
      </c>
      <c r="AY154" s="155" t="s">
        <v>177</v>
      </c>
    </row>
    <row r="155" spans="2:51" s="13" customFormat="1">
      <c r="B155" s="153"/>
      <c r="D155" s="154" t="s">
        <v>204</v>
      </c>
      <c r="E155" s="155" t="s">
        <v>1</v>
      </c>
      <c r="F155" s="156" t="s">
        <v>1049</v>
      </c>
      <c r="H155" s="157">
        <v>1.98</v>
      </c>
      <c r="L155" s="153"/>
      <c r="M155" s="158"/>
      <c r="N155" s="159"/>
      <c r="O155" s="159"/>
      <c r="P155" s="159"/>
      <c r="Q155" s="159"/>
      <c r="R155" s="159"/>
      <c r="S155" s="159"/>
      <c r="T155" s="160"/>
      <c r="AT155" s="155" t="s">
        <v>204</v>
      </c>
      <c r="AU155" s="155" t="s">
        <v>185</v>
      </c>
      <c r="AV155" s="13" t="s">
        <v>185</v>
      </c>
      <c r="AW155" s="13" t="s">
        <v>27</v>
      </c>
      <c r="AX155" s="13" t="s">
        <v>72</v>
      </c>
      <c r="AY155" s="155" t="s">
        <v>177</v>
      </c>
    </row>
    <row r="156" spans="2:51" s="13" customFormat="1">
      <c r="B156" s="153"/>
      <c r="D156" s="154" t="s">
        <v>204</v>
      </c>
      <c r="E156" s="155" t="s">
        <v>1</v>
      </c>
      <c r="F156" s="156" t="s">
        <v>1050</v>
      </c>
      <c r="H156" s="157">
        <v>2.8</v>
      </c>
      <c r="L156" s="153"/>
      <c r="M156" s="158"/>
      <c r="N156" s="159"/>
      <c r="O156" s="159"/>
      <c r="P156" s="159"/>
      <c r="Q156" s="159"/>
      <c r="R156" s="159"/>
      <c r="S156" s="159"/>
      <c r="T156" s="160"/>
      <c r="AT156" s="155" t="s">
        <v>204</v>
      </c>
      <c r="AU156" s="155" t="s">
        <v>185</v>
      </c>
      <c r="AV156" s="13" t="s">
        <v>185</v>
      </c>
      <c r="AW156" s="13" t="s">
        <v>27</v>
      </c>
      <c r="AX156" s="13" t="s">
        <v>72</v>
      </c>
      <c r="AY156" s="155" t="s">
        <v>177</v>
      </c>
    </row>
    <row r="157" spans="2:51" s="13" customFormat="1">
      <c r="B157" s="153"/>
      <c r="D157" s="154" t="s">
        <v>204</v>
      </c>
      <c r="E157" s="155" t="s">
        <v>1</v>
      </c>
      <c r="F157" s="156" t="s">
        <v>1041</v>
      </c>
      <c r="H157" s="157">
        <v>1.68</v>
      </c>
      <c r="L157" s="153"/>
      <c r="M157" s="158"/>
      <c r="N157" s="159"/>
      <c r="O157" s="159"/>
      <c r="P157" s="159"/>
      <c r="Q157" s="159"/>
      <c r="R157" s="159"/>
      <c r="S157" s="159"/>
      <c r="T157" s="160"/>
      <c r="AT157" s="155" t="s">
        <v>204</v>
      </c>
      <c r="AU157" s="155" t="s">
        <v>185</v>
      </c>
      <c r="AV157" s="13" t="s">
        <v>185</v>
      </c>
      <c r="AW157" s="13" t="s">
        <v>27</v>
      </c>
      <c r="AX157" s="13" t="s">
        <v>72</v>
      </c>
      <c r="AY157" s="155" t="s">
        <v>177</v>
      </c>
    </row>
    <row r="158" spans="2:51" s="13" customFormat="1">
      <c r="B158" s="153"/>
      <c r="D158" s="154" t="s">
        <v>204</v>
      </c>
      <c r="E158" s="155" t="s">
        <v>1</v>
      </c>
      <c r="F158" s="156" t="s">
        <v>1042</v>
      </c>
      <c r="H158" s="157">
        <v>1.08</v>
      </c>
      <c r="L158" s="153"/>
      <c r="M158" s="158"/>
      <c r="N158" s="159"/>
      <c r="O158" s="159"/>
      <c r="P158" s="159"/>
      <c r="Q158" s="159"/>
      <c r="R158" s="159"/>
      <c r="S158" s="159"/>
      <c r="T158" s="160"/>
      <c r="AT158" s="155" t="s">
        <v>204</v>
      </c>
      <c r="AU158" s="155" t="s">
        <v>185</v>
      </c>
      <c r="AV158" s="13" t="s">
        <v>185</v>
      </c>
      <c r="AW158" s="13" t="s">
        <v>27</v>
      </c>
      <c r="AX158" s="13" t="s">
        <v>72</v>
      </c>
      <c r="AY158" s="155" t="s">
        <v>177</v>
      </c>
    </row>
    <row r="159" spans="2:51" s="13" customFormat="1">
      <c r="B159" s="153"/>
      <c r="D159" s="154" t="s">
        <v>204</v>
      </c>
      <c r="E159" s="155" t="s">
        <v>1</v>
      </c>
      <c r="F159" s="156" t="s">
        <v>1051</v>
      </c>
      <c r="H159" s="157">
        <v>3.948</v>
      </c>
      <c r="L159" s="153"/>
      <c r="M159" s="158"/>
      <c r="N159" s="159"/>
      <c r="O159" s="159"/>
      <c r="P159" s="159"/>
      <c r="Q159" s="159"/>
      <c r="R159" s="159"/>
      <c r="S159" s="159"/>
      <c r="T159" s="160"/>
      <c r="AT159" s="155" t="s">
        <v>204</v>
      </c>
      <c r="AU159" s="155" t="s">
        <v>185</v>
      </c>
      <c r="AV159" s="13" t="s">
        <v>185</v>
      </c>
      <c r="AW159" s="13" t="s">
        <v>27</v>
      </c>
      <c r="AX159" s="13" t="s">
        <v>72</v>
      </c>
      <c r="AY159" s="155" t="s">
        <v>177</v>
      </c>
    </row>
    <row r="160" spans="2:51" s="13" customFormat="1">
      <c r="B160" s="153"/>
      <c r="D160" s="154" t="s">
        <v>204</v>
      </c>
      <c r="E160" s="155" t="s">
        <v>1</v>
      </c>
      <c r="F160" s="156" t="s">
        <v>1052</v>
      </c>
      <c r="H160" s="157">
        <v>0.89600000000000002</v>
      </c>
      <c r="L160" s="153"/>
      <c r="M160" s="158"/>
      <c r="N160" s="159"/>
      <c r="O160" s="159"/>
      <c r="P160" s="159"/>
      <c r="Q160" s="159"/>
      <c r="R160" s="159"/>
      <c r="S160" s="159"/>
      <c r="T160" s="160"/>
      <c r="AT160" s="155" t="s">
        <v>204</v>
      </c>
      <c r="AU160" s="155" t="s">
        <v>185</v>
      </c>
      <c r="AV160" s="13" t="s">
        <v>185</v>
      </c>
      <c r="AW160" s="13" t="s">
        <v>27</v>
      </c>
      <c r="AX160" s="13" t="s">
        <v>72</v>
      </c>
      <c r="AY160" s="155" t="s">
        <v>177</v>
      </c>
    </row>
    <row r="161" spans="1:65" s="14" customFormat="1">
      <c r="B161" s="174"/>
      <c r="D161" s="154" t="s">
        <v>204</v>
      </c>
      <c r="E161" s="175" t="s">
        <v>1</v>
      </c>
      <c r="F161" s="176" t="s">
        <v>395</v>
      </c>
      <c r="H161" s="177">
        <v>34.630000000000003</v>
      </c>
      <c r="L161" s="174"/>
      <c r="M161" s="178"/>
      <c r="N161" s="179"/>
      <c r="O161" s="179"/>
      <c r="P161" s="179"/>
      <c r="Q161" s="179"/>
      <c r="R161" s="179"/>
      <c r="S161" s="179"/>
      <c r="T161" s="180"/>
      <c r="AT161" s="175" t="s">
        <v>204</v>
      </c>
      <c r="AU161" s="175" t="s">
        <v>185</v>
      </c>
      <c r="AV161" s="14" t="s">
        <v>184</v>
      </c>
      <c r="AW161" s="14" t="s">
        <v>27</v>
      </c>
      <c r="AX161" s="14" t="s">
        <v>80</v>
      </c>
      <c r="AY161" s="175" t="s">
        <v>177</v>
      </c>
    </row>
    <row r="162" spans="1:65" s="2" customFormat="1" ht="37.9" customHeight="1">
      <c r="A162" s="28"/>
      <c r="B162" s="139"/>
      <c r="C162" s="140" t="s">
        <v>184</v>
      </c>
      <c r="D162" s="140" t="s">
        <v>180</v>
      </c>
      <c r="E162" s="141" t="s">
        <v>433</v>
      </c>
      <c r="F162" s="142" t="s">
        <v>434</v>
      </c>
      <c r="G162" s="143" t="s">
        <v>202</v>
      </c>
      <c r="H162" s="144">
        <v>34.630000000000003</v>
      </c>
      <c r="I162" s="144"/>
      <c r="J162" s="144"/>
      <c r="K162" s="145"/>
      <c r="L162" s="29"/>
      <c r="M162" s="146" t="s">
        <v>1</v>
      </c>
      <c r="N162" s="147" t="s">
        <v>38</v>
      </c>
      <c r="O162" s="148">
        <v>0.61299999999999999</v>
      </c>
      <c r="P162" s="148">
        <f>O162*H162</f>
        <v>21.228190000000001</v>
      </c>
      <c r="Q162" s="148">
        <v>0</v>
      </c>
      <c r="R162" s="148">
        <f>Q162*H162</f>
        <v>0</v>
      </c>
      <c r="S162" s="148">
        <v>0</v>
      </c>
      <c r="T162" s="149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0" t="s">
        <v>184</v>
      </c>
      <c r="AT162" s="150" t="s">
        <v>180</v>
      </c>
      <c r="AU162" s="150" t="s">
        <v>185</v>
      </c>
      <c r="AY162" s="16" t="s">
        <v>177</v>
      </c>
      <c r="BE162" s="151">
        <f>IF(N162="základná",J162,0)</f>
        <v>0</v>
      </c>
      <c r="BF162" s="151">
        <f>IF(N162="znížená",J162,0)</f>
        <v>0</v>
      </c>
      <c r="BG162" s="151">
        <f>IF(N162="zákl. prenesená",J162,0)</f>
        <v>0</v>
      </c>
      <c r="BH162" s="151">
        <f>IF(N162="zníž. prenesená",J162,0)</f>
        <v>0</v>
      </c>
      <c r="BI162" s="151">
        <f>IF(N162="nulová",J162,0)</f>
        <v>0</v>
      </c>
      <c r="BJ162" s="16" t="s">
        <v>185</v>
      </c>
      <c r="BK162" s="152">
        <f>ROUND(I162*H162,3)</f>
        <v>0</v>
      </c>
      <c r="BL162" s="16" t="s">
        <v>184</v>
      </c>
      <c r="BM162" s="150" t="s">
        <v>1053</v>
      </c>
    </row>
    <row r="163" spans="1:65" s="2" customFormat="1" ht="24.2" customHeight="1">
      <c r="A163" s="28"/>
      <c r="B163" s="139"/>
      <c r="C163" s="140" t="s">
        <v>199</v>
      </c>
      <c r="D163" s="140" t="s">
        <v>180</v>
      </c>
      <c r="E163" s="141" t="s">
        <v>337</v>
      </c>
      <c r="F163" s="142" t="s">
        <v>338</v>
      </c>
      <c r="G163" s="143" t="s">
        <v>202</v>
      </c>
      <c r="H163" s="144">
        <v>174.18600000000001</v>
      </c>
      <c r="I163" s="144"/>
      <c r="J163" s="144"/>
      <c r="K163" s="145"/>
      <c r="L163" s="29"/>
      <c r="M163" s="146" t="s">
        <v>1</v>
      </c>
      <c r="N163" s="147" t="s">
        <v>38</v>
      </c>
      <c r="O163" s="148">
        <v>7.0999999999999994E-2</v>
      </c>
      <c r="P163" s="148">
        <f>O163*H163</f>
        <v>12.367205999999999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0" t="s">
        <v>184</v>
      </c>
      <c r="AT163" s="150" t="s">
        <v>180</v>
      </c>
      <c r="AU163" s="150" t="s">
        <v>185</v>
      </c>
      <c r="AY163" s="16" t="s">
        <v>177</v>
      </c>
      <c r="BE163" s="151">
        <f>IF(N163="základná",J163,0)</f>
        <v>0</v>
      </c>
      <c r="BF163" s="151">
        <f>IF(N163="znížená",J163,0)</f>
        <v>0</v>
      </c>
      <c r="BG163" s="151">
        <f>IF(N163="zákl. prenesená",J163,0)</f>
        <v>0</v>
      </c>
      <c r="BH163" s="151">
        <f>IF(N163="zníž. prenesená",J163,0)</f>
        <v>0</v>
      </c>
      <c r="BI163" s="151">
        <f>IF(N163="nulová",J163,0)</f>
        <v>0</v>
      </c>
      <c r="BJ163" s="16" t="s">
        <v>185</v>
      </c>
      <c r="BK163" s="152">
        <f>ROUND(I163*H163,3)</f>
        <v>0</v>
      </c>
      <c r="BL163" s="16" t="s">
        <v>184</v>
      </c>
      <c r="BM163" s="150" t="s">
        <v>1054</v>
      </c>
    </row>
    <row r="164" spans="1:65" s="13" customFormat="1">
      <c r="B164" s="153"/>
      <c r="D164" s="154" t="s">
        <v>204</v>
      </c>
      <c r="E164" s="155" t="s">
        <v>1</v>
      </c>
      <c r="F164" s="156" t="s">
        <v>1055</v>
      </c>
      <c r="H164" s="157">
        <v>174.18600000000001</v>
      </c>
      <c r="L164" s="153"/>
      <c r="M164" s="158"/>
      <c r="N164" s="159"/>
      <c r="O164" s="159"/>
      <c r="P164" s="159"/>
      <c r="Q164" s="159"/>
      <c r="R164" s="159"/>
      <c r="S164" s="159"/>
      <c r="T164" s="160"/>
      <c r="AT164" s="155" t="s">
        <v>204</v>
      </c>
      <c r="AU164" s="155" t="s">
        <v>185</v>
      </c>
      <c r="AV164" s="13" t="s">
        <v>185</v>
      </c>
      <c r="AW164" s="13" t="s">
        <v>27</v>
      </c>
      <c r="AX164" s="13" t="s">
        <v>80</v>
      </c>
      <c r="AY164" s="155" t="s">
        <v>177</v>
      </c>
    </row>
    <row r="165" spans="1:65" s="2" customFormat="1" ht="37.9" customHeight="1">
      <c r="A165" s="28"/>
      <c r="B165" s="139"/>
      <c r="C165" s="140" t="s">
        <v>178</v>
      </c>
      <c r="D165" s="140" t="s">
        <v>180</v>
      </c>
      <c r="E165" s="141" t="s">
        <v>341</v>
      </c>
      <c r="F165" s="142" t="s">
        <v>342</v>
      </c>
      <c r="G165" s="143" t="s">
        <v>202</v>
      </c>
      <c r="H165" s="144">
        <v>696.74400000000003</v>
      </c>
      <c r="I165" s="144"/>
      <c r="J165" s="144"/>
      <c r="K165" s="145"/>
      <c r="L165" s="29"/>
      <c r="M165" s="146" t="s">
        <v>1</v>
      </c>
      <c r="N165" s="147" t="s">
        <v>38</v>
      </c>
      <c r="O165" s="148">
        <v>7.0000000000000001E-3</v>
      </c>
      <c r="P165" s="148">
        <f>O165*H165</f>
        <v>4.8772080000000004</v>
      </c>
      <c r="Q165" s="148">
        <v>0</v>
      </c>
      <c r="R165" s="148">
        <f>Q165*H165</f>
        <v>0</v>
      </c>
      <c r="S165" s="148">
        <v>0</v>
      </c>
      <c r="T165" s="149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0" t="s">
        <v>184</v>
      </c>
      <c r="AT165" s="150" t="s">
        <v>180</v>
      </c>
      <c r="AU165" s="150" t="s">
        <v>185</v>
      </c>
      <c r="AY165" s="16" t="s">
        <v>177</v>
      </c>
      <c r="BE165" s="151">
        <f>IF(N165="základná",J165,0)</f>
        <v>0</v>
      </c>
      <c r="BF165" s="151">
        <f>IF(N165="znížená",J165,0)</f>
        <v>0</v>
      </c>
      <c r="BG165" s="151">
        <f>IF(N165="zákl. prenesená",J165,0)</f>
        <v>0</v>
      </c>
      <c r="BH165" s="151">
        <f>IF(N165="zníž. prenesená",J165,0)</f>
        <v>0</v>
      </c>
      <c r="BI165" s="151">
        <f>IF(N165="nulová",J165,0)</f>
        <v>0</v>
      </c>
      <c r="BJ165" s="16" t="s">
        <v>185</v>
      </c>
      <c r="BK165" s="152">
        <f>ROUND(I165*H165,3)</f>
        <v>0</v>
      </c>
      <c r="BL165" s="16" t="s">
        <v>184</v>
      </c>
      <c r="BM165" s="150" t="s">
        <v>1056</v>
      </c>
    </row>
    <row r="166" spans="1:65" s="13" customFormat="1">
      <c r="B166" s="153"/>
      <c r="D166" s="154" t="s">
        <v>204</v>
      </c>
      <c r="F166" s="156" t="s">
        <v>1409</v>
      </c>
      <c r="H166" s="157">
        <v>696.74400000000003</v>
      </c>
      <c r="L166" s="153"/>
      <c r="M166" s="158"/>
      <c r="N166" s="159"/>
      <c r="O166" s="159"/>
      <c r="P166" s="159"/>
      <c r="Q166" s="159"/>
      <c r="R166" s="159"/>
      <c r="S166" s="159"/>
      <c r="T166" s="160"/>
      <c r="AT166" s="155" t="s">
        <v>204</v>
      </c>
      <c r="AU166" s="155" t="s">
        <v>185</v>
      </c>
      <c r="AV166" s="13" t="s">
        <v>185</v>
      </c>
      <c r="AW166" s="13" t="s">
        <v>3</v>
      </c>
      <c r="AX166" s="13" t="s">
        <v>80</v>
      </c>
      <c r="AY166" s="155" t="s">
        <v>177</v>
      </c>
    </row>
    <row r="167" spans="1:65" s="2" customFormat="1" ht="14.45" customHeight="1">
      <c r="A167" s="28"/>
      <c r="B167" s="139"/>
      <c r="C167" s="140" t="s">
        <v>210</v>
      </c>
      <c r="D167" s="140" t="s">
        <v>180</v>
      </c>
      <c r="E167" s="141" t="s">
        <v>344</v>
      </c>
      <c r="F167" s="142" t="s">
        <v>345</v>
      </c>
      <c r="G167" s="143" t="s">
        <v>202</v>
      </c>
      <c r="H167" s="144">
        <v>174.18600000000001</v>
      </c>
      <c r="I167" s="144"/>
      <c r="J167" s="144"/>
      <c r="K167" s="145"/>
      <c r="L167" s="29"/>
      <c r="M167" s="146" t="s">
        <v>1</v>
      </c>
      <c r="N167" s="147" t="s">
        <v>38</v>
      </c>
      <c r="O167" s="148">
        <v>0.83199999999999996</v>
      </c>
      <c r="P167" s="148">
        <f>O167*H167</f>
        <v>144.922752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0" t="s">
        <v>184</v>
      </c>
      <c r="AT167" s="150" t="s">
        <v>180</v>
      </c>
      <c r="AU167" s="150" t="s">
        <v>185</v>
      </c>
      <c r="AY167" s="16" t="s">
        <v>177</v>
      </c>
      <c r="BE167" s="151">
        <f>IF(N167="základná",J167,0)</f>
        <v>0</v>
      </c>
      <c r="BF167" s="151">
        <f>IF(N167="znížená",J167,0)</f>
        <v>0</v>
      </c>
      <c r="BG167" s="151">
        <f>IF(N167="zákl. prenesená",J167,0)</f>
        <v>0</v>
      </c>
      <c r="BH167" s="151">
        <f>IF(N167="zníž. prenesená",J167,0)</f>
        <v>0</v>
      </c>
      <c r="BI167" s="151">
        <f>IF(N167="nulová",J167,0)</f>
        <v>0</v>
      </c>
      <c r="BJ167" s="16" t="s">
        <v>185</v>
      </c>
      <c r="BK167" s="152">
        <f>ROUND(I167*H167,3)</f>
        <v>0</v>
      </c>
      <c r="BL167" s="16" t="s">
        <v>184</v>
      </c>
      <c r="BM167" s="150" t="s">
        <v>1057</v>
      </c>
    </row>
    <row r="168" spans="1:65" s="2" customFormat="1" ht="14.45" customHeight="1">
      <c r="A168" s="28"/>
      <c r="B168" s="139"/>
      <c r="C168" s="140" t="s">
        <v>215</v>
      </c>
      <c r="D168" s="140" t="s">
        <v>180</v>
      </c>
      <c r="E168" s="141" t="s">
        <v>347</v>
      </c>
      <c r="F168" s="142" t="s">
        <v>348</v>
      </c>
      <c r="G168" s="143" t="s">
        <v>202</v>
      </c>
      <c r="H168" s="144">
        <v>174.18600000000001</v>
      </c>
      <c r="I168" s="144"/>
      <c r="J168" s="144"/>
      <c r="K168" s="145"/>
      <c r="L168" s="29"/>
      <c r="M168" s="146" t="s">
        <v>1</v>
      </c>
      <c r="N168" s="147" t="s">
        <v>38</v>
      </c>
      <c r="O168" s="148">
        <v>8.9999999999999993E-3</v>
      </c>
      <c r="P168" s="148">
        <f>O168*H168</f>
        <v>1.567674</v>
      </c>
      <c r="Q168" s="148">
        <v>0</v>
      </c>
      <c r="R168" s="148">
        <f>Q168*H168</f>
        <v>0</v>
      </c>
      <c r="S168" s="148">
        <v>0</v>
      </c>
      <c r="T168" s="149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0" t="s">
        <v>184</v>
      </c>
      <c r="AT168" s="150" t="s">
        <v>180</v>
      </c>
      <c r="AU168" s="150" t="s">
        <v>185</v>
      </c>
      <c r="AY168" s="16" t="s">
        <v>177</v>
      </c>
      <c r="BE168" s="151">
        <f>IF(N168="základná",J168,0)</f>
        <v>0</v>
      </c>
      <c r="BF168" s="151">
        <f>IF(N168="znížená",J168,0)</f>
        <v>0</v>
      </c>
      <c r="BG168" s="151">
        <f>IF(N168="zákl. prenesená",J168,0)</f>
        <v>0</v>
      </c>
      <c r="BH168" s="151">
        <f>IF(N168="zníž. prenesená",J168,0)</f>
        <v>0</v>
      </c>
      <c r="BI168" s="151">
        <f>IF(N168="nulová",J168,0)</f>
        <v>0</v>
      </c>
      <c r="BJ168" s="16" t="s">
        <v>185</v>
      </c>
      <c r="BK168" s="152">
        <f>ROUND(I168*H168,3)</f>
        <v>0</v>
      </c>
      <c r="BL168" s="16" t="s">
        <v>184</v>
      </c>
      <c r="BM168" s="150" t="s">
        <v>1058</v>
      </c>
    </row>
    <row r="169" spans="1:65" s="2" customFormat="1" ht="24.2" customHeight="1">
      <c r="A169" s="28"/>
      <c r="B169" s="139"/>
      <c r="C169" s="140" t="s">
        <v>197</v>
      </c>
      <c r="D169" s="140" t="s">
        <v>180</v>
      </c>
      <c r="E169" s="141" t="s">
        <v>350</v>
      </c>
      <c r="F169" s="142" t="s">
        <v>351</v>
      </c>
      <c r="G169" s="143" t="s">
        <v>253</v>
      </c>
      <c r="H169" s="144">
        <v>313.53500000000003</v>
      </c>
      <c r="I169" s="144"/>
      <c r="J169" s="144"/>
      <c r="K169" s="145"/>
      <c r="L169" s="29"/>
      <c r="M169" s="146" t="s">
        <v>1</v>
      </c>
      <c r="N169" s="147" t="s">
        <v>38</v>
      </c>
      <c r="O169" s="148">
        <v>0</v>
      </c>
      <c r="P169" s="148">
        <f>O169*H169</f>
        <v>0</v>
      </c>
      <c r="Q169" s="148">
        <v>0</v>
      </c>
      <c r="R169" s="148">
        <f>Q169*H169</f>
        <v>0</v>
      </c>
      <c r="S169" s="148">
        <v>0</v>
      </c>
      <c r="T169" s="149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0" t="s">
        <v>184</v>
      </c>
      <c r="AT169" s="150" t="s">
        <v>180</v>
      </c>
      <c r="AU169" s="150" t="s">
        <v>185</v>
      </c>
      <c r="AY169" s="16" t="s">
        <v>177</v>
      </c>
      <c r="BE169" s="151">
        <f>IF(N169="základná",J169,0)</f>
        <v>0</v>
      </c>
      <c r="BF169" s="151">
        <f>IF(N169="znížená",J169,0)</f>
        <v>0</v>
      </c>
      <c r="BG169" s="151">
        <f>IF(N169="zákl. prenesená",J169,0)</f>
        <v>0</v>
      </c>
      <c r="BH169" s="151">
        <f>IF(N169="zníž. prenesená",J169,0)</f>
        <v>0</v>
      </c>
      <c r="BI169" s="151">
        <f>IF(N169="nulová",J169,0)</f>
        <v>0</v>
      </c>
      <c r="BJ169" s="16" t="s">
        <v>185</v>
      </c>
      <c r="BK169" s="152">
        <f>ROUND(I169*H169,3)</f>
        <v>0</v>
      </c>
      <c r="BL169" s="16" t="s">
        <v>184</v>
      </c>
      <c r="BM169" s="150" t="s">
        <v>1059</v>
      </c>
    </row>
    <row r="170" spans="1:65" s="13" customFormat="1">
      <c r="B170" s="153"/>
      <c r="D170" s="154" t="s">
        <v>204</v>
      </c>
      <c r="F170" s="156" t="s">
        <v>1060</v>
      </c>
      <c r="H170" s="157">
        <v>313.53500000000003</v>
      </c>
      <c r="L170" s="153"/>
      <c r="M170" s="158"/>
      <c r="N170" s="159"/>
      <c r="O170" s="159"/>
      <c r="P170" s="159"/>
      <c r="Q170" s="159"/>
      <c r="R170" s="159"/>
      <c r="S170" s="159"/>
      <c r="T170" s="160"/>
      <c r="AT170" s="155" t="s">
        <v>204</v>
      </c>
      <c r="AU170" s="155" t="s">
        <v>185</v>
      </c>
      <c r="AV170" s="13" t="s">
        <v>185</v>
      </c>
      <c r="AW170" s="13" t="s">
        <v>3</v>
      </c>
      <c r="AX170" s="13" t="s">
        <v>80</v>
      </c>
      <c r="AY170" s="155" t="s">
        <v>177</v>
      </c>
    </row>
    <row r="171" spans="1:65" s="2" customFormat="1" ht="24.2" customHeight="1">
      <c r="A171" s="28"/>
      <c r="B171" s="139"/>
      <c r="C171" s="140" t="s">
        <v>223</v>
      </c>
      <c r="D171" s="140" t="s">
        <v>180</v>
      </c>
      <c r="E171" s="141" t="s">
        <v>354</v>
      </c>
      <c r="F171" s="142" t="s">
        <v>355</v>
      </c>
      <c r="G171" s="143" t="s">
        <v>202</v>
      </c>
      <c r="H171" s="144">
        <v>87.57</v>
      </c>
      <c r="I171" s="144"/>
      <c r="J171" s="144"/>
      <c r="K171" s="145"/>
      <c r="L171" s="29"/>
      <c r="M171" s="146" t="s">
        <v>1</v>
      </c>
      <c r="N171" s="147" t="s">
        <v>38</v>
      </c>
      <c r="O171" s="148">
        <v>0.24199999999999999</v>
      </c>
      <c r="P171" s="148">
        <f>O171*H171</f>
        <v>21.191939999999999</v>
      </c>
      <c r="Q171" s="148">
        <v>0</v>
      </c>
      <c r="R171" s="148">
        <f>Q171*H171</f>
        <v>0</v>
      </c>
      <c r="S171" s="148">
        <v>0</v>
      </c>
      <c r="T171" s="149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0" t="s">
        <v>184</v>
      </c>
      <c r="AT171" s="150" t="s">
        <v>180</v>
      </c>
      <c r="AU171" s="150" t="s">
        <v>185</v>
      </c>
      <c r="AY171" s="16" t="s">
        <v>177</v>
      </c>
      <c r="BE171" s="151">
        <f>IF(N171="základná",J171,0)</f>
        <v>0</v>
      </c>
      <c r="BF171" s="151">
        <f>IF(N171="znížená",J171,0)</f>
        <v>0</v>
      </c>
      <c r="BG171" s="151">
        <f>IF(N171="zákl. prenesená",J171,0)</f>
        <v>0</v>
      </c>
      <c r="BH171" s="151">
        <f>IF(N171="zníž. prenesená",J171,0)</f>
        <v>0</v>
      </c>
      <c r="BI171" s="151">
        <f>IF(N171="nulová",J171,0)</f>
        <v>0</v>
      </c>
      <c r="BJ171" s="16" t="s">
        <v>185</v>
      </c>
      <c r="BK171" s="152">
        <f>ROUND(I171*H171,3)</f>
        <v>0</v>
      </c>
      <c r="BL171" s="16" t="s">
        <v>184</v>
      </c>
      <c r="BM171" s="150" t="s">
        <v>1061</v>
      </c>
    </row>
    <row r="172" spans="1:65" s="13" customFormat="1">
      <c r="B172" s="153"/>
      <c r="D172" s="154" t="s">
        <v>204</v>
      </c>
      <c r="E172" s="155" t="s">
        <v>1</v>
      </c>
      <c r="F172" s="156" t="s">
        <v>1062</v>
      </c>
      <c r="H172" s="157">
        <v>11.97</v>
      </c>
      <c r="L172" s="153"/>
      <c r="M172" s="158"/>
      <c r="N172" s="159"/>
      <c r="O172" s="159"/>
      <c r="P172" s="159"/>
      <c r="Q172" s="159"/>
      <c r="R172" s="159"/>
      <c r="S172" s="159"/>
      <c r="T172" s="160"/>
      <c r="AT172" s="155" t="s">
        <v>204</v>
      </c>
      <c r="AU172" s="155" t="s">
        <v>185</v>
      </c>
      <c r="AV172" s="13" t="s">
        <v>185</v>
      </c>
      <c r="AW172" s="13" t="s">
        <v>27</v>
      </c>
      <c r="AX172" s="13" t="s">
        <v>72</v>
      </c>
      <c r="AY172" s="155" t="s">
        <v>177</v>
      </c>
    </row>
    <row r="173" spans="1:65" s="13" customFormat="1">
      <c r="B173" s="153"/>
      <c r="D173" s="154" t="s">
        <v>204</v>
      </c>
      <c r="E173" s="155" t="s">
        <v>1</v>
      </c>
      <c r="F173" s="156" t="s">
        <v>1063</v>
      </c>
      <c r="H173" s="157">
        <v>21.6</v>
      </c>
      <c r="L173" s="153"/>
      <c r="M173" s="158"/>
      <c r="N173" s="159"/>
      <c r="O173" s="159"/>
      <c r="P173" s="159"/>
      <c r="Q173" s="159"/>
      <c r="R173" s="159"/>
      <c r="S173" s="159"/>
      <c r="T173" s="160"/>
      <c r="AT173" s="155" t="s">
        <v>204</v>
      </c>
      <c r="AU173" s="155" t="s">
        <v>185</v>
      </c>
      <c r="AV173" s="13" t="s">
        <v>185</v>
      </c>
      <c r="AW173" s="13" t="s">
        <v>27</v>
      </c>
      <c r="AX173" s="13" t="s">
        <v>72</v>
      </c>
      <c r="AY173" s="155" t="s">
        <v>177</v>
      </c>
    </row>
    <row r="174" spans="1:65" s="13" customFormat="1">
      <c r="B174" s="153"/>
      <c r="D174" s="154" t="s">
        <v>204</v>
      </c>
      <c r="E174" s="155" t="s">
        <v>1</v>
      </c>
      <c r="F174" s="156" t="s">
        <v>1064</v>
      </c>
      <c r="H174" s="157">
        <v>10.4</v>
      </c>
      <c r="L174" s="153"/>
      <c r="M174" s="158"/>
      <c r="N174" s="159"/>
      <c r="O174" s="159"/>
      <c r="P174" s="159"/>
      <c r="Q174" s="159"/>
      <c r="R174" s="159"/>
      <c r="S174" s="159"/>
      <c r="T174" s="160"/>
      <c r="AT174" s="155" t="s">
        <v>204</v>
      </c>
      <c r="AU174" s="155" t="s">
        <v>185</v>
      </c>
      <c r="AV174" s="13" t="s">
        <v>185</v>
      </c>
      <c r="AW174" s="13" t="s">
        <v>27</v>
      </c>
      <c r="AX174" s="13" t="s">
        <v>72</v>
      </c>
      <c r="AY174" s="155" t="s">
        <v>177</v>
      </c>
    </row>
    <row r="175" spans="1:65" s="13" customFormat="1">
      <c r="B175" s="153"/>
      <c r="D175" s="154" t="s">
        <v>204</v>
      </c>
      <c r="E175" s="155" t="s">
        <v>1</v>
      </c>
      <c r="F175" s="156" t="s">
        <v>1065</v>
      </c>
      <c r="H175" s="157">
        <v>15.6</v>
      </c>
      <c r="L175" s="153"/>
      <c r="M175" s="158"/>
      <c r="N175" s="159"/>
      <c r="O175" s="159"/>
      <c r="P175" s="159"/>
      <c r="Q175" s="159"/>
      <c r="R175" s="159"/>
      <c r="S175" s="159"/>
      <c r="T175" s="160"/>
      <c r="AT175" s="155" t="s">
        <v>204</v>
      </c>
      <c r="AU175" s="155" t="s">
        <v>185</v>
      </c>
      <c r="AV175" s="13" t="s">
        <v>185</v>
      </c>
      <c r="AW175" s="13" t="s">
        <v>27</v>
      </c>
      <c r="AX175" s="13" t="s">
        <v>72</v>
      </c>
      <c r="AY175" s="155" t="s">
        <v>177</v>
      </c>
    </row>
    <row r="176" spans="1:65" s="13" customFormat="1">
      <c r="B176" s="153"/>
      <c r="D176" s="154" t="s">
        <v>204</v>
      </c>
      <c r="E176" s="155" t="s">
        <v>1</v>
      </c>
      <c r="F176" s="156" t="s">
        <v>1066</v>
      </c>
      <c r="H176" s="157">
        <v>11.2</v>
      </c>
      <c r="L176" s="153"/>
      <c r="M176" s="158"/>
      <c r="N176" s="159"/>
      <c r="O176" s="159"/>
      <c r="P176" s="159"/>
      <c r="Q176" s="159"/>
      <c r="R176" s="159"/>
      <c r="S176" s="159"/>
      <c r="T176" s="160"/>
      <c r="AT176" s="155" t="s">
        <v>204</v>
      </c>
      <c r="AU176" s="155" t="s">
        <v>185</v>
      </c>
      <c r="AV176" s="13" t="s">
        <v>185</v>
      </c>
      <c r="AW176" s="13" t="s">
        <v>27</v>
      </c>
      <c r="AX176" s="13" t="s">
        <v>72</v>
      </c>
      <c r="AY176" s="155" t="s">
        <v>177</v>
      </c>
    </row>
    <row r="177" spans="1:65" s="13" customFormat="1">
      <c r="B177" s="153"/>
      <c r="D177" s="154" t="s">
        <v>204</v>
      </c>
      <c r="E177" s="155" t="s">
        <v>1</v>
      </c>
      <c r="F177" s="156" t="s">
        <v>1067</v>
      </c>
      <c r="H177" s="157">
        <v>16.8</v>
      </c>
      <c r="L177" s="153"/>
      <c r="M177" s="158"/>
      <c r="N177" s="159"/>
      <c r="O177" s="159"/>
      <c r="P177" s="159"/>
      <c r="Q177" s="159"/>
      <c r="R177" s="159"/>
      <c r="S177" s="159"/>
      <c r="T177" s="160"/>
      <c r="AT177" s="155" t="s">
        <v>204</v>
      </c>
      <c r="AU177" s="155" t="s">
        <v>185</v>
      </c>
      <c r="AV177" s="13" t="s">
        <v>185</v>
      </c>
      <c r="AW177" s="13" t="s">
        <v>27</v>
      </c>
      <c r="AX177" s="13" t="s">
        <v>72</v>
      </c>
      <c r="AY177" s="155" t="s">
        <v>177</v>
      </c>
    </row>
    <row r="178" spans="1:65" s="14" customFormat="1">
      <c r="B178" s="174"/>
      <c r="D178" s="154" t="s">
        <v>204</v>
      </c>
      <c r="E178" s="175" t="s">
        <v>1</v>
      </c>
      <c r="F178" s="176" t="s">
        <v>395</v>
      </c>
      <c r="H178" s="177">
        <v>87.57</v>
      </c>
      <c r="L178" s="174"/>
      <c r="M178" s="178"/>
      <c r="N178" s="179"/>
      <c r="O178" s="179"/>
      <c r="P178" s="179"/>
      <c r="Q178" s="179"/>
      <c r="R178" s="179"/>
      <c r="S178" s="179"/>
      <c r="T178" s="180"/>
      <c r="AT178" s="175" t="s">
        <v>204</v>
      </c>
      <c r="AU178" s="175" t="s">
        <v>185</v>
      </c>
      <c r="AV178" s="14" t="s">
        <v>184</v>
      </c>
      <c r="AW178" s="14" t="s">
        <v>27</v>
      </c>
      <c r="AX178" s="14" t="s">
        <v>80</v>
      </c>
      <c r="AY178" s="175" t="s">
        <v>177</v>
      </c>
    </row>
    <row r="179" spans="1:65" s="2" customFormat="1" ht="14.45" customHeight="1">
      <c r="A179" s="28"/>
      <c r="B179" s="139"/>
      <c r="C179" s="165" t="s">
        <v>227</v>
      </c>
      <c r="D179" s="165" t="s">
        <v>377</v>
      </c>
      <c r="E179" s="166" t="s">
        <v>1068</v>
      </c>
      <c r="F179" s="167" t="s">
        <v>1069</v>
      </c>
      <c r="G179" s="168" t="s">
        <v>253</v>
      </c>
      <c r="H179" s="169">
        <v>157.626</v>
      </c>
      <c r="I179" s="169"/>
      <c r="J179" s="169"/>
      <c r="K179" s="170"/>
      <c r="L179" s="171"/>
      <c r="M179" s="172" t="s">
        <v>1</v>
      </c>
      <c r="N179" s="173" t="s">
        <v>38</v>
      </c>
      <c r="O179" s="148">
        <v>0</v>
      </c>
      <c r="P179" s="148">
        <f>O179*H179</f>
        <v>0</v>
      </c>
      <c r="Q179" s="148">
        <v>1</v>
      </c>
      <c r="R179" s="148">
        <f>Q179*H179</f>
        <v>157.626</v>
      </c>
      <c r="S179" s="148">
        <v>0</v>
      </c>
      <c r="T179" s="149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0" t="s">
        <v>215</v>
      </c>
      <c r="AT179" s="150" t="s">
        <v>377</v>
      </c>
      <c r="AU179" s="150" t="s">
        <v>185</v>
      </c>
      <c r="AY179" s="16" t="s">
        <v>177</v>
      </c>
      <c r="BE179" s="151">
        <f>IF(N179="základná",J179,0)</f>
        <v>0</v>
      </c>
      <c r="BF179" s="151">
        <f>IF(N179="znížená",J179,0)</f>
        <v>0</v>
      </c>
      <c r="BG179" s="151">
        <f>IF(N179="zákl. prenesená",J179,0)</f>
        <v>0</v>
      </c>
      <c r="BH179" s="151">
        <f>IF(N179="zníž. prenesená",J179,0)</f>
        <v>0</v>
      </c>
      <c r="BI179" s="151">
        <f>IF(N179="nulová",J179,0)</f>
        <v>0</v>
      </c>
      <c r="BJ179" s="16" t="s">
        <v>185</v>
      </c>
      <c r="BK179" s="152">
        <f>ROUND(I179*H179,3)</f>
        <v>0</v>
      </c>
      <c r="BL179" s="16" t="s">
        <v>184</v>
      </c>
      <c r="BM179" s="150" t="s">
        <v>1070</v>
      </c>
    </row>
    <row r="180" spans="1:65" s="13" customFormat="1">
      <c r="B180" s="153"/>
      <c r="D180" s="154" t="s">
        <v>204</v>
      </c>
      <c r="F180" s="156" t="s">
        <v>1071</v>
      </c>
      <c r="H180" s="157">
        <v>157.626</v>
      </c>
      <c r="L180" s="153"/>
      <c r="M180" s="158"/>
      <c r="N180" s="159"/>
      <c r="O180" s="159"/>
      <c r="P180" s="159"/>
      <c r="Q180" s="159"/>
      <c r="R180" s="159"/>
      <c r="S180" s="159"/>
      <c r="T180" s="160"/>
      <c r="AT180" s="155" t="s">
        <v>204</v>
      </c>
      <c r="AU180" s="155" t="s">
        <v>185</v>
      </c>
      <c r="AV180" s="13" t="s">
        <v>185</v>
      </c>
      <c r="AW180" s="13" t="s">
        <v>3</v>
      </c>
      <c r="AX180" s="13" t="s">
        <v>80</v>
      </c>
      <c r="AY180" s="155" t="s">
        <v>177</v>
      </c>
    </row>
    <row r="181" spans="1:65" s="2" customFormat="1" ht="14.45" customHeight="1">
      <c r="A181" s="28"/>
      <c r="B181" s="139"/>
      <c r="C181" s="140" t="s">
        <v>231</v>
      </c>
      <c r="D181" s="140" t="s">
        <v>180</v>
      </c>
      <c r="E181" s="141" t="s">
        <v>781</v>
      </c>
      <c r="F181" s="142" t="s">
        <v>782</v>
      </c>
      <c r="G181" s="143" t="s">
        <v>183</v>
      </c>
      <c r="H181" s="144">
        <v>94.5</v>
      </c>
      <c r="I181" s="144"/>
      <c r="J181" s="144"/>
      <c r="K181" s="145"/>
      <c r="L181" s="29"/>
      <c r="M181" s="146" t="s">
        <v>1</v>
      </c>
      <c r="N181" s="147" t="s">
        <v>38</v>
      </c>
      <c r="O181" s="148">
        <v>1.7000000000000001E-2</v>
      </c>
      <c r="P181" s="148">
        <f>O181*H181</f>
        <v>1.6065</v>
      </c>
      <c r="Q181" s="148">
        <v>0</v>
      </c>
      <c r="R181" s="148">
        <f>Q181*H181</f>
        <v>0</v>
      </c>
      <c r="S181" s="148">
        <v>0</v>
      </c>
      <c r="T181" s="149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50" t="s">
        <v>184</v>
      </c>
      <c r="AT181" s="150" t="s">
        <v>180</v>
      </c>
      <c r="AU181" s="150" t="s">
        <v>185</v>
      </c>
      <c r="AY181" s="16" t="s">
        <v>177</v>
      </c>
      <c r="BE181" s="151">
        <f>IF(N181="základná",J181,0)</f>
        <v>0</v>
      </c>
      <c r="BF181" s="151">
        <f>IF(N181="znížená",J181,0)</f>
        <v>0</v>
      </c>
      <c r="BG181" s="151">
        <f>IF(N181="zákl. prenesená",J181,0)</f>
        <v>0</v>
      </c>
      <c r="BH181" s="151">
        <f>IF(N181="zníž. prenesená",J181,0)</f>
        <v>0</v>
      </c>
      <c r="BI181" s="151">
        <f>IF(N181="nulová",J181,0)</f>
        <v>0</v>
      </c>
      <c r="BJ181" s="16" t="s">
        <v>185</v>
      </c>
      <c r="BK181" s="152">
        <f>ROUND(I181*H181,3)</f>
        <v>0</v>
      </c>
      <c r="BL181" s="16" t="s">
        <v>184</v>
      </c>
      <c r="BM181" s="150" t="s">
        <v>1072</v>
      </c>
    </row>
    <row r="182" spans="1:65" s="13" customFormat="1">
      <c r="B182" s="153"/>
      <c r="D182" s="154" t="s">
        <v>204</v>
      </c>
      <c r="E182" s="155" t="s">
        <v>1</v>
      </c>
      <c r="F182" s="156" t="s">
        <v>1073</v>
      </c>
      <c r="H182" s="157">
        <v>94.5</v>
      </c>
      <c r="L182" s="153"/>
      <c r="M182" s="158"/>
      <c r="N182" s="159"/>
      <c r="O182" s="159"/>
      <c r="P182" s="159"/>
      <c r="Q182" s="159"/>
      <c r="R182" s="159"/>
      <c r="S182" s="159"/>
      <c r="T182" s="160"/>
      <c r="AT182" s="155" t="s">
        <v>204</v>
      </c>
      <c r="AU182" s="155" t="s">
        <v>185</v>
      </c>
      <c r="AV182" s="13" t="s">
        <v>185</v>
      </c>
      <c r="AW182" s="13" t="s">
        <v>27</v>
      </c>
      <c r="AX182" s="13" t="s">
        <v>80</v>
      </c>
      <c r="AY182" s="155" t="s">
        <v>177</v>
      </c>
    </row>
    <row r="183" spans="1:65" s="12" customFormat="1" ht="22.9" customHeight="1">
      <c r="B183" s="127"/>
      <c r="D183" s="128" t="s">
        <v>71</v>
      </c>
      <c r="E183" s="137" t="s">
        <v>185</v>
      </c>
      <c r="F183" s="137" t="s">
        <v>358</v>
      </c>
      <c r="J183" s="138"/>
      <c r="L183" s="127"/>
      <c r="M183" s="131"/>
      <c r="N183" s="132"/>
      <c r="O183" s="132"/>
      <c r="P183" s="133">
        <f>SUM(P184:P208)</f>
        <v>325.21323269999993</v>
      </c>
      <c r="Q183" s="132"/>
      <c r="R183" s="133">
        <f>SUM(R184:R208)</f>
        <v>219.00543629999999</v>
      </c>
      <c r="S183" s="132"/>
      <c r="T183" s="134">
        <f>SUM(T184:T208)</f>
        <v>0</v>
      </c>
      <c r="AR183" s="128" t="s">
        <v>80</v>
      </c>
      <c r="AT183" s="135" t="s">
        <v>71</v>
      </c>
      <c r="AU183" s="135" t="s">
        <v>80</v>
      </c>
      <c r="AY183" s="128" t="s">
        <v>177</v>
      </c>
      <c r="BK183" s="136">
        <f>SUM(BK184:BK208)</f>
        <v>0</v>
      </c>
    </row>
    <row r="184" spans="1:65" s="2" customFormat="1" ht="24.2" customHeight="1">
      <c r="A184" s="28"/>
      <c r="B184" s="139"/>
      <c r="C184" s="140" t="s">
        <v>235</v>
      </c>
      <c r="D184" s="140" t="s">
        <v>180</v>
      </c>
      <c r="E184" s="141" t="s">
        <v>839</v>
      </c>
      <c r="F184" s="142" t="s">
        <v>840</v>
      </c>
      <c r="G184" s="143" t="s">
        <v>202</v>
      </c>
      <c r="H184" s="144">
        <v>62.061999999999998</v>
      </c>
      <c r="I184" s="144"/>
      <c r="J184" s="144"/>
      <c r="K184" s="145"/>
      <c r="L184" s="29"/>
      <c r="M184" s="146" t="s">
        <v>1</v>
      </c>
      <c r="N184" s="147" t="s">
        <v>38</v>
      </c>
      <c r="O184" s="148">
        <v>0.61899999999999999</v>
      </c>
      <c r="P184" s="148">
        <f>O184*H184</f>
        <v>38.416378000000002</v>
      </c>
      <c r="Q184" s="148">
        <v>2.2119</v>
      </c>
      <c r="R184" s="148">
        <f>Q184*H184</f>
        <v>137.2749378</v>
      </c>
      <c r="S184" s="148">
        <v>0</v>
      </c>
      <c r="T184" s="149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0" t="s">
        <v>184</v>
      </c>
      <c r="AT184" s="150" t="s">
        <v>180</v>
      </c>
      <c r="AU184" s="150" t="s">
        <v>185</v>
      </c>
      <c r="AY184" s="16" t="s">
        <v>177</v>
      </c>
      <c r="BE184" s="151">
        <f>IF(N184="základná",J184,0)</f>
        <v>0</v>
      </c>
      <c r="BF184" s="151">
        <f>IF(N184="znížená",J184,0)</f>
        <v>0</v>
      </c>
      <c r="BG184" s="151">
        <f>IF(N184="zákl. prenesená",J184,0)</f>
        <v>0</v>
      </c>
      <c r="BH184" s="151">
        <f>IF(N184="zníž. prenesená",J184,0)</f>
        <v>0</v>
      </c>
      <c r="BI184" s="151">
        <f>IF(N184="nulová",J184,0)</f>
        <v>0</v>
      </c>
      <c r="BJ184" s="16" t="s">
        <v>185</v>
      </c>
      <c r="BK184" s="152">
        <f>ROUND(I184*H184,3)</f>
        <v>0</v>
      </c>
      <c r="BL184" s="16" t="s">
        <v>184</v>
      </c>
      <c r="BM184" s="150" t="s">
        <v>1074</v>
      </c>
    </row>
    <row r="185" spans="1:65" s="13" customFormat="1">
      <c r="B185" s="153"/>
      <c r="D185" s="154" t="s">
        <v>204</v>
      </c>
      <c r="E185" s="155" t="s">
        <v>1</v>
      </c>
      <c r="F185" s="156" t="s">
        <v>1075</v>
      </c>
      <c r="H185" s="157">
        <v>23.341999999999999</v>
      </c>
      <c r="L185" s="153"/>
      <c r="M185" s="158"/>
      <c r="N185" s="159"/>
      <c r="O185" s="159"/>
      <c r="P185" s="159"/>
      <c r="Q185" s="159"/>
      <c r="R185" s="159"/>
      <c r="S185" s="159"/>
      <c r="T185" s="160"/>
      <c r="AT185" s="155" t="s">
        <v>204</v>
      </c>
      <c r="AU185" s="155" t="s">
        <v>185</v>
      </c>
      <c r="AV185" s="13" t="s">
        <v>185</v>
      </c>
      <c r="AW185" s="13" t="s">
        <v>27</v>
      </c>
      <c r="AX185" s="13" t="s">
        <v>72</v>
      </c>
      <c r="AY185" s="155" t="s">
        <v>177</v>
      </c>
    </row>
    <row r="186" spans="1:65" s="13" customFormat="1">
      <c r="B186" s="153"/>
      <c r="D186" s="154" t="s">
        <v>204</v>
      </c>
      <c r="E186" s="155" t="s">
        <v>1</v>
      </c>
      <c r="F186" s="156" t="s">
        <v>1076</v>
      </c>
      <c r="H186" s="157">
        <v>11.52</v>
      </c>
      <c r="L186" s="153"/>
      <c r="M186" s="158"/>
      <c r="N186" s="159"/>
      <c r="O186" s="159"/>
      <c r="P186" s="159"/>
      <c r="Q186" s="159"/>
      <c r="R186" s="159"/>
      <c r="S186" s="159"/>
      <c r="T186" s="160"/>
      <c r="AT186" s="155" t="s">
        <v>204</v>
      </c>
      <c r="AU186" s="155" t="s">
        <v>185</v>
      </c>
      <c r="AV186" s="13" t="s">
        <v>185</v>
      </c>
      <c r="AW186" s="13" t="s">
        <v>27</v>
      </c>
      <c r="AX186" s="13" t="s">
        <v>72</v>
      </c>
      <c r="AY186" s="155" t="s">
        <v>177</v>
      </c>
    </row>
    <row r="187" spans="1:65" s="13" customFormat="1">
      <c r="B187" s="153"/>
      <c r="D187" s="154" t="s">
        <v>204</v>
      </c>
      <c r="E187" s="155" t="s">
        <v>1</v>
      </c>
      <c r="F187" s="156" t="s">
        <v>1077</v>
      </c>
      <c r="H187" s="157">
        <v>27.2</v>
      </c>
      <c r="L187" s="153"/>
      <c r="M187" s="158"/>
      <c r="N187" s="159"/>
      <c r="O187" s="159"/>
      <c r="P187" s="159"/>
      <c r="Q187" s="159"/>
      <c r="R187" s="159"/>
      <c r="S187" s="159"/>
      <c r="T187" s="160"/>
      <c r="AT187" s="155" t="s">
        <v>204</v>
      </c>
      <c r="AU187" s="155" t="s">
        <v>185</v>
      </c>
      <c r="AV187" s="13" t="s">
        <v>185</v>
      </c>
      <c r="AW187" s="13" t="s">
        <v>27</v>
      </c>
      <c r="AX187" s="13" t="s">
        <v>72</v>
      </c>
      <c r="AY187" s="155" t="s">
        <v>177</v>
      </c>
    </row>
    <row r="188" spans="1:65" s="14" customFormat="1">
      <c r="B188" s="174"/>
      <c r="D188" s="154" t="s">
        <v>204</v>
      </c>
      <c r="E188" s="175" t="s">
        <v>1</v>
      </c>
      <c r="F188" s="176" t="s">
        <v>395</v>
      </c>
      <c r="H188" s="177">
        <v>62.061999999999998</v>
      </c>
      <c r="L188" s="174"/>
      <c r="M188" s="178"/>
      <c r="N188" s="179"/>
      <c r="O188" s="179"/>
      <c r="P188" s="179"/>
      <c r="Q188" s="179"/>
      <c r="R188" s="179"/>
      <c r="S188" s="179"/>
      <c r="T188" s="180"/>
      <c r="AT188" s="175" t="s">
        <v>204</v>
      </c>
      <c r="AU188" s="175" t="s">
        <v>185</v>
      </c>
      <c r="AV188" s="14" t="s">
        <v>184</v>
      </c>
      <c r="AW188" s="14" t="s">
        <v>27</v>
      </c>
      <c r="AX188" s="14" t="s">
        <v>80</v>
      </c>
      <c r="AY188" s="175" t="s">
        <v>177</v>
      </c>
    </row>
    <row r="189" spans="1:65" s="2" customFormat="1" ht="14.45" customHeight="1">
      <c r="A189" s="28"/>
      <c r="B189" s="139"/>
      <c r="C189" s="140" t="s">
        <v>240</v>
      </c>
      <c r="D189" s="140" t="s">
        <v>180</v>
      </c>
      <c r="E189" s="141" t="s">
        <v>843</v>
      </c>
      <c r="F189" s="142" t="s">
        <v>844</v>
      </c>
      <c r="G189" s="143" t="s">
        <v>183</v>
      </c>
      <c r="H189" s="144">
        <v>214.92</v>
      </c>
      <c r="I189" s="144"/>
      <c r="J189" s="144"/>
      <c r="K189" s="145"/>
      <c r="L189" s="29"/>
      <c r="M189" s="146" t="s">
        <v>1</v>
      </c>
      <c r="N189" s="147" t="s">
        <v>38</v>
      </c>
      <c r="O189" s="148">
        <v>0.35799999999999998</v>
      </c>
      <c r="P189" s="148">
        <f>O189*H189</f>
        <v>76.941359999999989</v>
      </c>
      <c r="Q189" s="148">
        <v>6.7000000000000002E-4</v>
      </c>
      <c r="R189" s="148">
        <f>Q189*H189</f>
        <v>0.1439964</v>
      </c>
      <c r="S189" s="148">
        <v>0</v>
      </c>
      <c r="T189" s="149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50" t="s">
        <v>184</v>
      </c>
      <c r="AT189" s="150" t="s">
        <v>180</v>
      </c>
      <c r="AU189" s="150" t="s">
        <v>185</v>
      </c>
      <c r="AY189" s="16" t="s">
        <v>177</v>
      </c>
      <c r="BE189" s="151">
        <f>IF(N189="základná",J189,0)</f>
        <v>0</v>
      </c>
      <c r="BF189" s="151">
        <f>IF(N189="znížená",J189,0)</f>
        <v>0</v>
      </c>
      <c r="BG189" s="151">
        <f>IF(N189="zákl. prenesená",J189,0)</f>
        <v>0</v>
      </c>
      <c r="BH189" s="151">
        <f>IF(N189="zníž. prenesená",J189,0)</f>
        <v>0</v>
      </c>
      <c r="BI189" s="151">
        <f>IF(N189="nulová",J189,0)</f>
        <v>0</v>
      </c>
      <c r="BJ189" s="16" t="s">
        <v>185</v>
      </c>
      <c r="BK189" s="152">
        <f>ROUND(I189*H189,3)</f>
        <v>0</v>
      </c>
      <c r="BL189" s="16" t="s">
        <v>184</v>
      </c>
      <c r="BM189" s="150" t="s">
        <v>1078</v>
      </c>
    </row>
    <row r="190" spans="1:65" s="13" customFormat="1">
      <c r="B190" s="153"/>
      <c r="D190" s="154" t="s">
        <v>204</v>
      </c>
      <c r="E190" s="155" t="s">
        <v>1</v>
      </c>
      <c r="F190" s="156" t="s">
        <v>1079</v>
      </c>
      <c r="H190" s="157">
        <v>63</v>
      </c>
      <c r="L190" s="153"/>
      <c r="M190" s="158"/>
      <c r="N190" s="159"/>
      <c r="O190" s="159"/>
      <c r="P190" s="159"/>
      <c r="Q190" s="159"/>
      <c r="R190" s="159"/>
      <c r="S190" s="159"/>
      <c r="T190" s="160"/>
      <c r="AT190" s="155" t="s">
        <v>204</v>
      </c>
      <c r="AU190" s="155" t="s">
        <v>185</v>
      </c>
      <c r="AV190" s="13" t="s">
        <v>185</v>
      </c>
      <c r="AW190" s="13" t="s">
        <v>27</v>
      </c>
      <c r="AX190" s="13" t="s">
        <v>72</v>
      </c>
      <c r="AY190" s="155" t="s">
        <v>177</v>
      </c>
    </row>
    <row r="191" spans="1:65" s="13" customFormat="1">
      <c r="B191" s="153"/>
      <c r="D191" s="154" t="s">
        <v>204</v>
      </c>
      <c r="E191" s="155" t="s">
        <v>1</v>
      </c>
      <c r="F191" s="156" t="s">
        <v>1080</v>
      </c>
      <c r="H191" s="157">
        <v>131.91999999999999</v>
      </c>
      <c r="L191" s="153"/>
      <c r="M191" s="158"/>
      <c r="N191" s="159"/>
      <c r="O191" s="159"/>
      <c r="P191" s="159"/>
      <c r="Q191" s="159"/>
      <c r="R191" s="159"/>
      <c r="S191" s="159"/>
      <c r="T191" s="160"/>
      <c r="AT191" s="155" t="s">
        <v>204</v>
      </c>
      <c r="AU191" s="155" t="s">
        <v>185</v>
      </c>
      <c r="AV191" s="13" t="s">
        <v>185</v>
      </c>
      <c r="AW191" s="13" t="s">
        <v>27</v>
      </c>
      <c r="AX191" s="13" t="s">
        <v>72</v>
      </c>
      <c r="AY191" s="155" t="s">
        <v>177</v>
      </c>
    </row>
    <row r="192" spans="1:65" s="13" customFormat="1">
      <c r="B192" s="153"/>
      <c r="D192" s="154" t="s">
        <v>204</v>
      </c>
      <c r="E192" s="155" t="s">
        <v>1</v>
      </c>
      <c r="F192" s="156" t="s">
        <v>7</v>
      </c>
      <c r="H192" s="157">
        <v>20</v>
      </c>
      <c r="L192" s="153"/>
      <c r="M192" s="158"/>
      <c r="N192" s="159"/>
      <c r="O192" s="159"/>
      <c r="P192" s="159"/>
      <c r="Q192" s="159"/>
      <c r="R192" s="159"/>
      <c r="S192" s="159"/>
      <c r="T192" s="160"/>
      <c r="AT192" s="155" t="s">
        <v>204</v>
      </c>
      <c r="AU192" s="155" t="s">
        <v>185</v>
      </c>
      <c r="AV192" s="13" t="s">
        <v>185</v>
      </c>
      <c r="AW192" s="13" t="s">
        <v>27</v>
      </c>
      <c r="AX192" s="13" t="s">
        <v>72</v>
      </c>
      <c r="AY192" s="155" t="s">
        <v>177</v>
      </c>
    </row>
    <row r="193" spans="1:65" s="14" customFormat="1">
      <c r="B193" s="174"/>
      <c r="D193" s="154" t="s">
        <v>204</v>
      </c>
      <c r="E193" s="175" t="s">
        <v>1</v>
      </c>
      <c r="F193" s="176" t="s">
        <v>395</v>
      </c>
      <c r="H193" s="177">
        <v>214.92</v>
      </c>
      <c r="L193" s="174"/>
      <c r="M193" s="178"/>
      <c r="N193" s="179"/>
      <c r="O193" s="179"/>
      <c r="P193" s="179"/>
      <c r="Q193" s="179"/>
      <c r="R193" s="179"/>
      <c r="S193" s="179"/>
      <c r="T193" s="180"/>
      <c r="AT193" s="175" t="s">
        <v>204</v>
      </c>
      <c r="AU193" s="175" t="s">
        <v>185</v>
      </c>
      <c r="AV193" s="14" t="s">
        <v>184</v>
      </c>
      <c r="AW193" s="14" t="s">
        <v>27</v>
      </c>
      <c r="AX193" s="14" t="s">
        <v>80</v>
      </c>
      <c r="AY193" s="175" t="s">
        <v>177</v>
      </c>
    </row>
    <row r="194" spans="1:65" s="2" customFormat="1" ht="21" customHeight="1">
      <c r="A194" s="28"/>
      <c r="B194" s="139"/>
      <c r="C194" s="140" t="s">
        <v>245</v>
      </c>
      <c r="D194" s="140" t="s">
        <v>180</v>
      </c>
      <c r="E194" s="141" t="s">
        <v>848</v>
      </c>
      <c r="F194" s="142" t="s">
        <v>849</v>
      </c>
      <c r="G194" s="143" t="s">
        <v>183</v>
      </c>
      <c r="H194" s="144">
        <v>214.92</v>
      </c>
      <c r="I194" s="144"/>
      <c r="J194" s="144"/>
      <c r="K194" s="145"/>
      <c r="L194" s="29"/>
      <c r="M194" s="146" t="s">
        <v>1</v>
      </c>
      <c r="N194" s="147" t="s">
        <v>38</v>
      </c>
      <c r="O194" s="148">
        <v>0.19900000000000001</v>
      </c>
      <c r="P194" s="148">
        <f>O194*H194</f>
        <v>42.769080000000002</v>
      </c>
      <c r="Q194" s="148">
        <v>0</v>
      </c>
      <c r="R194" s="148">
        <f>Q194*H194</f>
        <v>0</v>
      </c>
      <c r="S194" s="148">
        <v>0</v>
      </c>
      <c r="T194" s="149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50" t="s">
        <v>184</v>
      </c>
      <c r="AT194" s="150" t="s">
        <v>180</v>
      </c>
      <c r="AU194" s="150" t="s">
        <v>185</v>
      </c>
      <c r="AY194" s="16" t="s">
        <v>177</v>
      </c>
      <c r="BE194" s="151">
        <f>IF(N194="základná",J194,0)</f>
        <v>0</v>
      </c>
      <c r="BF194" s="151">
        <f>IF(N194="znížená",J194,0)</f>
        <v>0</v>
      </c>
      <c r="BG194" s="151">
        <f>IF(N194="zákl. prenesená",J194,0)</f>
        <v>0</v>
      </c>
      <c r="BH194" s="151">
        <f>IF(N194="zníž. prenesená",J194,0)</f>
        <v>0</v>
      </c>
      <c r="BI194" s="151">
        <f>IF(N194="nulová",J194,0)</f>
        <v>0</v>
      </c>
      <c r="BJ194" s="16" t="s">
        <v>185</v>
      </c>
      <c r="BK194" s="152">
        <f>ROUND(I194*H194,3)</f>
        <v>0</v>
      </c>
      <c r="BL194" s="16" t="s">
        <v>184</v>
      </c>
      <c r="BM194" s="150" t="s">
        <v>1081</v>
      </c>
    </row>
    <row r="195" spans="1:65" s="2" customFormat="1" ht="14.45" customHeight="1">
      <c r="A195" s="28"/>
      <c r="B195" s="139"/>
      <c r="C195" s="140" t="s">
        <v>250</v>
      </c>
      <c r="D195" s="140" t="s">
        <v>180</v>
      </c>
      <c r="E195" s="141" t="s">
        <v>1082</v>
      </c>
      <c r="F195" s="142" t="s">
        <v>1083</v>
      </c>
      <c r="G195" s="143" t="s">
        <v>253</v>
      </c>
      <c r="H195" s="144">
        <v>3.13</v>
      </c>
      <c r="I195" s="144"/>
      <c r="J195" s="144"/>
      <c r="K195" s="145"/>
      <c r="L195" s="29"/>
      <c r="M195" s="146" t="s">
        <v>1</v>
      </c>
      <c r="N195" s="147" t="s">
        <v>38</v>
      </c>
      <c r="O195" s="148">
        <v>34.372</v>
      </c>
      <c r="P195" s="148">
        <f>O195*H195</f>
        <v>107.58435999999999</v>
      </c>
      <c r="Q195" s="148">
        <v>1.0197700000000001</v>
      </c>
      <c r="R195" s="148">
        <f>Q195*H195</f>
        <v>3.1918801000000001</v>
      </c>
      <c r="S195" s="148">
        <v>0</v>
      </c>
      <c r="T195" s="149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50" t="s">
        <v>184</v>
      </c>
      <c r="AT195" s="150" t="s">
        <v>180</v>
      </c>
      <c r="AU195" s="150" t="s">
        <v>185</v>
      </c>
      <c r="AY195" s="16" t="s">
        <v>177</v>
      </c>
      <c r="BE195" s="151">
        <f>IF(N195="základná",J195,0)</f>
        <v>0</v>
      </c>
      <c r="BF195" s="151">
        <f>IF(N195="znížená",J195,0)</f>
        <v>0</v>
      </c>
      <c r="BG195" s="151">
        <f>IF(N195="zákl. prenesená",J195,0)</f>
        <v>0</v>
      </c>
      <c r="BH195" s="151">
        <f>IF(N195="zníž. prenesená",J195,0)</f>
        <v>0</v>
      </c>
      <c r="BI195" s="151">
        <f>IF(N195="nulová",J195,0)</f>
        <v>0</v>
      </c>
      <c r="BJ195" s="16" t="s">
        <v>185</v>
      </c>
      <c r="BK195" s="152">
        <f>ROUND(I195*H195,3)</f>
        <v>0</v>
      </c>
      <c r="BL195" s="16" t="s">
        <v>184</v>
      </c>
      <c r="BM195" s="150" t="s">
        <v>1084</v>
      </c>
    </row>
    <row r="196" spans="1:65" s="13" customFormat="1">
      <c r="B196" s="153"/>
      <c r="D196" s="154" t="s">
        <v>204</v>
      </c>
      <c r="E196" s="155" t="s">
        <v>1</v>
      </c>
      <c r="F196" s="156" t="s">
        <v>1085</v>
      </c>
      <c r="H196" s="157">
        <v>1.464</v>
      </c>
      <c r="L196" s="153"/>
      <c r="M196" s="158"/>
      <c r="N196" s="159"/>
      <c r="O196" s="159"/>
      <c r="P196" s="159"/>
      <c r="Q196" s="159"/>
      <c r="R196" s="159"/>
      <c r="S196" s="159"/>
      <c r="T196" s="160"/>
      <c r="AT196" s="155" t="s">
        <v>204</v>
      </c>
      <c r="AU196" s="155" t="s">
        <v>185</v>
      </c>
      <c r="AV196" s="13" t="s">
        <v>185</v>
      </c>
      <c r="AW196" s="13" t="s">
        <v>27</v>
      </c>
      <c r="AX196" s="13" t="s">
        <v>72</v>
      </c>
      <c r="AY196" s="155" t="s">
        <v>177</v>
      </c>
    </row>
    <row r="197" spans="1:65" s="13" customFormat="1">
      <c r="B197" s="153"/>
      <c r="D197" s="154" t="s">
        <v>204</v>
      </c>
      <c r="E197" s="155" t="s">
        <v>1</v>
      </c>
      <c r="F197" s="156" t="s">
        <v>1086</v>
      </c>
      <c r="H197" s="157">
        <v>1.6659999999999999</v>
      </c>
      <c r="L197" s="153"/>
      <c r="M197" s="158"/>
      <c r="N197" s="159"/>
      <c r="O197" s="159"/>
      <c r="P197" s="159"/>
      <c r="Q197" s="159"/>
      <c r="R197" s="159"/>
      <c r="S197" s="159"/>
      <c r="T197" s="160"/>
      <c r="AT197" s="155" t="s">
        <v>204</v>
      </c>
      <c r="AU197" s="155" t="s">
        <v>185</v>
      </c>
      <c r="AV197" s="13" t="s">
        <v>185</v>
      </c>
      <c r="AW197" s="13" t="s">
        <v>27</v>
      </c>
      <c r="AX197" s="13" t="s">
        <v>72</v>
      </c>
      <c r="AY197" s="155" t="s">
        <v>177</v>
      </c>
    </row>
    <row r="198" spans="1:65" s="14" customFormat="1">
      <c r="B198" s="174"/>
      <c r="D198" s="154" t="s">
        <v>204</v>
      </c>
      <c r="E198" s="175" t="s">
        <v>1</v>
      </c>
      <c r="F198" s="176" t="s">
        <v>395</v>
      </c>
      <c r="H198" s="177">
        <v>3.13</v>
      </c>
      <c r="L198" s="174"/>
      <c r="M198" s="178"/>
      <c r="N198" s="179"/>
      <c r="O198" s="179"/>
      <c r="P198" s="179"/>
      <c r="Q198" s="179"/>
      <c r="R198" s="179"/>
      <c r="S198" s="179"/>
      <c r="T198" s="180"/>
      <c r="AT198" s="175" t="s">
        <v>204</v>
      </c>
      <c r="AU198" s="175" t="s">
        <v>185</v>
      </c>
      <c r="AV198" s="14" t="s">
        <v>184</v>
      </c>
      <c r="AW198" s="14" t="s">
        <v>27</v>
      </c>
      <c r="AX198" s="14" t="s">
        <v>80</v>
      </c>
      <c r="AY198" s="175" t="s">
        <v>177</v>
      </c>
    </row>
    <row r="199" spans="1:65" s="2" customFormat="1" ht="24.2" customHeight="1">
      <c r="A199" s="28"/>
      <c r="B199" s="139"/>
      <c r="C199" s="140" t="s">
        <v>255</v>
      </c>
      <c r="D199" s="140" t="s">
        <v>180</v>
      </c>
      <c r="E199" s="141" t="s">
        <v>1087</v>
      </c>
      <c r="F199" s="142" t="s">
        <v>1088</v>
      </c>
      <c r="G199" s="143" t="s">
        <v>183</v>
      </c>
      <c r="H199" s="144">
        <v>504</v>
      </c>
      <c r="I199" s="144"/>
      <c r="J199" s="144"/>
      <c r="K199" s="145"/>
      <c r="L199" s="29"/>
      <c r="M199" s="146" t="s">
        <v>1</v>
      </c>
      <c r="N199" s="147" t="s">
        <v>38</v>
      </c>
      <c r="O199" s="148">
        <v>4.1000000000000002E-2</v>
      </c>
      <c r="P199" s="148">
        <f>O199*H199</f>
        <v>20.664000000000001</v>
      </c>
      <c r="Q199" s="148">
        <v>3.5200000000000001E-3</v>
      </c>
      <c r="R199" s="148">
        <f>Q199*H199</f>
        <v>1.7740800000000001</v>
      </c>
      <c r="S199" s="148">
        <v>0</v>
      </c>
      <c r="T199" s="149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50" t="s">
        <v>184</v>
      </c>
      <c r="AT199" s="150" t="s">
        <v>180</v>
      </c>
      <c r="AU199" s="150" t="s">
        <v>185</v>
      </c>
      <c r="AY199" s="16" t="s">
        <v>177</v>
      </c>
      <c r="BE199" s="151">
        <f>IF(N199="základná",J199,0)</f>
        <v>0</v>
      </c>
      <c r="BF199" s="151">
        <f>IF(N199="znížená",J199,0)</f>
        <v>0</v>
      </c>
      <c r="BG199" s="151">
        <f>IF(N199="zákl. prenesená",J199,0)</f>
        <v>0</v>
      </c>
      <c r="BH199" s="151">
        <f>IF(N199="zníž. prenesená",J199,0)</f>
        <v>0</v>
      </c>
      <c r="BI199" s="151">
        <f>IF(N199="nulová",J199,0)</f>
        <v>0</v>
      </c>
      <c r="BJ199" s="16" t="s">
        <v>185</v>
      </c>
      <c r="BK199" s="152">
        <f>ROUND(I199*H199,3)</f>
        <v>0</v>
      </c>
      <c r="BL199" s="16" t="s">
        <v>184</v>
      </c>
      <c r="BM199" s="150" t="s">
        <v>1089</v>
      </c>
    </row>
    <row r="200" spans="1:65" s="13" customFormat="1">
      <c r="B200" s="153"/>
      <c r="D200" s="154" t="s">
        <v>204</v>
      </c>
      <c r="E200" s="155" t="s">
        <v>1</v>
      </c>
      <c r="F200" s="156" t="s">
        <v>1090</v>
      </c>
      <c r="H200" s="157">
        <v>504</v>
      </c>
      <c r="L200" s="153"/>
      <c r="M200" s="158"/>
      <c r="N200" s="159"/>
      <c r="O200" s="159"/>
      <c r="P200" s="159"/>
      <c r="Q200" s="159"/>
      <c r="R200" s="159"/>
      <c r="S200" s="159"/>
      <c r="T200" s="160"/>
      <c r="AT200" s="155" t="s">
        <v>204</v>
      </c>
      <c r="AU200" s="155" t="s">
        <v>185</v>
      </c>
      <c r="AV200" s="13" t="s">
        <v>185</v>
      </c>
      <c r="AW200" s="13" t="s">
        <v>27</v>
      </c>
      <c r="AX200" s="13" t="s">
        <v>80</v>
      </c>
      <c r="AY200" s="155" t="s">
        <v>177</v>
      </c>
    </row>
    <row r="201" spans="1:65" s="2" customFormat="1" ht="24.2" customHeight="1">
      <c r="A201" s="28"/>
      <c r="B201" s="139"/>
      <c r="C201" s="140" t="s">
        <v>259</v>
      </c>
      <c r="D201" s="140" t="s">
        <v>180</v>
      </c>
      <c r="E201" s="141" t="s">
        <v>1091</v>
      </c>
      <c r="F201" s="142" t="s">
        <v>1092</v>
      </c>
      <c r="G201" s="143" t="s">
        <v>202</v>
      </c>
      <c r="H201" s="144">
        <v>34.630000000000003</v>
      </c>
      <c r="I201" s="144"/>
      <c r="J201" s="144"/>
      <c r="K201" s="145"/>
      <c r="L201" s="29"/>
      <c r="M201" s="146" t="s">
        <v>1</v>
      </c>
      <c r="N201" s="147" t="s">
        <v>38</v>
      </c>
      <c r="O201" s="148">
        <v>0.58269000000000004</v>
      </c>
      <c r="P201" s="148">
        <f>O201*H201</f>
        <v>20.178554700000003</v>
      </c>
      <c r="Q201" s="148">
        <v>2.2119</v>
      </c>
      <c r="R201" s="148">
        <f>Q201*H201</f>
        <v>76.59809700000001</v>
      </c>
      <c r="S201" s="148">
        <v>0</v>
      </c>
      <c r="T201" s="149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50" t="s">
        <v>184</v>
      </c>
      <c r="AT201" s="150" t="s">
        <v>180</v>
      </c>
      <c r="AU201" s="150" t="s">
        <v>185</v>
      </c>
      <c r="AY201" s="16" t="s">
        <v>177</v>
      </c>
      <c r="BE201" s="151">
        <f>IF(N201="základná",J201,0)</f>
        <v>0</v>
      </c>
      <c r="BF201" s="151">
        <f>IF(N201="znížená",J201,0)</f>
        <v>0</v>
      </c>
      <c r="BG201" s="151">
        <f>IF(N201="zákl. prenesená",J201,0)</f>
        <v>0</v>
      </c>
      <c r="BH201" s="151">
        <f>IF(N201="zníž. prenesená",J201,0)</f>
        <v>0</v>
      </c>
      <c r="BI201" s="151">
        <f>IF(N201="nulová",J201,0)</f>
        <v>0</v>
      </c>
      <c r="BJ201" s="16" t="s">
        <v>185</v>
      </c>
      <c r="BK201" s="152">
        <f>ROUND(I201*H201,3)</f>
        <v>0</v>
      </c>
      <c r="BL201" s="16" t="s">
        <v>184</v>
      </c>
      <c r="BM201" s="150" t="s">
        <v>1093</v>
      </c>
    </row>
    <row r="202" spans="1:65" s="2" customFormat="1" ht="14.45" customHeight="1">
      <c r="A202" s="28"/>
      <c r="B202" s="139"/>
      <c r="C202" s="140" t="s">
        <v>263</v>
      </c>
      <c r="D202" s="140" t="s">
        <v>180</v>
      </c>
      <c r="E202" s="141" t="s">
        <v>620</v>
      </c>
      <c r="F202" s="142" t="s">
        <v>621</v>
      </c>
      <c r="G202" s="143" t="s">
        <v>183</v>
      </c>
      <c r="H202" s="144">
        <v>33.5</v>
      </c>
      <c r="I202" s="144"/>
      <c r="J202" s="144"/>
      <c r="K202" s="145"/>
      <c r="L202" s="29"/>
      <c r="M202" s="146" t="s">
        <v>1</v>
      </c>
      <c r="N202" s="147" t="s">
        <v>38</v>
      </c>
      <c r="O202" s="148">
        <v>0.35799999999999998</v>
      </c>
      <c r="P202" s="148">
        <f>O202*H202</f>
        <v>11.993</v>
      </c>
      <c r="Q202" s="148">
        <v>6.7000000000000002E-4</v>
      </c>
      <c r="R202" s="148">
        <f>Q202*H202</f>
        <v>2.2445E-2</v>
      </c>
      <c r="S202" s="148">
        <v>0</v>
      </c>
      <c r="T202" s="149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50" t="s">
        <v>184</v>
      </c>
      <c r="AT202" s="150" t="s">
        <v>180</v>
      </c>
      <c r="AU202" s="150" t="s">
        <v>185</v>
      </c>
      <c r="AY202" s="16" t="s">
        <v>177</v>
      </c>
      <c r="BE202" s="151">
        <f>IF(N202="základná",J202,0)</f>
        <v>0</v>
      </c>
      <c r="BF202" s="151">
        <f>IF(N202="znížená",J202,0)</f>
        <v>0</v>
      </c>
      <c r="BG202" s="151">
        <f>IF(N202="zákl. prenesená",J202,0)</f>
        <v>0</v>
      </c>
      <c r="BH202" s="151">
        <f>IF(N202="zníž. prenesená",J202,0)</f>
        <v>0</v>
      </c>
      <c r="BI202" s="151">
        <f>IF(N202="nulová",J202,0)</f>
        <v>0</v>
      </c>
      <c r="BJ202" s="16" t="s">
        <v>185</v>
      </c>
      <c r="BK202" s="152">
        <f>ROUND(I202*H202,3)</f>
        <v>0</v>
      </c>
      <c r="BL202" s="16" t="s">
        <v>184</v>
      </c>
      <c r="BM202" s="150" t="s">
        <v>1094</v>
      </c>
    </row>
    <row r="203" spans="1:65" s="13" customFormat="1">
      <c r="B203" s="153"/>
      <c r="D203" s="154" t="s">
        <v>204</v>
      </c>
      <c r="E203" s="155" t="s">
        <v>1</v>
      </c>
      <c r="F203" s="156" t="s">
        <v>1095</v>
      </c>
      <c r="H203" s="157">
        <v>9.9</v>
      </c>
      <c r="L203" s="153"/>
      <c r="M203" s="158"/>
      <c r="N203" s="159"/>
      <c r="O203" s="159"/>
      <c r="P203" s="159"/>
      <c r="Q203" s="159"/>
      <c r="R203" s="159"/>
      <c r="S203" s="159"/>
      <c r="T203" s="160"/>
      <c r="AT203" s="155" t="s">
        <v>204</v>
      </c>
      <c r="AU203" s="155" t="s">
        <v>185</v>
      </c>
      <c r="AV203" s="13" t="s">
        <v>185</v>
      </c>
      <c r="AW203" s="13" t="s">
        <v>27</v>
      </c>
      <c r="AX203" s="13" t="s">
        <v>72</v>
      </c>
      <c r="AY203" s="155" t="s">
        <v>177</v>
      </c>
    </row>
    <row r="204" spans="1:65" s="13" customFormat="1">
      <c r="B204" s="153"/>
      <c r="D204" s="154" t="s">
        <v>204</v>
      </c>
      <c r="E204" s="155" t="s">
        <v>1</v>
      </c>
      <c r="F204" s="156" t="s">
        <v>1096</v>
      </c>
      <c r="H204" s="157">
        <v>6.6</v>
      </c>
      <c r="L204" s="153"/>
      <c r="M204" s="158"/>
      <c r="N204" s="159"/>
      <c r="O204" s="159"/>
      <c r="P204" s="159"/>
      <c r="Q204" s="159"/>
      <c r="R204" s="159"/>
      <c r="S204" s="159"/>
      <c r="T204" s="160"/>
      <c r="AT204" s="155" t="s">
        <v>204</v>
      </c>
      <c r="AU204" s="155" t="s">
        <v>185</v>
      </c>
      <c r="AV204" s="13" t="s">
        <v>185</v>
      </c>
      <c r="AW204" s="13" t="s">
        <v>27</v>
      </c>
      <c r="AX204" s="13" t="s">
        <v>72</v>
      </c>
      <c r="AY204" s="155" t="s">
        <v>177</v>
      </c>
    </row>
    <row r="205" spans="1:65" s="13" customFormat="1">
      <c r="B205" s="153"/>
      <c r="D205" s="154" t="s">
        <v>204</v>
      </c>
      <c r="E205" s="155" t="s">
        <v>1</v>
      </c>
      <c r="F205" s="156" t="s">
        <v>1097</v>
      </c>
      <c r="H205" s="157">
        <v>7</v>
      </c>
      <c r="L205" s="153"/>
      <c r="M205" s="158"/>
      <c r="N205" s="159"/>
      <c r="O205" s="159"/>
      <c r="P205" s="159"/>
      <c r="Q205" s="159"/>
      <c r="R205" s="159"/>
      <c r="S205" s="159"/>
      <c r="T205" s="160"/>
      <c r="AT205" s="155" t="s">
        <v>204</v>
      </c>
      <c r="AU205" s="155" t="s">
        <v>185</v>
      </c>
      <c r="AV205" s="13" t="s">
        <v>185</v>
      </c>
      <c r="AW205" s="13" t="s">
        <v>27</v>
      </c>
      <c r="AX205" s="13" t="s">
        <v>72</v>
      </c>
      <c r="AY205" s="155" t="s">
        <v>177</v>
      </c>
    </row>
    <row r="206" spans="1:65" s="13" customFormat="1">
      <c r="B206" s="153"/>
      <c r="D206" s="154" t="s">
        <v>204</v>
      </c>
      <c r="E206" s="155" t="s">
        <v>1</v>
      </c>
      <c r="F206" s="156" t="s">
        <v>223</v>
      </c>
      <c r="H206" s="157">
        <v>10</v>
      </c>
      <c r="L206" s="153"/>
      <c r="M206" s="158"/>
      <c r="N206" s="159"/>
      <c r="O206" s="159"/>
      <c r="P206" s="159"/>
      <c r="Q206" s="159"/>
      <c r="R206" s="159"/>
      <c r="S206" s="159"/>
      <c r="T206" s="160"/>
      <c r="AT206" s="155" t="s">
        <v>204</v>
      </c>
      <c r="AU206" s="155" t="s">
        <v>185</v>
      </c>
      <c r="AV206" s="13" t="s">
        <v>185</v>
      </c>
      <c r="AW206" s="13" t="s">
        <v>27</v>
      </c>
      <c r="AX206" s="13" t="s">
        <v>72</v>
      </c>
      <c r="AY206" s="155" t="s">
        <v>177</v>
      </c>
    </row>
    <row r="207" spans="1:65" s="14" customFormat="1">
      <c r="B207" s="174"/>
      <c r="D207" s="154" t="s">
        <v>204</v>
      </c>
      <c r="E207" s="175" t="s">
        <v>1</v>
      </c>
      <c r="F207" s="176" t="s">
        <v>395</v>
      </c>
      <c r="H207" s="177">
        <v>33.5</v>
      </c>
      <c r="L207" s="174"/>
      <c r="M207" s="178"/>
      <c r="N207" s="179"/>
      <c r="O207" s="179"/>
      <c r="P207" s="179"/>
      <c r="Q207" s="179"/>
      <c r="R207" s="179"/>
      <c r="S207" s="179"/>
      <c r="T207" s="180"/>
      <c r="AT207" s="175" t="s">
        <v>204</v>
      </c>
      <c r="AU207" s="175" t="s">
        <v>185</v>
      </c>
      <c r="AV207" s="14" t="s">
        <v>184</v>
      </c>
      <c r="AW207" s="14" t="s">
        <v>27</v>
      </c>
      <c r="AX207" s="14" t="s">
        <v>80</v>
      </c>
      <c r="AY207" s="175" t="s">
        <v>177</v>
      </c>
    </row>
    <row r="208" spans="1:65" s="2" customFormat="1" ht="14.45" customHeight="1">
      <c r="A208" s="28"/>
      <c r="B208" s="139"/>
      <c r="C208" s="140" t="s">
        <v>7</v>
      </c>
      <c r="D208" s="140" t="s">
        <v>180</v>
      </c>
      <c r="E208" s="141" t="s">
        <v>624</v>
      </c>
      <c r="F208" s="142" t="s">
        <v>625</v>
      </c>
      <c r="G208" s="143" t="s">
        <v>183</v>
      </c>
      <c r="H208" s="144">
        <v>33.5</v>
      </c>
      <c r="I208" s="144"/>
      <c r="J208" s="144"/>
      <c r="K208" s="145"/>
      <c r="L208" s="29"/>
      <c r="M208" s="146" t="s">
        <v>1</v>
      </c>
      <c r="N208" s="147" t="s">
        <v>38</v>
      </c>
      <c r="O208" s="148">
        <v>0.19900000000000001</v>
      </c>
      <c r="P208" s="148">
        <f>O208*H208</f>
        <v>6.6665000000000001</v>
      </c>
      <c r="Q208" s="148">
        <v>0</v>
      </c>
      <c r="R208" s="148">
        <f>Q208*H208</f>
        <v>0</v>
      </c>
      <c r="S208" s="148">
        <v>0</v>
      </c>
      <c r="T208" s="149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50" t="s">
        <v>184</v>
      </c>
      <c r="AT208" s="150" t="s">
        <v>180</v>
      </c>
      <c r="AU208" s="150" t="s">
        <v>185</v>
      </c>
      <c r="AY208" s="16" t="s">
        <v>177</v>
      </c>
      <c r="BE208" s="151">
        <f>IF(N208="základná",J208,0)</f>
        <v>0</v>
      </c>
      <c r="BF208" s="151">
        <f>IF(N208="znížená",J208,0)</f>
        <v>0</v>
      </c>
      <c r="BG208" s="151">
        <f>IF(N208="zákl. prenesená",J208,0)</f>
        <v>0</v>
      </c>
      <c r="BH208" s="151">
        <f>IF(N208="zníž. prenesená",J208,0)</f>
        <v>0</v>
      </c>
      <c r="BI208" s="151">
        <f>IF(N208="nulová",J208,0)</f>
        <v>0</v>
      </c>
      <c r="BJ208" s="16" t="s">
        <v>185</v>
      </c>
      <c r="BK208" s="152">
        <f>ROUND(I208*H208,3)</f>
        <v>0</v>
      </c>
      <c r="BL208" s="16" t="s">
        <v>184</v>
      </c>
      <c r="BM208" s="150" t="s">
        <v>1098</v>
      </c>
    </row>
    <row r="209" spans="1:65" s="12" customFormat="1" ht="22.9" customHeight="1">
      <c r="B209" s="127"/>
      <c r="D209" s="128" t="s">
        <v>71</v>
      </c>
      <c r="E209" s="137" t="s">
        <v>184</v>
      </c>
      <c r="F209" s="137" t="s">
        <v>1099</v>
      </c>
      <c r="J209" s="138"/>
      <c r="L209" s="127"/>
      <c r="M209" s="131"/>
      <c r="N209" s="132"/>
      <c r="O209" s="132"/>
      <c r="P209" s="133">
        <f>SUM(P210:P219)</f>
        <v>109.01916300000001</v>
      </c>
      <c r="Q209" s="132"/>
      <c r="R209" s="133">
        <f>SUM(R210:R219)</f>
        <v>6.7278698700000001</v>
      </c>
      <c r="S209" s="132"/>
      <c r="T209" s="134">
        <f>SUM(T210:T219)</f>
        <v>0</v>
      </c>
      <c r="AR209" s="128" t="s">
        <v>80</v>
      </c>
      <c r="AT209" s="135" t="s">
        <v>71</v>
      </c>
      <c r="AU209" s="135" t="s">
        <v>80</v>
      </c>
      <c r="AY209" s="128" t="s">
        <v>177</v>
      </c>
      <c r="BK209" s="136">
        <f>SUM(BK210:BK219)</f>
        <v>0</v>
      </c>
    </row>
    <row r="210" spans="1:65" s="2" customFormat="1" ht="14.45" customHeight="1">
      <c r="A210" s="28"/>
      <c r="B210" s="139"/>
      <c r="C210" s="140" t="s">
        <v>273</v>
      </c>
      <c r="D210" s="140" t="s">
        <v>180</v>
      </c>
      <c r="E210" s="141" t="s">
        <v>1100</v>
      </c>
      <c r="F210" s="142" t="s">
        <v>1101</v>
      </c>
      <c r="G210" s="143" t="s">
        <v>202</v>
      </c>
      <c r="H210" s="144">
        <v>2.7690000000000001</v>
      </c>
      <c r="I210" s="144"/>
      <c r="J210" s="144"/>
      <c r="K210" s="145"/>
      <c r="L210" s="29"/>
      <c r="M210" s="146" t="s">
        <v>1</v>
      </c>
      <c r="N210" s="147" t="s">
        <v>38</v>
      </c>
      <c r="O210" s="148">
        <v>2.6269999999999998</v>
      </c>
      <c r="P210" s="148">
        <f>O210*H210</f>
        <v>7.2741629999999997</v>
      </c>
      <c r="Q210" s="148">
        <v>2.2372299999999998</v>
      </c>
      <c r="R210" s="148">
        <f>Q210*H210</f>
        <v>6.1948898699999999</v>
      </c>
      <c r="S210" s="148">
        <v>0</v>
      </c>
      <c r="T210" s="149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50" t="s">
        <v>184</v>
      </c>
      <c r="AT210" s="150" t="s">
        <v>180</v>
      </c>
      <c r="AU210" s="150" t="s">
        <v>185</v>
      </c>
      <c r="AY210" s="16" t="s">
        <v>177</v>
      </c>
      <c r="BE210" s="151">
        <f>IF(N210="základná",J210,0)</f>
        <v>0</v>
      </c>
      <c r="BF210" s="151">
        <f>IF(N210="znížená",J210,0)</f>
        <v>0</v>
      </c>
      <c r="BG210" s="151">
        <f>IF(N210="zákl. prenesená",J210,0)</f>
        <v>0</v>
      </c>
      <c r="BH210" s="151">
        <f>IF(N210="zníž. prenesená",J210,0)</f>
        <v>0</v>
      </c>
      <c r="BI210" s="151">
        <f>IF(N210="nulová",J210,0)</f>
        <v>0</v>
      </c>
      <c r="BJ210" s="16" t="s">
        <v>185</v>
      </c>
      <c r="BK210" s="152">
        <f>ROUND(I210*H210,3)</f>
        <v>0</v>
      </c>
      <c r="BL210" s="16" t="s">
        <v>184</v>
      </c>
      <c r="BM210" s="150" t="s">
        <v>1102</v>
      </c>
    </row>
    <row r="211" spans="1:65" s="13" customFormat="1">
      <c r="B211" s="153"/>
      <c r="D211" s="154" t="s">
        <v>204</v>
      </c>
      <c r="E211" s="155" t="s">
        <v>1</v>
      </c>
      <c r="F211" s="156" t="s">
        <v>1103</v>
      </c>
      <c r="H211" s="157">
        <v>1.7490000000000001</v>
      </c>
      <c r="L211" s="153"/>
      <c r="M211" s="158"/>
      <c r="N211" s="159"/>
      <c r="O211" s="159"/>
      <c r="P211" s="159"/>
      <c r="Q211" s="159"/>
      <c r="R211" s="159"/>
      <c r="S211" s="159"/>
      <c r="T211" s="160"/>
      <c r="AT211" s="155" t="s">
        <v>204</v>
      </c>
      <c r="AU211" s="155" t="s">
        <v>185</v>
      </c>
      <c r="AV211" s="13" t="s">
        <v>185</v>
      </c>
      <c r="AW211" s="13" t="s">
        <v>27</v>
      </c>
      <c r="AX211" s="13" t="s">
        <v>72</v>
      </c>
      <c r="AY211" s="155" t="s">
        <v>177</v>
      </c>
    </row>
    <row r="212" spans="1:65" s="13" customFormat="1">
      <c r="B212" s="153"/>
      <c r="D212" s="154" t="s">
        <v>204</v>
      </c>
      <c r="E212" s="155" t="s">
        <v>1</v>
      </c>
      <c r="F212" s="156" t="s">
        <v>1104</v>
      </c>
      <c r="H212" s="157">
        <v>1.02</v>
      </c>
      <c r="L212" s="153"/>
      <c r="M212" s="158"/>
      <c r="N212" s="159"/>
      <c r="O212" s="159"/>
      <c r="P212" s="159"/>
      <c r="Q212" s="159"/>
      <c r="R212" s="159"/>
      <c r="S212" s="159"/>
      <c r="T212" s="160"/>
      <c r="AT212" s="155" t="s">
        <v>204</v>
      </c>
      <c r="AU212" s="155" t="s">
        <v>185</v>
      </c>
      <c r="AV212" s="13" t="s">
        <v>185</v>
      </c>
      <c r="AW212" s="13" t="s">
        <v>27</v>
      </c>
      <c r="AX212" s="13" t="s">
        <v>72</v>
      </c>
      <c r="AY212" s="155" t="s">
        <v>177</v>
      </c>
    </row>
    <row r="213" spans="1:65" s="14" customFormat="1">
      <c r="B213" s="174"/>
      <c r="D213" s="154" t="s">
        <v>204</v>
      </c>
      <c r="E213" s="175" t="s">
        <v>1</v>
      </c>
      <c r="F213" s="176" t="s">
        <v>395</v>
      </c>
      <c r="H213" s="177">
        <v>2.7690000000000001</v>
      </c>
      <c r="L213" s="174"/>
      <c r="M213" s="178"/>
      <c r="N213" s="179"/>
      <c r="O213" s="179"/>
      <c r="P213" s="179"/>
      <c r="Q213" s="179"/>
      <c r="R213" s="179"/>
      <c r="S213" s="179"/>
      <c r="T213" s="180"/>
      <c r="AT213" s="175" t="s">
        <v>204</v>
      </c>
      <c r="AU213" s="175" t="s">
        <v>185</v>
      </c>
      <c r="AV213" s="14" t="s">
        <v>184</v>
      </c>
      <c r="AW213" s="14" t="s">
        <v>27</v>
      </c>
      <c r="AX213" s="14" t="s">
        <v>80</v>
      </c>
      <c r="AY213" s="175" t="s">
        <v>177</v>
      </c>
    </row>
    <row r="214" spans="1:65" s="2" customFormat="1" ht="24.2" customHeight="1">
      <c r="A214" s="28"/>
      <c r="B214" s="139"/>
      <c r="C214" s="140" t="s">
        <v>281</v>
      </c>
      <c r="D214" s="140" t="s">
        <v>180</v>
      </c>
      <c r="E214" s="141" t="s">
        <v>1105</v>
      </c>
      <c r="F214" s="142" t="s">
        <v>1106</v>
      </c>
      <c r="G214" s="143" t="s">
        <v>183</v>
      </c>
      <c r="H214" s="144">
        <v>63</v>
      </c>
      <c r="I214" s="144"/>
      <c r="J214" s="144"/>
      <c r="K214" s="145"/>
      <c r="L214" s="29"/>
      <c r="M214" s="146" t="s">
        <v>1</v>
      </c>
      <c r="N214" s="147" t="s">
        <v>38</v>
      </c>
      <c r="O214" s="148">
        <v>1.2789999999999999</v>
      </c>
      <c r="P214" s="148">
        <f>O214*H214</f>
        <v>80.576999999999998</v>
      </c>
      <c r="Q214" s="148">
        <v>8.4600000000000005E-3</v>
      </c>
      <c r="R214" s="148">
        <f>Q214*H214</f>
        <v>0.53298000000000001</v>
      </c>
      <c r="S214" s="148">
        <v>0</v>
      </c>
      <c r="T214" s="149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50" t="s">
        <v>184</v>
      </c>
      <c r="AT214" s="150" t="s">
        <v>180</v>
      </c>
      <c r="AU214" s="150" t="s">
        <v>185</v>
      </c>
      <c r="AY214" s="16" t="s">
        <v>177</v>
      </c>
      <c r="BE214" s="151">
        <f>IF(N214="základná",J214,0)</f>
        <v>0</v>
      </c>
      <c r="BF214" s="151">
        <f>IF(N214="znížená",J214,0)</f>
        <v>0</v>
      </c>
      <c r="BG214" s="151">
        <f>IF(N214="zákl. prenesená",J214,0)</f>
        <v>0</v>
      </c>
      <c r="BH214" s="151">
        <f>IF(N214="zníž. prenesená",J214,0)</f>
        <v>0</v>
      </c>
      <c r="BI214" s="151">
        <f>IF(N214="nulová",J214,0)</f>
        <v>0</v>
      </c>
      <c r="BJ214" s="16" t="s">
        <v>185</v>
      </c>
      <c r="BK214" s="152">
        <f>ROUND(I214*H214,3)</f>
        <v>0</v>
      </c>
      <c r="BL214" s="16" t="s">
        <v>184</v>
      </c>
      <c r="BM214" s="150" t="s">
        <v>1107</v>
      </c>
    </row>
    <row r="215" spans="1:65" s="13" customFormat="1">
      <c r="B215" s="153"/>
      <c r="D215" s="154" t="s">
        <v>204</v>
      </c>
      <c r="E215" s="155" t="s">
        <v>1</v>
      </c>
      <c r="F215" s="156" t="s">
        <v>1108</v>
      </c>
      <c r="H215" s="157">
        <v>36</v>
      </c>
      <c r="L215" s="153"/>
      <c r="M215" s="158"/>
      <c r="N215" s="159"/>
      <c r="O215" s="159"/>
      <c r="P215" s="159"/>
      <c r="Q215" s="159"/>
      <c r="R215" s="159"/>
      <c r="S215" s="159"/>
      <c r="T215" s="160"/>
      <c r="AT215" s="155" t="s">
        <v>204</v>
      </c>
      <c r="AU215" s="155" t="s">
        <v>185</v>
      </c>
      <c r="AV215" s="13" t="s">
        <v>185</v>
      </c>
      <c r="AW215" s="13" t="s">
        <v>27</v>
      </c>
      <c r="AX215" s="13" t="s">
        <v>72</v>
      </c>
      <c r="AY215" s="155" t="s">
        <v>177</v>
      </c>
    </row>
    <row r="216" spans="1:65" s="13" customFormat="1">
      <c r="B216" s="153"/>
      <c r="D216" s="154" t="s">
        <v>204</v>
      </c>
      <c r="E216" s="155" t="s">
        <v>1</v>
      </c>
      <c r="F216" s="156" t="s">
        <v>1109</v>
      </c>
      <c r="H216" s="157">
        <v>21</v>
      </c>
      <c r="L216" s="153"/>
      <c r="M216" s="158"/>
      <c r="N216" s="159"/>
      <c r="O216" s="159"/>
      <c r="P216" s="159"/>
      <c r="Q216" s="159"/>
      <c r="R216" s="159"/>
      <c r="S216" s="159"/>
      <c r="T216" s="160"/>
      <c r="AT216" s="155" t="s">
        <v>204</v>
      </c>
      <c r="AU216" s="155" t="s">
        <v>185</v>
      </c>
      <c r="AV216" s="13" t="s">
        <v>185</v>
      </c>
      <c r="AW216" s="13" t="s">
        <v>27</v>
      </c>
      <c r="AX216" s="13" t="s">
        <v>72</v>
      </c>
      <c r="AY216" s="155" t="s">
        <v>177</v>
      </c>
    </row>
    <row r="217" spans="1:65" s="13" customFormat="1">
      <c r="B217" s="153"/>
      <c r="D217" s="154" t="s">
        <v>204</v>
      </c>
      <c r="E217" s="155" t="s">
        <v>1</v>
      </c>
      <c r="F217" s="156" t="s">
        <v>1110</v>
      </c>
      <c r="H217" s="157">
        <v>6</v>
      </c>
      <c r="L217" s="153"/>
      <c r="M217" s="158"/>
      <c r="N217" s="159"/>
      <c r="O217" s="159"/>
      <c r="P217" s="159"/>
      <c r="Q217" s="159"/>
      <c r="R217" s="159"/>
      <c r="S217" s="159"/>
      <c r="T217" s="160"/>
      <c r="AT217" s="155" t="s">
        <v>204</v>
      </c>
      <c r="AU217" s="155" t="s">
        <v>185</v>
      </c>
      <c r="AV217" s="13" t="s">
        <v>185</v>
      </c>
      <c r="AW217" s="13" t="s">
        <v>27</v>
      </c>
      <c r="AX217" s="13" t="s">
        <v>72</v>
      </c>
      <c r="AY217" s="155" t="s">
        <v>177</v>
      </c>
    </row>
    <row r="218" spans="1:65" s="14" customFormat="1">
      <c r="B218" s="174"/>
      <c r="D218" s="154" t="s">
        <v>204</v>
      </c>
      <c r="E218" s="175" t="s">
        <v>1</v>
      </c>
      <c r="F218" s="176" t="s">
        <v>395</v>
      </c>
      <c r="H218" s="177">
        <v>63</v>
      </c>
      <c r="L218" s="174"/>
      <c r="M218" s="178"/>
      <c r="N218" s="179"/>
      <c r="O218" s="179"/>
      <c r="P218" s="179"/>
      <c r="Q218" s="179"/>
      <c r="R218" s="179"/>
      <c r="S218" s="179"/>
      <c r="T218" s="180"/>
      <c r="AT218" s="175" t="s">
        <v>204</v>
      </c>
      <c r="AU218" s="175" t="s">
        <v>185</v>
      </c>
      <c r="AV218" s="14" t="s">
        <v>184</v>
      </c>
      <c r="AW218" s="14" t="s">
        <v>27</v>
      </c>
      <c r="AX218" s="14" t="s">
        <v>80</v>
      </c>
      <c r="AY218" s="175" t="s">
        <v>177</v>
      </c>
    </row>
    <row r="219" spans="1:65" s="2" customFormat="1" ht="24.2" customHeight="1">
      <c r="A219" s="28"/>
      <c r="B219" s="139"/>
      <c r="C219" s="140" t="s">
        <v>285</v>
      </c>
      <c r="D219" s="140" t="s">
        <v>180</v>
      </c>
      <c r="E219" s="141" t="s">
        <v>1111</v>
      </c>
      <c r="F219" s="142" t="s">
        <v>1112</v>
      </c>
      <c r="G219" s="143" t="s">
        <v>183</v>
      </c>
      <c r="H219" s="144">
        <v>63</v>
      </c>
      <c r="I219" s="144"/>
      <c r="J219" s="144"/>
      <c r="K219" s="145"/>
      <c r="L219" s="29"/>
      <c r="M219" s="146" t="s">
        <v>1</v>
      </c>
      <c r="N219" s="147" t="s">
        <v>38</v>
      </c>
      <c r="O219" s="148">
        <v>0.33600000000000002</v>
      </c>
      <c r="P219" s="148">
        <f>O219*H219</f>
        <v>21.168000000000003</v>
      </c>
      <c r="Q219" s="148">
        <v>0</v>
      </c>
      <c r="R219" s="148">
        <f>Q219*H219</f>
        <v>0</v>
      </c>
      <c r="S219" s="148">
        <v>0</v>
      </c>
      <c r="T219" s="149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50" t="s">
        <v>184</v>
      </c>
      <c r="AT219" s="150" t="s">
        <v>180</v>
      </c>
      <c r="AU219" s="150" t="s">
        <v>185</v>
      </c>
      <c r="AY219" s="16" t="s">
        <v>177</v>
      </c>
      <c r="BE219" s="151">
        <f>IF(N219="základná",J219,0)</f>
        <v>0</v>
      </c>
      <c r="BF219" s="151">
        <f>IF(N219="znížená",J219,0)</f>
        <v>0</v>
      </c>
      <c r="BG219" s="151">
        <f>IF(N219="zákl. prenesená",J219,0)</f>
        <v>0</v>
      </c>
      <c r="BH219" s="151">
        <f>IF(N219="zníž. prenesená",J219,0)</f>
        <v>0</v>
      </c>
      <c r="BI219" s="151">
        <f>IF(N219="nulová",J219,0)</f>
        <v>0</v>
      </c>
      <c r="BJ219" s="16" t="s">
        <v>185</v>
      </c>
      <c r="BK219" s="152">
        <f>ROUND(I219*H219,3)</f>
        <v>0</v>
      </c>
      <c r="BL219" s="16" t="s">
        <v>184</v>
      </c>
      <c r="BM219" s="150" t="s">
        <v>1113</v>
      </c>
    </row>
    <row r="220" spans="1:65" s="12" customFormat="1" ht="22.9" customHeight="1">
      <c r="B220" s="127"/>
      <c r="D220" s="128" t="s">
        <v>71</v>
      </c>
      <c r="E220" s="137" t="s">
        <v>197</v>
      </c>
      <c r="F220" s="137" t="s">
        <v>198</v>
      </c>
      <c r="J220" s="138"/>
      <c r="L220" s="127"/>
      <c r="M220" s="131"/>
      <c r="N220" s="132"/>
      <c r="O220" s="132"/>
      <c r="P220" s="133">
        <f>SUM(P221:P222)</f>
        <v>14.344000000000001</v>
      </c>
      <c r="Q220" s="132"/>
      <c r="R220" s="133">
        <f>SUM(R221:R222)</f>
        <v>1.7600000000000001E-2</v>
      </c>
      <c r="S220" s="132"/>
      <c r="T220" s="134">
        <f>SUM(T221:T222)</f>
        <v>0</v>
      </c>
      <c r="AR220" s="128" t="s">
        <v>80</v>
      </c>
      <c r="AT220" s="135" t="s">
        <v>71</v>
      </c>
      <c r="AU220" s="135" t="s">
        <v>80</v>
      </c>
      <c r="AY220" s="128" t="s">
        <v>177</v>
      </c>
      <c r="BK220" s="136">
        <f>SUM(BK221:BK222)</f>
        <v>0</v>
      </c>
    </row>
    <row r="221" spans="1:65" s="2" customFormat="1" ht="37.9" customHeight="1">
      <c r="A221" s="28"/>
      <c r="B221" s="139"/>
      <c r="C221" s="140" t="s">
        <v>289</v>
      </c>
      <c r="D221" s="140" t="s">
        <v>180</v>
      </c>
      <c r="E221" s="141" t="s">
        <v>704</v>
      </c>
      <c r="F221" s="142" t="s">
        <v>705</v>
      </c>
      <c r="G221" s="143" t="s">
        <v>221</v>
      </c>
      <c r="H221" s="144">
        <v>88</v>
      </c>
      <c r="I221" s="144"/>
      <c r="J221" s="144"/>
      <c r="K221" s="145"/>
      <c r="L221" s="29"/>
      <c r="M221" s="146" t="s">
        <v>1</v>
      </c>
      <c r="N221" s="147" t="s">
        <v>38</v>
      </c>
      <c r="O221" s="148">
        <v>0.16300000000000001</v>
      </c>
      <c r="P221" s="148">
        <f>O221*H221</f>
        <v>14.344000000000001</v>
      </c>
      <c r="Q221" s="148">
        <v>2.0000000000000001E-4</v>
      </c>
      <c r="R221" s="148">
        <f>Q221*H221</f>
        <v>1.7600000000000001E-2</v>
      </c>
      <c r="S221" s="148">
        <v>0</v>
      </c>
      <c r="T221" s="149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50" t="s">
        <v>184</v>
      </c>
      <c r="AT221" s="150" t="s">
        <v>180</v>
      </c>
      <c r="AU221" s="150" t="s">
        <v>185</v>
      </c>
      <c r="AY221" s="16" t="s">
        <v>177</v>
      </c>
      <c r="BE221" s="151">
        <f>IF(N221="základná",J221,0)</f>
        <v>0</v>
      </c>
      <c r="BF221" s="151">
        <f>IF(N221="znížená",J221,0)</f>
        <v>0</v>
      </c>
      <c r="BG221" s="151">
        <f>IF(N221="zákl. prenesená",J221,0)</f>
        <v>0</v>
      </c>
      <c r="BH221" s="151">
        <f>IF(N221="zníž. prenesená",J221,0)</f>
        <v>0</v>
      </c>
      <c r="BI221" s="151">
        <f>IF(N221="nulová",J221,0)</f>
        <v>0</v>
      </c>
      <c r="BJ221" s="16" t="s">
        <v>185</v>
      </c>
      <c r="BK221" s="152">
        <f>ROUND(I221*H221,3)</f>
        <v>0</v>
      </c>
      <c r="BL221" s="16" t="s">
        <v>184</v>
      </c>
      <c r="BM221" s="150" t="s">
        <v>1114</v>
      </c>
    </row>
    <row r="222" spans="1:65" s="13" customFormat="1">
      <c r="B222" s="153"/>
      <c r="D222" s="154" t="s">
        <v>204</v>
      </c>
      <c r="E222" s="155" t="s">
        <v>1</v>
      </c>
      <c r="F222" s="156" t="s">
        <v>1115</v>
      </c>
      <c r="H222" s="157">
        <v>88</v>
      </c>
      <c r="L222" s="153"/>
      <c r="M222" s="158"/>
      <c r="N222" s="159"/>
      <c r="O222" s="159"/>
      <c r="P222" s="159"/>
      <c r="Q222" s="159"/>
      <c r="R222" s="159"/>
      <c r="S222" s="159"/>
      <c r="T222" s="160"/>
      <c r="AT222" s="155" t="s">
        <v>204</v>
      </c>
      <c r="AU222" s="155" t="s">
        <v>185</v>
      </c>
      <c r="AV222" s="13" t="s">
        <v>185</v>
      </c>
      <c r="AW222" s="13" t="s">
        <v>27</v>
      </c>
      <c r="AX222" s="13" t="s">
        <v>80</v>
      </c>
      <c r="AY222" s="155" t="s">
        <v>177</v>
      </c>
    </row>
    <row r="223" spans="1:65" s="12" customFormat="1" ht="22.9" customHeight="1">
      <c r="B223" s="127"/>
      <c r="D223" s="128" t="s">
        <v>71</v>
      </c>
      <c r="E223" s="137" t="s">
        <v>271</v>
      </c>
      <c r="F223" s="137" t="s">
        <v>272</v>
      </c>
      <c r="J223" s="138"/>
      <c r="L223" s="127"/>
      <c r="M223" s="131"/>
      <c r="N223" s="132"/>
      <c r="O223" s="132"/>
      <c r="P223" s="133">
        <f>P224</f>
        <v>752.18567399999995</v>
      </c>
      <c r="Q223" s="132"/>
      <c r="R223" s="133">
        <f>R224</f>
        <v>0</v>
      </c>
      <c r="S223" s="132"/>
      <c r="T223" s="134">
        <f>T224</f>
        <v>0</v>
      </c>
      <c r="AR223" s="128" t="s">
        <v>80</v>
      </c>
      <c r="AT223" s="135" t="s">
        <v>71</v>
      </c>
      <c r="AU223" s="135" t="s">
        <v>80</v>
      </c>
      <c r="AY223" s="128" t="s">
        <v>177</v>
      </c>
      <c r="BK223" s="136">
        <f>BK224</f>
        <v>0</v>
      </c>
    </row>
    <row r="224" spans="1:65" s="2" customFormat="1" ht="24.2" customHeight="1">
      <c r="A224" s="28"/>
      <c r="B224" s="139"/>
      <c r="C224" s="140" t="s">
        <v>293</v>
      </c>
      <c r="D224" s="140" t="s">
        <v>180</v>
      </c>
      <c r="E224" s="141" t="s">
        <v>363</v>
      </c>
      <c r="F224" s="142" t="s">
        <v>364</v>
      </c>
      <c r="G224" s="143" t="s">
        <v>253</v>
      </c>
      <c r="H224" s="144">
        <v>383.37700000000001</v>
      </c>
      <c r="I224" s="144"/>
      <c r="J224" s="144"/>
      <c r="K224" s="145"/>
      <c r="L224" s="29"/>
      <c r="M224" s="146" t="s">
        <v>1</v>
      </c>
      <c r="N224" s="147" t="s">
        <v>38</v>
      </c>
      <c r="O224" s="148">
        <v>1.962</v>
      </c>
      <c r="P224" s="148">
        <f>O224*H224</f>
        <v>752.18567399999995</v>
      </c>
      <c r="Q224" s="148">
        <v>0</v>
      </c>
      <c r="R224" s="148">
        <f>Q224*H224</f>
        <v>0</v>
      </c>
      <c r="S224" s="148">
        <v>0</v>
      </c>
      <c r="T224" s="149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50" t="s">
        <v>184</v>
      </c>
      <c r="AT224" s="150" t="s">
        <v>180</v>
      </c>
      <c r="AU224" s="150" t="s">
        <v>185</v>
      </c>
      <c r="AY224" s="16" t="s">
        <v>177</v>
      </c>
      <c r="BE224" s="151">
        <f>IF(N224="základná",J224,0)</f>
        <v>0</v>
      </c>
      <c r="BF224" s="151">
        <f>IF(N224="znížená",J224,0)</f>
        <v>0</v>
      </c>
      <c r="BG224" s="151">
        <f>IF(N224="zákl. prenesená",J224,0)</f>
        <v>0</v>
      </c>
      <c r="BH224" s="151">
        <f>IF(N224="zníž. prenesená",J224,0)</f>
        <v>0</v>
      </c>
      <c r="BI224" s="151">
        <f>IF(N224="nulová",J224,0)</f>
        <v>0</v>
      </c>
      <c r="BJ224" s="16" t="s">
        <v>185</v>
      </c>
      <c r="BK224" s="152">
        <f>ROUND(I224*H224,3)</f>
        <v>0</v>
      </c>
      <c r="BL224" s="16" t="s">
        <v>184</v>
      </c>
      <c r="BM224" s="150" t="s">
        <v>1116</v>
      </c>
    </row>
    <row r="225" spans="1:65" s="12" customFormat="1" ht="25.9" customHeight="1">
      <c r="B225" s="127"/>
      <c r="D225" s="128" t="s">
        <v>71</v>
      </c>
      <c r="E225" s="129" t="s">
        <v>277</v>
      </c>
      <c r="F225" s="129" t="s">
        <v>278</v>
      </c>
      <c r="J225" s="130"/>
      <c r="L225" s="127"/>
      <c r="M225" s="131"/>
      <c r="N225" s="132"/>
      <c r="O225" s="132"/>
      <c r="P225" s="133">
        <f>P226+P230+P240+P244+P247</f>
        <v>53.151867559999999</v>
      </c>
      <c r="Q225" s="132"/>
      <c r="R225" s="133">
        <f>R226+R230+R240+R244+R247</f>
        <v>2.0621571999999997</v>
      </c>
      <c r="S225" s="132"/>
      <c r="T225" s="134">
        <f>T226+T230+T240+T244+T247</f>
        <v>0</v>
      </c>
      <c r="AR225" s="128" t="s">
        <v>185</v>
      </c>
      <c r="AT225" s="135" t="s">
        <v>71</v>
      </c>
      <c r="AU225" s="135" t="s">
        <v>72</v>
      </c>
      <c r="AY225" s="128" t="s">
        <v>177</v>
      </c>
      <c r="BK225" s="136">
        <f>BK226+BK230+BK240+BK244+BK247</f>
        <v>0</v>
      </c>
    </row>
    <row r="226" spans="1:65" s="12" customFormat="1" ht="22.9" customHeight="1">
      <c r="B226" s="127"/>
      <c r="D226" s="128" t="s">
        <v>71</v>
      </c>
      <c r="E226" s="137" t="s">
        <v>279</v>
      </c>
      <c r="F226" s="137" t="s">
        <v>280</v>
      </c>
      <c r="J226" s="138"/>
      <c r="L226" s="127"/>
      <c r="M226" s="131"/>
      <c r="N226" s="132"/>
      <c r="O226" s="132"/>
      <c r="P226" s="133">
        <f>SUM(P227:P229)</f>
        <v>2.24004</v>
      </c>
      <c r="Q226" s="132"/>
      <c r="R226" s="133">
        <f>SUM(R227:R229)</f>
        <v>0.51237999999999995</v>
      </c>
      <c r="S226" s="132"/>
      <c r="T226" s="134">
        <f>SUM(T227:T229)</f>
        <v>0</v>
      </c>
      <c r="AR226" s="128" t="s">
        <v>185</v>
      </c>
      <c r="AT226" s="135" t="s">
        <v>71</v>
      </c>
      <c r="AU226" s="135" t="s">
        <v>80</v>
      </c>
      <c r="AY226" s="128" t="s">
        <v>177</v>
      </c>
      <c r="BK226" s="136">
        <f>SUM(BK227:BK229)</f>
        <v>0</v>
      </c>
    </row>
    <row r="227" spans="1:65" s="2" customFormat="1" ht="24.2" customHeight="1">
      <c r="A227" s="28"/>
      <c r="B227" s="139"/>
      <c r="C227" s="140" t="s">
        <v>300</v>
      </c>
      <c r="D227" s="140" t="s">
        <v>180</v>
      </c>
      <c r="E227" s="141" t="s">
        <v>374</v>
      </c>
      <c r="F227" s="142" t="s">
        <v>375</v>
      </c>
      <c r="G227" s="143" t="s">
        <v>221</v>
      </c>
      <c r="H227" s="144">
        <v>22</v>
      </c>
      <c r="I227" s="144"/>
      <c r="J227" s="144"/>
      <c r="K227" s="145"/>
      <c r="L227" s="29"/>
      <c r="M227" s="146" t="s">
        <v>1</v>
      </c>
      <c r="N227" s="147" t="s">
        <v>38</v>
      </c>
      <c r="O227" s="148">
        <v>0.10181999999999999</v>
      </c>
      <c r="P227" s="148">
        <f>O227*H227</f>
        <v>2.24004</v>
      </c>
      <c r="Q227" s="148">
        <v>2.1000000000000001E-4</v>
      </c>
      <c r="R227" s="148">
        <f>Q227*H227</f>
        <v>4.62E-3</v>
      </c>
      <c r="S227" s="148">
        <v>0</v>
      </c>
      <c r="T227" s="149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50" t="s">
        <v>250</v>
      </c>
      <c r="AT227" s="150" t="s">
        <v>180</v>
      </c>
      <c r="AU227" s="150" t="s">
        <v>185</v>
      </c>
      <c r="AY227" s="16" t="s">
        <v>177</v>
      </c>
      <c r="BE227" s="151">
        <f>IF(N227="základná",J227,0)</f>
        <v>0</v>
      </c>
      <c r="BF227" s="151">
        <f>IF(N227="znížená",J227,0)</f>
        <v>0</v>
      </c>
      <c r="BG227" s="151">
        <f>IF(N227="zákl. prenesená",J227,0)</f>
        <v>0</v>
      </c>
      <c r="BH227" s="151">
        <f>IF(N227="zníž. prenesená",J227,0)</f>
        <v>0</v>
      </c>
      <c r="BI227" s="151">
        <f>IF(N227="nulová",J227,0)</f>
        <v>0</v>
      </c>
      <c r="BJ227" s="16" t="s">
        <v>185</v>
      </c>
      <c r="BK227" s="152">
        <f>ROUND(I227*H227,3)</f>
        <v>0</v>
      </c>
      <c r="BL227" s="16" t="s">
        <v>250</v>
      </c>
      <c r="BM227" s="150" t="s">
        <v>1117</v>
      </c>
    </row>
    <row r="228" spans="1:65" s="2" customFormat="1" ht="14.45" customHeight="1">
      <c r="A228" s="28"/>
      <c r="B228" s="139"/>
      <c r="C228" s="165" t="s">
        <v>305</v>
      </c>
      <c r="D228" s="165" t="s">
        <v>377</v>
      </c>
      <c r="E228" s="166" t="s">
        <v>378</v>
      </c>
      <c r="F228" s="167" t="s">
        <v>379</v>
      </c>
      <c r="G228" s="168" t="s">
        <v>221</v>
      </c>
      <c r="H228" s="169">
        <v>22</v>
      </c>
      <c r="I228" s="169"/>
      <c r="J228" s="169"/>
      <c r="K228" s="170"/>
      <c r="L228" s="171"/>
      <c r="M228" s="172" t="s">
        <v>1</v>
      </c>
      <c r="N228" s="173" t="s">
        <v>38</v>
      </c>
      <c r="O228" s="148">
        <v>0</v>
      </c>
      <c r="P228" s="148">
        <f>O228*H228</f>
        <v>0</v>
      </c>
      <c r="Q228" s="148">
        <v>2.308E-2</v>
      </c>
      <c r="R228" s="148">
        <f>Q228*H228</f>
        <v>0.50775999999999999</v>
      </c>
      <c r="S228" s="148">
        <v>0</v>
      </c>
      <c r="T228" s="149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50" t="s">
        <v>380</v>
      </c>
      <c r="AT228" s="150" t="s">
        <v>377</v>
      </c>
      <c r="AU228" s="150" t="s">
        <v>185</v>
      </c>
      <c r="AY228" s="16" t="s">
        <v>177</v>
      </c>
      <c r="BE228" s="151">
        <f>IF(N228="základná",J228,0)</f>
        <v>0</v>
      </c>
      <c r="BF228" s="151">
        <f>IF(N228="znížená",J228,0)</f>
        <v>0</v>
      </c>
      <c r="BG228" s="151">
        <f>IF(N228="zákl. prenesená",J228,0)</f>
        <v>0</v>
      </c>
      <c r="BH228" s="151">
        <f>IF(N228="zníž. prenesená",J228,0)</f>
        <v>0</v>
      </c>
      <c r="BI228" s="151">
        <f>IF(N228="nulová",J228,0)</f>
        <v>0</v>
      </c>
      <c r="BJ228" s="16" t="s">
        <v>185</v>
      </c>
      <c r="BK228" s="152">
        <f>ROUND(I228*H228,3)</f>
        <v>0</v>
      </c>
      <c r="BL228" s="16" t="s">
        <v>250</v>
      </c>
      <c r="BM228" s="150" t="s">
        <v>1118</v>
      </c>
    </row>
    <row r="229" spans="1:65" s="2" customFormat="1" ht="24.2" customHeight="1">
      <c r="A229" s="28"/>
      <c r="B229" s="139"/>
      <c r="C229" s="140" t="s">
        <v>309</v>
      </c>
      <c r="D229" s="140" t="s">
        <v>180</v>
      </c>
      <c r="E229" s="141" t="s">
        <v>294</v>
      </c>
      <c r="F229" s="142" t="s">
        <v>295</v>
      </c>
      <c r="G229" s="143" t="s">
        <v>296</v>
      </c>
      <c r="H229" s="144">
        <v>12.832000000000001</v>
      </c>
      <c r="I229" s="144"/>
      <c r="J229" s="144"/>
      <c r="K229" s="145"/>
      <c r="L229" s="29"/>
      <c r="M229" s="146" t="s">
        <v>1</v>
      </c>
      <c r="N229" s="147" t="s">
        <v>38</v>
      </c>
      <c r="O229" s="148">
        <v>0</v>
      </c>
      <c r="P229" s="148">
        <f>O229*H229</f>
        <v>0</v>
      </c>
      <c r="Q229" s="148">
        <v>0</v>
      </c>
      <c r="R229" s="148">
        <f>Q229*H229</f>
        <v>0</v>
      </c>
      <c r="S229" s="148">
        <v>0</v>
      </c>
      <c r="T229" s="149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50" t="s">
        <v>250</v>
      </c>
      <c r="AT229" s="150" t="s">
        <v>180</v>
      </c>
      <c r="AU229" s="150" t="s">
        <v>185</v>
      </c>
      <c r="AY229" s="16" t="s">
        <v>177</v>
      </c>
      <c r="BE229" s="151">
        <f>IF(N229="základná",J229,0)</f>
        <v>0</v>
      </c>
      <c r="BF229" s="151">
        <f>IF(N229="znížená",J229,0)</f>
        <v>0</v>
      </c>
      <c r="BG229" s="151">
        <f>IF(N229="zákl. prenesená",J229,0)</f>
        <v>0</v>
      </c>
      <c r="BH229" s="151">
        <f>IF(N229="zníž. prenesená",J229,0)</f>
        <v>0</v>
      </c>
      <c r="BI229" s="151">
        <f>IF(N229="nulová",J229,0)</f>
        <v>0</v>
      </c>
      <c r="BJ229" s="16" t="s">
        <v>185</v>
      </c>
      <c r="BK229" s="152">
        <f>ROUND(I229*H229,3)</f>
        <v>0</v>
      </c>
      <c r="BL229" s="16" t="s">
        <v>250</v>
      </c>
      <c r="BM229" s="150" t="s">
        <v>1119</v>
      </c>
    </row>
    <row r="230" spans="1:65" s="12" customFormat="1" ht="22.9" customHeight="1">
      <c r="B230" s="127"/>
      <c r="D230" s="128" t="s">
        <v>71</v>
      </c>
      <c r="E230" s="137" t="s">
        <v>685</v>
      </c>
      <c r="F230" s="137" t="s">
        <v>686</v>
      </c>
      <c r="J230" s="138"/>
      <c r="L230" s="127"/>
      <c r="M230" s="131"/>
      <c r="N230" s="132"/>
      <c r="O230" s="132"/>
      <c r="P230" s="133">
        <f>SUM(P231:P239)</f>
        <v>24.926472060000002</v>
      </c>
      <c r="Q230" s="132"/>
      <c r="R230" s="133">
        <f>SUM(R231:R239)</f>
        <v>3.8698199999999995E-2</v>
      </c>
      <c r="S230" s="132"/>
      <c r="T230" s="134">
        <f>SUM(T231:T239)</f>
        <v>0</v>
      </c>
      <c r="AR230" s="128" t="s">
        <v>185</v>
      </c>
      <c r="AT230" s="135" t="s">
        <v>71</v>
      </c>
      <c r="AU230" s="135" t="s">
        <v>80</v>
      </c>
      <c r="AY230" s="128" t="s">
        <v>177</v>
      </c>
      <c r="BK230" s="136">
        <f>SUM(BK231:BK239)</f>
        <v>0</v>
      </c>
    </row>
    <row r="231" spans="1:65" s="2" customFormat="1" ht="14.45" customHeight="1">
      <c r="A231" s="28"/>
      <c r="B231" s="139"/>
      <c r="C231" s="140" t="s">
        <v>314</v>
      </c>
      <c r="D231" s="140" t="s">
        <v>180</v>
      </c>
      <c r="E231" s="141" t="s">
        <v>1120</v>
      </c>
      <c r="F231" s="142" t="s">
        <v>1121</v>
      </c>
      <c r="G231" s="143" t="s">
        <v>238</v>
      </c>
      <c r="H231" s="144">
        <v>20.475000000000001</v>
      </c>
      <c r="I231" s="144"/>
      <c r="J231" s="144"/>
      <c r="K231" s="145"/>
      <c r="L231" s="29"/>
      <c r="M231" s="146" t="s">
        <v>1</v>
      </c>
      <c r="N231" s="147" t="s">
        <v>38</v>
      </c>
      <c r="O231" s="148">
        <v>0.71</v>
      </c>
      <c r="P231" s="148">
        <f>O231*H231</f>
        <v>14.53725</v>
      </c>
      <c r="Q231" s="148">
        <v>0</v>
      </c>
      <c r="R231" s="148">
        <f>Q231*H231</f>
        <v>0</v>
      </c>
      <c r="S231" s="148">
        <v>0</v>
      </c>
      <c r="T231" s="149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50" t="s">
        <v>250</v>
      </c>
      <c r="AT231" s="150" t="s">
        <v>180</v>
      </c>
      <c r="AU231" s="150" t="s">
        <v>185</v>
      </c>
      <c r="AY231" s="16" t="s">
        <v>177</v>
      </c>
      <c r="BE231" s="151">
        <f>IF(N231="základná",J231,0)</f>
        <v>0</v>
      </c>
      <c r="BF231" s="151">
        <f>IF(N231="znížená",J231,0)</f>
        <v>0</v>
      </c>
      <c r="BG231" s="151">
        <f>IF(N231="zákl. prenesená",J231,0)</f>
        <v>0</v>
      </c>
      <c r="BH231" s="151">
        <f>IF(N231="zníž. prenesená",J231,0)</f>
        <v>0</v>
      </c>
      <c r="BI231" s="151">
        <f>IF(N231="nulová",J231,0)</f>
        <v>0</v>
      </c>
      <c r="BJ231" s="16" t="s">
        <v>185</v>
      </c>
      <c r="BK231" s="152">
        <f>ROUND(I231*H231,3)</f>
        <v>0</v>
      </c>
      <c r="BL231" s="16" t="s">
        <v>250</v>
      </c>
      <c r="BM231" s="150" t="s">
        <v>1122</v>
      </c>
    </row>
    <row r="232" spans="1:65" s="2" customFormat="1" ht="14.45" customHeight="1">
      <c r="A232" s="28"/>
      <c r="B232" s="139"/>
      <c r="C232" s="165" t="s">
        <v>320</v>
      </c>
      <c r="D232" s="165" t="s">
        <v>377</v>
      </c>
      <c r="E232" s="166" t="s">
        <v>1123</v>
      </c>
      <c r="F232" s="167" t="s">
        <v>1124</v>
      </c>
      <c r="G232" s="168" t="s">
        <v>238</v>
      </c>
      <c r="H232" s="169">
        <v>21.498999999999999</v>
      </c>
      <c r="I232" s="169"/>
      <c r="J232" s="169"/>
      <c r="K232" s="170"/>
      <c r="L232" s="171"/>
      <c r="M232" s="172" t="s">
        <v>1</v>
      </c>
      <c r="N232" s="173" t="s">
        <v>38</v>
      </c>
      <c r="O232" s="148">
        <v>0</v>
      </c>
      <c r="P232" s="148">
        <f>O232*H232</f>
        <v>0</v>
      </c>
      <c r="Q232" s="148">
        <v>1.8E-3</v>
      </c>
      <c r="R232" s="148">
        <f>Q232*H232</f>
        <v>3.8698199999999995E-2</v>
      </c>
      <c r="S232" s="148">
        <v>0</v>
      </c>
      <c r="T232" s="149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50" t="s">
        <v>380</v>
      </c>
      <c r="AT232" s="150" t="s">
        <v>377</v>
      </c>
      <c r="AU232" s="150" t="s">
        <v>185</v>
      </c>
      <c r="AY232" s="16" t="s">
        <v>177</v>
      </c>
      <c r="BE232" s="151">
        <f>IF(N232="základná",J232,0)</f>
        <v>0</v>
      </c>
      <c r="BF232" s="151">
        <f>IF(N232="znížená",J232,0)</f>
        <v>0</v>
      </c>
      <c r="BG232" s="151">
        <f>IF(N232="zákl. prenesená",J232,0)</f>
        <v>0</v>
      </c>
      <c r="BH232" s="151">
        <f>IF(N232="zníž. prenesená",J232,0)</f>
        <v>0</v>
      </c>
      <c r="BI232" s="151">
        <f>IF(N232="nulová",J232,0)</f>
        <v>0</v>
      </c>
      <c r="BJ232" s="16" t="s">
        <v>185</v>
      </c>
      <c r="BK232" s="152">
        <f>ROUND(I232*H232,3)</f>
        <v>0</v>
      </c>
      <c r="BL232" s="16" t="s">
        <v>250</v>
      </c>
      <c r="BM232" s="150" t="s">
        <v>1125</v>
      </c>
    </row>
    <row r="233" spans="1:65" s="13" customFormat="1">
      <c r="B233" s="153"/>
      <c r="D233" s="154" t="s">
        <v>204</v>
      </c>
      <c r="F233" s="156" t="s">
        <v>1126</v>
      </c>
      <c r="H233" s="157">
        <v>21.498999999999999</v>
      </c>
      <c r="L233" s="153"/>
      <c r="M233" s="158"/>
      <c r="N233" s="159"/>
      <c r="O233" s="159"/>
      <c r="P233" s="159"/>
      <c r="Q233" s="159"/>
      <c r="R233" s="159"/>
      <c r="S233" s="159"/>
      <c r="T233" s="160"/>
      <c r="AT233" s="155" t="s">
        <v>204</v>
      </c>
      <c r="AU233" s="155" t="s">
        <v>185</v>
      </c>
      <c r="AV233" s="13" t="s">
        <v>185</v>
      </c>
      <c r="AW233" s="13" t="s">
        <v>3</v>
      </c>
      <c r="AX233" s="13" t="s">
        <v>80</v>
      </c>
      <c r="AY233" s="155" t="s">
        <v>177</v>
      </c>
    </row>
    <row r="234" spans="1:65" s="2" customFormat="1" ht="14.45" customHeight="1">
      <c r="A234" s="28"/>
      <c r="B234" s="139"/>
      <c r="C234" s="140" t="s">
        <v>1006</v>
      </c>
      <c r="D234" s="140" t="s">
        <v>180</v>
      </c>
      <c r="E234" s="141" t="s">
        <v>1127</v>
      </c>
      <c r="F234" s="142" t="s">
        <v>1128</v>
      </c>
      <c r="G234" s="143" t="s">
        <v>183</v>
      </c>
      <c r="H234" s="144">
        <v>9.7170000000000005</v>
      </c>
      <c r="I234" s="144"/>
      <c r="J234" s="144"/>
      <c r="K234" s="145"/>
      <c r="L234" s="29"/>
      <c r="M234" s="146" t="s">
        <v>1</v>
      </c>
      <c r="N234" s="147" t="s">
        <v>38</v>
      </c>
      <c r="O234" s="148">
        <v>1.06918</v>
      </c>
      <c r="P234" s="148">
        <f>O234*H234</f>
        <v>10.389222060000002</v>
      </c>
      <c r="Q234" s="148">
        <v>0</v>
      </c>
      <c r="R234" s="148">
        <f>Q234*H234</f>
        <v>0</v>
      </c>
      <c r="S234" s="148">
        <v>0</v>
      </c>
      <c r="T234" s="149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50" t="s">
        <v>250</v>
      </c>
      <c r="AT234" s="150" t="s">
        <v>180</v>
      </c>
      <c r="AU234" s="150" t="s">
        <v>185</v>
      </c>
      <c r="AY234" s="16" t="s">
        <v>177</v>
      </c>
      <c r="BE234" s="151">
        <f>IF(N234="základná",J234,0)</f>
        <v>0</v>
      </c>
      <c r="BF234" s="151">
        <f>IF(N234="znížená",J234,0)</f>
        <v>0</v>
      </c>
      <c r="BG234" s="151">
        <f>IF(N234="zákl. prenesená",J234,0)</f>
        <v>0</v>
      </c>
      <c r="BH234" s="151">
        <f>IF(N234="zníž. prenesená",J234,0)</f>
        <v>0</v>
      </c>
      <c r="BI234" s="151">
        <f>IF(N234="nulová",J234,0)</f>
        <v>0</v>
      </c>
      <c r="BJ234" s="16" t="s">
        <v>185</v>
      </c>
      <c r="BK234" s="152">
        <f>ROUND(I234*H234,3)</f>
        <v>0</v>
      </c>
      <c r="BL234" s="16" t="s">
        <v>250</v>
      </c>
      <c r="BM234" s="150" t="s">
        <v>1129</v>
      </c>
    </row>
    <row r="235" spans="1:65" s="13" customFormat="1">
      <c r="B235" s="153"/>
      <c r="D235" s="154" t="s">
        <v>204</v>
      </c>
      <c r="E235" s="155" t="s">
        <v>1</v>
      </c>
      <c r="F235" s="156" t="s">
        <v>1130</v>
      </c>
      <c r="H235" s="157">
        <v>2.37</v>
      </c>
      <c r="L235" s="153"/>
      <c r="M235" s="158"/>
      <c r="N235" s="159"/>
      <c r="O235" s="159"/>
      <c r="P235" s="159"/>
      <c r="Q235" s="159"/>
      <c r="R235" s="159"/>
      <c r="S235" s="159"/>
      <c r="T235" s="160"/>
      <c r="AT235" s="155" t="s">
        <v>204</v>
      </c>
      <c r="AU235" s="155" t="s">
        <v>185</v>
      </c>
      <c r="AV235" s="13" t="s">
        <v>185</v>
      </c>
      <c r="AW235" s="13" t="s">
        <v>27</v>
      </c>
      <c r="AX235" s="13" t="s">
        <v>72</v>
      </c>
      <c r="AY235" s="155" t="s">
        <v>177</v>
      </c>
    </row>
    <row r="236" spans="1:65" s="13" customFormat="1">
      <c r="B236" s="153"/>
      <c r="D236" s="154" t="s">
        <v>204</v>
      </c>
      <c r="E236" s="155" t="s">
        <v>1</v>
      </c>
      <c r="F236" s="156" t="s">
        <v>1131</v>
      </c>
      <c r="H236" s="157">
        <v>5.2140000000000004</v>
      </c>
      <c r="L236" s="153"/>
      <c r="M236" s="158"/>
      <c r="N236" s="159"/>
      <c r="O236" s="159"/>
      <c r="P236" s="159"/>
      <c r="Q236" s="159"/>
      <c r="R236" s="159"/>
      <c r="S236" s="159"/>
      <c r="T236" s="160"/>
      <c r="AT236" s="155" t="s">
        <v>204</v>
      </c>
      <c r="AU236" s="155" t="s">
        <v>185</v>
      </c>
      <c r="AV236" s="13" t="s">
        <v>185</v>
      </c>
      <c r="AW236" s="13" t="s">
        <v>27</v>
      </c>
      <c r="AX236" s="13" t="s">
        <v>72</v>
      </c>
      <c r="AY236" s="155" t="s">
        <v>177</v>
      </c>
    </row>
    <row r="237" spans="1:65" s="13" customFormat="1">
      <c r="B237" s="153"/>
      <c r="D237" s="154" t="s">
        <v>204</v>
      </c>
      <c r="E237" s="155" t="s">
        <v>1</v>
      </c>
      <c r="F237" s="156" t="s">
        <v>1132</v>
      </c>
      <c r="H237" s="157">
        <v>2.133</v>
      </c>
      <c r="L237" s="153"/>
      <c r="M237" s="158"/>
      <c r="N237" s="159"/>
      <c r="O237" s="159"/>
      <c r="P237" s="159"/>
      <c r="Q237" s="159"/>
      <c r="R237" s="159"/>
      <c r="S237" s="159"/>
      <c r="T237" s="160"/>
      <c r="AT237" s="155" t="s">
        <v>204</v>
      </c>
      <c r="AU237" s="155" t="s">
        <v>185</v>
      </c>
      <c r="AV237" s="13" t="s">
        <v>185</v>
      </c>
      <c r="AW237" s="13" t="s">
        <v>27</v>
      </c>
      <c r="AX237" s="13" t="s">
        <v>72</v>
      </c>
      <c r="AY237" s="155" t="s">
        <v>177</v>
      </c>
    </row>
    <row r="238" spans="1:65" s="14" customFormat="1">
      <c r="B238" s="174"/>
      <c r="D238" s="154" t="s">
        <v>204</v>
      </c>
      <c r="E238" s="175" t="s">
        <v>1</v>
      </c>
      <c r="F238" s="176" t="s">
        <v>395</v>
      </c>
      <c r="H238" s="177">
        <v>9.7170000000000005</v>
      </c>
      <c r="L238" s="174"/>
      <c r="M238" s="178"/>
      <c r="N238" s="179"/>
      <c r="O238" s="179"/>
      <c r="P238" s="179"/>
      <c r="Q238" s="179"/>
      <c r="R238" s="179"/>
      <c r="S238" s="179"/>
      <c r="T238" s="180"/>
      <c r="AT238" s="175" t="s">
        <v>204</v>
      </c>
      <c r="AU238" s="175" t="s">
        <v>185</v>
      </c>
      <c r="AV238" s="14" t="s">
        <v>184</v>
      </c>
      <c r="AW238" s="14" t="s">
        <v>27</v>
      </c>
      <c r="AX238" s="14" t="s">
        <v>80</v>
      </c>
      <c r="AY238" s="175" t="s">
        <v>177</v>
      </c>
    </row>
    <row r="239" spans="1:65" s="2" customFormat="1" ht="24.2" customHeight="1">
      <c r="A239" s="28"/>
      <c r="B239" s="139"/>
      <c r="C239" s="140" t="s">
        <v>380</v>
      </c>
      <c r="D239" s="140" t="s">
        <v>180</v>
      </c>
      <c r="E239" s="141" t="s">
        <v>690</v>
      </c>
      <c r="F239" s="142" t="s">
        <v>691</v>
      </c>
      <c r="G239" s="143" t="s">
        <v>296</v>
      </c>
      <c r="H239" s="144">
        <v>17.856999999999999</v>
      </c>
      <c r="I239" s="144"/>
      <c r="J239" s="144"/>
      <c r="K239" s="145"/>
      <c r="L239" s="29"/>
      <c r="M239" s="146" t="s">
        <v>1</v>
      </c>
      <c r="N239" s="147" t="s">
        <v>38</v>
      </c>
      <c r="O239" s="148">
        <v>0</v>
      </c>
      <c r="P239" s="148">
        <f>O239*H239</f>
        <v>0</v>
      </c>
      <c r="Q239" s="148">
        <v>0</v>
      </c>
      <c r="R239" s="148">
        <f>Q239*H239</f>
        <v>0</v>
      </c>
      <c r="S239" s="148">
        <v>0</v>
      </c>
      <c r="T239" s="149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50" t="s">
        <v>250</v>
      </c>
      <c r="AT239" s="150" t="s">
        <v>180</v>
      </c>
      <c r="AU239" s="150" t="s">
        <v>185</v>
      </c>
      <c r="AY239" s="16" t="s">
        <v>177</v>
      </c>
      <c r="BE239" s="151">
        <f>IF(N239="základná",J239,0)</f>
        <v>0</v>
      </c>
      <c r="BF239" s="151">
        <f>IF(N239="znížená",J239,0)</f>
        <v>0</v>
      </c>
      <c r="BG239" s="151">
        <f>IF(N239="zákl. prenesená",J239,0)</f>
        <v>0</v>
      </c>
      <c r="BH239" s="151">
        <f>IF(N239="zníž. prenesená",J239,0)</f>
        <v>0</v>
      </c>
      <c r="BI239" s="151">
        <f>IF(N239="nulová",J239,0)</f>
        <v>0</v>
      </c>
      <c r="BJ239" s="16" t="s">
        <v>185</v>
      </c>
      <c r="BK239" s="152">
        <f>ROUND(I239*H239,3)</f>
        <v>0</v>
      </c>
      <c r="BL239" s="16" t="s">
        <v>250</v>
      </c>
      <c r="BM239" s="150" t="s">
        <v>1133</v>
      </c>
    </row>
    <row r="240" spans="1:65" s="12" customFormat="1" ht="22.9" customHeight="1">
      <c r="B240" s="127"/>
      <c r="D240" s="128" t="s">
        <v>71</v>
      </c>
      <c r="E240" s="137" t="s">
        <v>298</v>
      </c>
      <c r="F240" s="137" t="s">
        <v>299</v>
      </c>
      <c r="J240" s="138"/>
      <c r="L240" s="127"/>
      <c r="M240" s="131"/>
      <c r="N240" s="132"/>
      <c r="O240" s="132"/>
      <c r="P240" s="133">
        <f>SUM(P241:P243)</f>
        <v>7.6392225000000007</v>
      </c>
      <c r="Q240" s="132"/>
      <c r="R240" s="133">
        <f>SUM(R241:R243)</f>
        <v>1.4549535</v>
      </c>
      <c r="S240" s="132"/>
      <c r="T240" s="134">
        <f>SUM(T241:T243)</f>
        <v>0</v>
      </c>
      <c r="AR240" s="128" t="s">
        <v>185</v>
      </c>
      <c r="AT240" s="135" t="s">
        <v>71</v>
      </c>
      <c r="AU240" s="135" t="s">
        <v>80</v>
      </c>
      <c r="AY240" s="128" t="s">
        <v>177</v>
      </c>
      <c r="BK240" s="136">
        <f>SUM(BK241:BK243)</f>
        <v>0</v>
      </c>
    </row>
    <row r="241" spans="1:65" s="2" customFormat="1" ht="24.2" customHeight="1">
      <c r="A241" s="28"/>
      <c r="B241" s="139"/>
      <c r="C241" s="140" t="s">
        <v>1009</v>
      </c>
      <c r="D241" s="140" t="s">
        <v>180</v>
      </c>
      <c r="E241" s="141" t="s">
        <v>874</v>
      </c>
      <c r="F241" s="142" t="s">
        <v>875</v>
      </c>
      <c r="G241" s="143" t="s">
        <v>238</v>
      </c>
      <c r="H241" s="144">
        <v>20.475000000000001</v>
      </c>
      <c r="I241" s="144"/>
      <c r="J241" s="144"/>
      <c r="K241" s="145"/>
      <c r="L241" s="29"/>
      <c r="M241" s="146" t="s">
        <v>1</v>
      </c>
      <c r="N241" s="147" t="s">
        <v>38</v>
      </c>
      <c r="O241" s="148">
        <v>0.37309999999999999</v>
      </c>
      <c r="P241" s="148">
        <f>O241*H241</f>
        <v>7.6392225000000007</v>
      </c>
      <c r="Q241" s="148">
        <v>6.0000000000000002E-5</v>
      </c>
      <c r="R241" s="148">
        <f>Q241*H241</f>
        <v>1.2285000000000002E-3</v>
      </c>
      <c r="S241" s="148">
        <v>0</v>
      </c>
      <c r="T241" s="149">
        <f>S241*H241</f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50" t="s">
        <v>250</v>
      </c>
      <c r="AT241" s="150" t="s">
        <v>180</v>
      </c>
      <c r="AU241" s="150" t="s">
        <v>185</v>
      </c>
      <c r="AY241" s="16" t="s">
        <v>177</v>
      </c>
      <c r="BE241" s="151">
        <f>IF(N241="základná",J241,0)</f>
        <v>0</v>
      </c>
      <c r="BF241" s="151">
        <f>IF(N241="znížená",J241,0)</f>
        <v>0</v>
      </c>
      <c r="BG241" s="151">
        <f>IF(N241="zákl. prenesená",J241,0)</f>
        <v>0</v>
      </c>
      <c r="BH241" s="151">
        <f>IF(N241="zníž. prenesená",J241,0)</f>
        <v>0</v>
      </c>
      <c r="BI241" s="151">
        <f>IF(N241="nulová",J241,0)</f>
        <v>0</v>
      </c>
      <c r="BJ241" s="16" t="s">
        <v>185</v>
      </c>
      <c r="BK241" s="152">
        <f>ROUND(I241*H241,3)</f>
        <v>0</v>
      </c>
      <c r="BL241" s="16" t="s">
        <v>250</v>
      </c>
      <c r="BM241" s="150" t="s">
        <v>1134</v>
      </c>
    </row>
    <row r="242" spans="1:65" s="2" customFormat="1" ht="24.2" customHeight="1">
      <c r="A242" s="28"/>
      <c r="B242" s="139"/>
      <c r="C242" s="165" t="s">
        <v>1011</v>
      </c>
      <c r="D242" s="165" t="s">
        <v>377</v>
      </c>
      <c r="E242" s="166" t="s">
        <v>877</v>
      </c>
      <c r="F242" s="167" t="s">
        <v>878</v>
      </c>
      <c r="G242" s="168" t="s">
        <v>238</v>
      </c>
      <c r="H242" s="169">
        <v>20.475000000000001</v>
      </c>
      <c r="I242" s="169"/>
      <c r="J242" s="169"/>
      <c r="K242" s="170"/>
      <c r="L242" s="171"/>
      <c r="M242" s="172" t="s">
        <v>1</v>
      </c>
      <c r="N242" s="173" t="s">
        <v>38</v>
      </c>
      <c r="O242" s="148">
        <v>0</v>
      </c>
      <c r="P242" s="148">
        <f>O242*H242</f>
        <v>0</v>
      </c>
      <c r="Q242" s="148">
        <v>7.0999999999999994E-2</v>
      </c>
      <c r="R242" s="148">
        <f>Q242*H242</f>
        <v>1.4537249999999999</v>
      </c>
      <c r="S242" s="148">
        <v>0</v>
      </c>
      <c r="T242" s="149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50" t="s">
        <v>380</v>
      </c>
      <c r="AT242" s="150" t="s">
        <v>377</v>
      </c>
      <c r="AU242" s="150" t="s">
        <v>185</v>
      </c>
      <c r="AY242" s="16" t="s">
        <v>177</v>
      </c>
      <c r="BE242" s="151">
        <f>IF(N242="základná",J242,0)</f>
        <v>0</v>
      </c>
      <c r="BF242" s="151">
        <f>IF(N242="znížená",J242,0)</f>
        <v>0</v>
      </c>
      <c r="BG242" s="151">
        <f>IF(N242="zákl. prenesená",J242,0)</f>
        <v>0</v>
      </c>
      <c r="BH242" s="151">
        <f>IF(N242="zníž. prenesená",J242,0)</f>
        <v>0</v>
      </c>
      <c r="BI242" s="151">
        <f>IF(N242="nulová",J242,0)</f>
        <v>0</v>
      </c>
      <c r="BJ242" s="16" t="s">
        <v>185</v>
      </c>
      <c r="BK242" s="152">
        <f>ROUND(I242*H242,3)</f>
        <v>0</v>
      </c>
      <c r="BL242" s="16" t="s">
        <v>250</v>
      </c>
      <c r="BM242" s="150" t="s">
        <v>1135</v>
      </c>
    </row>
    <row r="243" spans="1:65" s="2" customFormat="1" ht="24.2" customHeight="1">
      <c r="A243" s="28"/>
      <c r="B243" s="139"/>
      <c r="C243" s="140" t="s">
        <v>1015</v>
      </c>
      <c r="D243" s="140" t="s">
        <v>180</v>
      </c>
      <c r="E243" s="141" t="s">
        <v>315</v>
      </c>
      <c r="F243" s="142" t="s">
        <v>316</v>
      </c>
      <c r="G243" s="143" t="s">
        <v>296</v>
      </c>
      <c r="H243" s="144">
        <v>58.362000000000002</v>
      </c>
      <c r="I243" s="144"/>
      <c r="J243" s="144"/>
      <c r="K243" s="145"/>
      <c r="L243" s="29"/>
      <c r="M243" s="146" t="s">
        <v>1</v>
      </c>
      <c r="N243" s="147" t="s">
        <v>38</v>
      </c>
      <c r="O243" s="148">
        <v>0</v>
      </c>
      <c r="P243" s="148">
        <f>O243*H243</f>
        <v>0</v>
      </c>
      <c r="Q243" s="148">
        <v>0</v>
      </c>
      <c r="R243" s="148">
        <f>Q243*H243</f>
        <v>0</v>
      </c>
      <c r="S243" s="148">
        <v>0</v>
      </c>
      <c r="T243" s="149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50" t="s">
        <v>250</v>
      </c>
      <c r="AT243" s="150" t="s">
        <v>180</v>
      </c>
      <c r="AU243" s="150" t="s">
        <v>185</v>
      </c>
      <c r="AY243" s="16" t="s">
        <v>177</v>
      </c>
      <c r="BE243" s="151">
        <f>IF(N243="základná",J243,0)</f>
        <v>0</v>
      </c>
      <c r="BF243" s="151">
        <f>IF(N243="znížená",J243,0)</f>
        <v>0</v>
      </c>
      <c r="BG243" s="151">
        <f>IF(N243="zákl. prenesená",J243,0)</f>
        <v>0</v>
      </c>
      <c r="BH243" s="151">
        <f>IF(N243="zníž. prenesená",J243,0)</f>
        <v>0</v>
      </c>
      <c r="BI243" s="151">
        <f>IF(N243="nulová",J243,0)</f>
        <v>0</v>
      </c>
      <c r="BJ243" s="16" t="s">
        <v>185</v>
      </c>
      <c r="BK243" s="152">
        <f>ROUND(I243*H243,3)</f>
        <v>0</v>
      </c>
      <c r="BL243" s="16" t="s">
        <v>250</v>
      </c>
      <c r="BM243" s="150" t="s">
        <v>1136</v>
      </c>
    </row>
    <row r="244" spans="1:65" s="12" customFormat="1" ht="22.9" customHeight="1">
      <c r="B244" s="127"/>
      <c r="D244" s="128" t="s">
        <v>71</v>
      </c>
      <c r="E244" s="137" t="s">
        <v>652</v>
      </c>
      <c r="F244" s="137" t="s">
        <v>653</v>
      </c>
      <c r="J244" s="138"/>
      <c r="L244" s="127"/>
      <c r="M244" s="131"/>
      <c r="N244" s="132"/>
      <c r="O244" s="132"/>
      <c r="P244" s="133">
        <f>SUM(P245:P246)</f>
        <v>0.65</v>
      </c>
      <c r="Q244" s="132"/>
      <c r="R244" s="133">
        <f>SUM(R245:R246)</f>
        <v>4.4249999999999998E-2</v>
      </c>
      <c r="S244" s="132"/>
      <c r="T244" s="134">
        <f>SUM(T245:T246)</f>
        <v>0</v>
      </c>
      <c r="AR244" s="128" t="s">
        <v>185</v>
      </c>
      <c r="AT244" s="135" t="s">
        <v>71</v>
      </c>
      <c r="AU244" s="135" t="s">
        <v>80</v>
      </c>
      <c r="AY244" s="128" t="s">
        <v>177</v>
      </c>
      <c r="BK244" s="136">
        <f>SUM(BK245:BK246)</f>
        <v>0</v>
      </c>
    </row>
    <row r="245" spans="1:65" s="2" customFormat="1" ht="14.45" customHeight="1">
      <c r="A245" s="28"/>
      <c r="B245" s="139"/>
      <c r="C245" s="140" t="s">
        <v>1020</v>
      </c>
      <c r="D245" s="140" t="s">
        <v>180</v>
      </c>
      <c r="E245" s="141" t="s">
        <v>654</v>
      </c>
      <c r="F245" s="142" t="s">
        <v>1137</v>
      </c>
      <c r="G245" s="143" t="s">
        <v>303</v>
      </c>
      <c r="H245" s="144">
        <v>1</v>
      </c>
      <c r="I245" s="144"/>
      <c r="J245" s="144"/>
      <c r="K245" s="145"/>
      <c r="L245" s="29"/>
      <c r="M245" s="146" t="s">
        <v>1</v>
      </c>
      <c r="N245" s="147" t="s">
        <v>38</v>
      </c>
      <c r="O245" s="148">
        <v>0.65</v>
      </c>
      <c r="P245" s="148">
        <f>O245*H245</f>
        <v>0.65</v>
      </c>
      <c r="Q245" s="148">
        <v>4.4249999999999998E-2</v>
      </c>
      <c r="R245" s="148">
        <f>Q245*H245</f>
        <v>4.4249999999999998E-2</v>
      </c>
      <c r="S245" s="148">
        <v>0</v>
      </c>
      <c r="T245" s="149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50" t="s">
        <v>250</v>
      </c>
      <c r="AT245" s="150" t="s">
        <v>180</v>
      </c>
      <c r="AU245" s="150" t="s">
        <v>185</v>
      </c>
      <c r="AY245" s="16" t="s">
        <v>177</v>
      </c>
      <c r="BE245" s="151">
        <f>IF(N245="základná",J245,0)</f>
        <v>0</v>
      </c>
      <c r="BF245" s="151">
        <f>IF(N245="znížená",J245,0)</f>
        <v>0</v>
      </c>
      <c r="BG245" s="151">
        <f>IF(N245="zákl. prenesená",J245,0)</f>
        <v>0</v>
      </c>
      <c r="BH245" s="151">
        <f>IF(N245="zníž. prenesená",J245,0)</f>
        <v>0</v>
      </c>
      <c r="BI245" s="151">
        <f>IF(N245="nulová",J245,0)</f>
        <v>0</v>
      </c>
      <c r="BJ245" s="16" t="s">
        <v>185</v>
      </c>
      <c r="BK245" s="152">
        <f>ROUND(I245*H245,3)</f>
        <v>0</v>
      </c>
      <c r="BL245" s="16" t="s">
        <v>250</v>
      </c>
      <c r="BM245" s="150" t="s">
        <v>1138</v>
      </c>
    </row>
    <row r="246" spans="1:65" s="2" customFormat="1" ht="24.2" customHeight="1">
      <c r="A246" s="28"/>
      <c r="B246" s="139"/>
      <c r="C246" s="140" t="s">
        <v>1022</v>
      </c>
      <c r="D246" s="140" t="s">
        <v>180</v>
      </c>
      <c r="E246" s="141" t="s">
        <v>657</v>
      </c>
      <c r="F246" s="142" t="s">
        <v>658</v>
      </c>
      <c r="G246" s="143" t="s">
        <v>296</v>
      </c>
      <c r="H246" s="144">
        <v>1153.33</v>
      </c>
      <c r="I246" s="144"/>
      <c r="J246" s="144"/>
      <c r="K246" s="145"/>
      <c r="L246" s="29"/>
      <c r="M246" s="146" t="s">
        <v>1</v>
      </c>
      <c r="N246" s="147" t="s">
        <v>38</v>
      </c>
      <c r="O246" s="148">
        <v>0</v>
      </c>
      <c r="P246" s="148">
        <f>O246*H246</f>
        <v>0</v>
      </c>
      <c r="Q246" s="148">
        <v>0</v>
      </c>
      <c r="R246" s="148">
        <f>Q246*H246</f>
        <v>0</v>
      </c>
      <c r="S246" s="148">
        <v>0</v>
      </c>
      <c r="T246" s="149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50" t="s">
        <v>250</v>
      </c>
      <c r="AT246" s="150" t="s">
        <v>180</v>
      </c>
      <c r="AU246" s="150" t="s">
        <v>185</v>
      </c>
      <c r="AY246" s="16" t="s">
        <v>177</v>
      </c>
      <c r="BE246" s="151">
        <f>IF(N246="základná",J246,0)</f>
        <v>0</v>
      </c>
      <c r="BF246" s="151">
        <f>IF(N246="znížená",J246,0)</f>
        <v>0</v>
      </c>
      <c r="BG246" s="151">
        <f>IF(N246="zákl. prenesená",J246,0)</f>
        <v>0</v>
      </c>
      <c r="BH246" s="151">
        <f>IF(N246="zníž. prenesená",J246,0)</f>
        <v>0</v>
      </c>
      <c r="BI246" s="151">
        <f>IF(N246="nulová",J246,0)</f>
        <v>0</v>
      </c>
      <c r="BJ246" s="16" t="s">
        <v>185</v>
      </c>
      <c r="BK246" s="152">
        <f>ROUND(I246*H246,3)</f>
        <v>0</v>
      </c>
      <c r="BL246" s="16" t="s">
        <v>250</v>
      </c>
      <c r="BM246" s="150" t="s">
        <v>1139</v>
      </c>
    </row>
    <row r="247" spans="1:65" s="12" customFormat="1" ht="22.9" customHeight="1">
      <c r="B247" s="127"/>
      <c r="D247" s="128" t="s">
        <v>71</v>
      </c>
      <c r="E247" s="137" t="s">
        <v>410</v>
      </c>
      <c r="F247" s="137" t="s">
        <v>411</v>
      </c>
      <c r="J247" s="138"/>
      <c r="L247" s="127"/>
      <c r="M247" s="131"/>
      <c r="N247" s="132"/>
      <c r="O247" s="132"/>
      <c r="P247" s="133">
        <f>SUM(P248:P250)</f>
        <v>17.696133</v>
      </c>
      <c r="Q247" s="132"/>
      <c r="R247" s="133">
        <f>SUM(R248:R250)</f>
        <v>1.1875500000000002E-2</v>
      </c>
      <c r="S247" s="132"/>
      <c r="T247" s="134">
        <f>SUM(T248:T250)</f>
        <v>0</v>
      </c>
      <c r="AR247" s="128" t="s">
        <v>185</v>
      </c>
      <c r="AT247" s="135" t="s">
        <v>71</v>
      </c>
      <c r="AU247" s="135" t="s">
        <v>80</v>
      </c>
      <c r="AY247" s="128" t="s">
        <v>177</v>
      </c>
      <c r="BK247" s="136">
        <f>SUM(BK248:BK250)</f>
        <v>0</v>
      </c>
    </row>
    <row r="248" spans="1:65" s="2" customFormat="1" ht="24.2" customHeight="1">
      <c r="A248" s="28"/>
      <c r="B248" s="139"/>
      <c r="C248" s="140" t="s">
        <v>1024</v>
      </c>
      <c r="D248" s="140" t="s">
        <v>180</v>
      </c>
      <c r="E248" s="141" t="s">
        <v>740</v>
      </c>
      <c r="F248" s="142" t="s">
        <v>741</v>
      </c>
      <c r="G248" s="143" t="s">
        <v>183</v>
      </c>
      <c r="H248" s="144">
        <v>40.950000000000003</v>
      </c>
      <c r="I248" s="144"/>
      <c r="J248" s="144"/>
      <c r="K248" s="145"/>
      <c r="L248" s="29"/>
      <c r="M248" s="146" t="s">
        <v>1</v>
      </c>
      <c r="N248" s="147" t="s">
        <v>38</v>
      </c>
      <c r="O248" s="148">
        <v>0.28399999999999997</v>
      </c>
      <c r="P248" s="148">
        <f>O248*H248</f>
        <v>11.629799999999999</v>
      </c>
      <c r="Q248" s="148">
        <v>2.1000000000000001E-4</v>
      </c>
      <c r="R248" s="148">
        <f>Q248*H248</f>
        <v>8.5995000000000012E-3</v>
      </c>
      <c r="S248" s="148">
        <v>0</v>
      </c>
      <c r="T248" s="149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50" t="s">
        <v>250</v>
      </c>
      <c r="AT248" s="150" t="s">
        <v>180</v>
      </c>
      <c r="AU248" s="150" t="s">
        <v>185</v>
      </c>
      <c r="AY248" s="16" t="s">
        <v>177</v>
      </c>
      <c r="BE248" s="151">
        <f>IF(N248="základná",J248,0)</f>
        <v>0</v>
      </c>
      <c r="BF248" s="151">
        <f>IF(N248="znížená",J248,0)</f>
        <v>0</v>
      </c>
      <c r="BG248" s="151">
        <f>IF(N248="zákl. prenesená",J248,0)</f>
        <v>0</v>
      </c>
      <c r="BH248" s="151">
        <f>IF(N248="zníž. prenesená",J248,0)</f>
        <v>0</v>
      </c>
      <c r="BI248" s="151">
        <f>IF(N248="nulová",J248,0)</f>
        <v>0</v>
      </c>
      <c r="BJ248" s="16" t="s">
        <v>185</v>
      </c>
      <c r="BK248" s="152">
        <f>ROUND(I248*H248,3)</f>
        <v>0</v>
      </c>
      <c r="BL248" s="16" t="s">
        <v>250</v>
      </c>
      <c r="BM248" s="150" t="s">
        <v>1140</v>
      </c>
    </row>
    <row r="249" spans="1:65" s="13" customFormat="1">
      <c r="B249" s="153"/>
      <c r="D249" s="154" t="s">
        <v>204</v>
      </c>
      <c r="E249" s="155" t="s">
        <v>1</v>
      </c>
      <c r="F249" s="156" t="s">
        <v>1141</v>
      </c>
      <c r="H249" s="157">
        <v>40.950000000000003</v>
      </c>
      <c r="L249" s="153"/>
      <c r="M249" s="158"/>
      <c r="N249" s="159"/>
      <c r="O249" s="159"/>
      <c r="P249" s="159"/>
      <c r="Q249" s="159"/>
      <c r="R249" s="159"/>
      <c r="S249" s="159"/>
      <c r="T249" s="160"/>
      <c r="AT249" s="155" t="s">
        <v>204</v>
      </c>
      <c r="AU249" s="155" t="s">
        <v>185</v>
      </c>
      <c r="AV249" s="13" t="s">
        <v>185</v>
      </c>
      <c r="AW249" s="13" t="s">
        <v>27</v>
      </c>
      <c r="AX249" s="13" t="s">
        <v>80</v>
      </c>
      <c r="AY249" s="155" t="s">
        <v>177</v>
      </c>
    </row>
    <row r="250" spans="1:65" s="2" customFormat="1" ht="24.2" customHeight="1">
      <c r="A250" s="28"/>
      <c r="B250" s="139"/>
      <c r="C250" s="140" t="s">
        <v>1142</v>
      </c>
      <c r="D250" s="140" t="s">
        <v>180</v>
      </c>
      <c r="E250" s="141" t="s">
        <v>744</v>
      </c>
      <c r="F250" s="142" t="s">
        <v>745</v>
      </c>
      <c r="G250" s="143" t="s">
        <v>183</v>
      </c>
      <c r="H250" s="144">
        <v>40.950000000000003</v>
      </c>
      <c r="I250" s="144"/>
      <c r="J250" s="144"/>
      <c r="K250" s="145"/>
      <c r="L250" s="29"/>
      <c r="M250" s="146" t="s">
        <v>1</v>
      </c>
      <c r="N250" s="147" t="s">
        <v>38</v>
      </c>
      <c r="O250" s="148">
        <v>0.14813999999999999</v>
      </c>
      <c r="P250" s="148">
        <f>O250*H250</f>
        <v>6.0663330000000002</v>
      </c>
      <c r="Q250" s="148">
        <v>8.0000000000000007E-5</v>
      </c>
      <c r="R250" s="148">
        <f>Q250*H250</f>
        <v>3.2760000000000007E-3</v>
      </c>
      <c r="S250" s="148">
        <v>0</v>
      </c>
      <c r="T250" s="149">
        <f>S250*H250</f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50" t="s">
        <v>250</v>
      </c>
      <c r="AT250" s="150" t="s">
        <v>180</v>
      </c>
      <c r="AU250" s="150" t="s">
        <v>185</v>
      </c>
      <c r="AY250" s="16" t="s">
        <v>177</v>
      </c>
      <c r="BE250" s="151">
        <f>IF(N250="základná",J250,0)</f>
        <v>0</v>
      </c>
      <c r="BF250" s="151">
        <f>IF(N250="znížená",J250,0)</f>
        <v>0</v>
      </c>
      <c r="BG250" s="151">
        <f>IF(N250="zákl. prenesená",J250,0)</f>
        <v>0</v>
      </c>
      <c r="BH250" s="151">
        <f>IF(N250="zníž. prenesená",J250,0)</f>
        <v>0</v>
      </c>
      <c r="BI250" s="151">
        <f>IF(N250="nulová",J250,0)</f>
        <v>0</v>
      </c>
      <c r="BJ250" s="16" t="s">
        <v>185</v>
      </c>
      <c r="BK250" s="152">
        <f>ROUND(I250*H250,3)</f>
        <v>0</v>
      </c>
      <c r="BL250" s="16" t="s">
        <v>250</v>
      </c>
      <c r="BM250" s="150" t="s">
        <v>1143</v>
      </c>
    </row>
    <row r="251" spans="1:65" s="12" customFormat="1" ht="25.9" customHeight="1">
      <c r="B251" s="127"/>
      <c r="D251" s="128" t="s">
        <v>71</v>
      </c>
      <c r="E251" s="129" t="s">
        <v>318</v>
      </c>
      <c r="F251" s="129" t="s">
        <v>319</v>
      </c>
      <c r="J251" s="130"/>
      <c r="L251" s="127"/>
      <c r="M251" s="131"/>
      <c r="N251" s="132"/>
      <c r="O251" s="132"/>
      <c r="P251" s="133">
        <f>P252</f>
        <v>0</v>
      </c>
      <c r="Q251" s="132"/>
      <c r="R251" s="133">
        <f>R252</f>
        <v>0</v>
      </c>
      <c r="S251" s="132"/>
      <c r="T251" s="134">
        <f>T252</f>
        <v>0</v>
      </c>
      <c r="AR251" s="128" t="s">
        <v>184</v>
      </c>
      <c r="AT251" s="135" t="s">
        <v>71</v>
      </c>
      <c r="AU251" s="135" t="s">
        <v>72</v>
      </c>
      <c r="AY251" s="128" t="s">
        <v>177</v>
      </c>
      <c r="BK251" s="136">
        <f>BK252</f>
        <v>0</v>
      </c>
    </row>
    <row r="252" spans="1:65" s="2" customFormat="1" ht="24.2" customHeight="1">
      <c r="A252" s="28"/>
      <c r="B252" s="139"/>
      <c r="C252" s="140" t="s">
        <v>1144</v>
      </c>
      <c r="D252" s="140" t="s">
        <v>180</v>
      </c>
      <c r="E252" s="141" t="s">
        <v>747</v>
      </c>
      <c r="F252" s="142" t="s">
        <v>1414</v>
      </c>
      <c r="G252" s="143" t="s">
        <v>253</v>
      </c>
      <c r="H252" s="144">
        <v>313.53500000000003</v>
      </c>
      <c r="I252" s="144"/>
      <c r="J252" s="144"/>
      <c r="K252" s="145"/>
      <c r="L252" s="29"/>
      <c r="M252" s="161" t="s">
        <v>1</v>
      </c>
      <c r="N252" s="162" t="s">
        <v>38</v>
      </c>
      <c r="O252" s="163">
        <v>0</v>
      </c>
      <c r="P252" s="163">
        <f>O252*H252</f>
        <v>0</v>
      </c>
      <c r="Q252" s="163">
        <v>0</v>
      </c>
      <c r="R252" s="163">
        <f>Q252*H252</f>
        <v>0</v>
      </c>
      <c r="S252" s="163">
        <v>0</v>
      </c>
      <c r="T252" s="164">
        <f>S252*H252</f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50" t="s">
        <v>322</v>
      </c>
      <c r="AT252" s="150" t="s">
        <v>180</v>
      </c>
      <c r="AU252" s="150" t="s">
        <v>80</v>
      </c>
      <c r="AY252" s="16" t="s">
        <v>177</v>
      </c>
      <c r="BE252" s="151">
        <f>IF(N252="základná",J252,0)</f>
        <v>0</v>
      </c>
      <c r="BF252" s="151">
        <f>IF(N252="znížená",J252,0)</f>
        <v>0</v>
      </c>
      <c r="BG252" s="151">
        <f>IF(N252="zákl. prenesená",J252,0)</f>
        <v>0</v>
      </c>
      <c r="BH252" s="151">
        <f>IF(N252="zníž. prenesená",J252,0)</f>
        <v>0</v>
      </c>
      <c r="BI252" s="151">
        <f>IF(N252="nulová",J252,0)</f>
        <v>0</v>
      </c>
      <c r="BJ252" s="16" t="s">
        <v>185</v>
      </c>
      <c r="BK252" s="152">
        <f>ROUND(I252*H252,3)</f>
        <v>0</v>
      </c>
      <c r="BL252" s="16" t="s">
        <v>322</v>
      </c>
      <c r="BM252" s="150" t="s">
        <v>1145</v>
      </c>
    </row>
    <row r="253" spans="1:65" s="2" customFormat="1" ht="6.95" customHeight="1">
      <c r="A253" s="28"/>
      <c r="B253" s="43"/>
      <c r="C253" s="44"/>
      <c r="D253" s="44"/>
      <c r="E253" s="44"/>
      <c r="F253" s="44"/>
      <c r="G253" s="44"/>
      <c r="H253" s="44"/>
      <c r="I253" s="44"/>
      <c r="J253" s="44"/>
      <c r="K253" s="44"/>
      <c r="L253" s="29"/>
      <c r="M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</row>
  </sheetData>
  <autoFilter ref="C128:K252" xr:uid="{00000000-0009-0000-0000-000010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BM152"/>
  <sheetViews>
    <sheetView showGridLines="0" topLeftCell="A132" workbookViewId="0">
      <selection activeCell="I126" sqref="I1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0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129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1146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ROUND(J122,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ROUND((SUM(BE122:BE151)),  2)</f>
        <v>0</v>
      </c>
      <c r="G33" s="28"/>
      <c r="H33" s="28"/>
      <c r="I33" s="97">
        <v>0.2</v>
      </c>
      <c r="J33" s="96">
        <f>ROUND(((SUM(BE122:BE151))*I33),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ROUND((SUM(BF122:BF151)),  2)</f>
        <v>0</v>
      </c>
      <c r="G34" s="28"/>
      <c r="H34" s="28"/>
      <c r="I34" s="97">
        <v>0.2</v>
      </c>
      <c r="J34" s="96">
        <f>ROUND(((SUM(BF122:BF151))*I34),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ROUND((SUM(BG122:BG151)),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ROUND((SUM(BH122:BH151)),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ROUND((SUM(BI122:BI151)),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1171-0018 - C9 - LÁVKA KU KNIŽNICI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J122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159</v>
      </c>
      <c r="E97" s="111"/>
      <c r="F97" s="111"/>
      <c r="G97" s="111"/>
      <c r="H97" s="111"/>
      <c r="I97" s="111"/>
      <c r="J97" s="112">
        <f>J123</f>
        <v>0</v>
      </c>
      <c r="L97" s="109"/>
    </row>
    <row r="98" spans="1:31" s="10" customFormat="1" ht="19.899999999999999" hidden="1" customHeight="1">
      <c r="B98" s="113"/>
      <c r="D98" s="114" t="s">
        <v>160</v>
      </c>
      <c r="E98" s="115"/>
      <c r="F98" s="115"/>
      <c r="G98" s="115"/>
      <c r="H98" s="115"/>
      <c r="I98" s="115"/>
      <c r="J98" s="116">
        <f>J124</f>
        <v>0</v>
      </c>
      <c r="L98" s="113"/>
    </row>
    <row r="99" spans="1:31" s="10" customFormat="1" ht="19.899999999999999" hidden="1" customHeight="1">
      <c r="B99" s="113"/>
      <c r="D99" s="114" t="s">
        <v>662</v>
      </c>
      <c r="E99" s="115"/>
      <c r="F99" s="115"/>
      <c r="G99" s="115"/>
      <c r="H99" s="115"/>
      <c r="I99" s="115"/>
      <c r="J99" s="116">
        <f>J128</f>
        <v>0</v>
      </c>
      <c r="L99" s="113"/>
    </row>
    <row r="100" spans="1:31" s="10" customFormat="1" ht="19.899999999999999" hidden="1" customHeight="1">
      <c r="B100" s="113"/>
      <c r="D100" s="114" t="s">
        <v>161</v>
      </c>
      <c r="E100" s="115"/>
      <c r="F100" s="115"/>
      <c r="G100" s="115"/>
      <c r="H100" s="115"/>
      <c r="I100" s="115"/>
      <c r="J100" s="116">
        <f>J136</f>
        <v>0</v>
      </c>
      <c r="L100" s="113"/>
    </row>
    <row r="101" spans="1:31" s="10" customFormat="1" ht="19.899999999999999" hidden="1" customHeight="1">
      <c r="B101" s="113"/>
      <c r="D101" s="114" t="s">
        <v>327</v>
      </c>
      <c r="E101" s="115"/>
      <c r="F101" s="115"/>
      <c r="G101" s="115"/>
      <c r="H101" s="115"/>
      <c r="I101" s="115"/>
      <c r="J101" s="116">
        <f>J143</f>
        <v>0</v>
      </c>
      <c r="L101" s="113"/>
    </row>
    <row r="102" spans="1:31" s="10" customFormat="1" ht="19.899999999999999" hidden="1" customHeight="1">
      <c r="B102" s="113"/>
      <c r="D102" s="114" t="s">
        <v>1147</v>
      </c>
      <c r="E102" s="115"/>
      <c r="F102" s="115"/>
      <c r="G102" s="115"/>
      <c r="H102" s="115"/>
      <c r="I102" s="115"/>
      <c r="J102" s="116">
        <f>J149</f>
        <v>0</v>
      </c>
      <c r="L102" s="113"/>
    </row>
    <row r="103" spans="1:31" s="2" customFormat="1" ht="21.75" hidden="1" customHeight="1">
      <c r="A103" s="28"/>
      <c r="B103" s="29"/>
      <c r="C103" s="28"/>
      <c r="D103" s="28"/>
      <c r="E103" s="28"/>
      <c r="F103" s="28"/>
      <c r="G103" s="28"/>
      <c r="H103" s="28"/>
      <c r="I103" s="28"/>
      <c r="J103" s="28"/>
      <c r="K103" s="28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hidden="1" customHeight="1">
      <c r="A104" s="28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hidden="1"/>
    <row r="106" spans="1:31" hidden="1"/>
    <row r="107" spans="1:31" hidden="1"/>
    <row r="108" spans="1:31" s="2" customFormat="1" ht="6.95" customHeight="1">
      <c r="A108" s="28"/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4.95" customHeight="1">
      <c r="A109" s="28"/>
      <c r="B109" s="29"/>
      <c r="C109" s="20" t="s">
        <v>163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29"/>
      <c r="C111" s="25" t="s">
        <v>12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6.5" customHeight="1">
      <c r="A112" s="28"/>
      <c r="B112" s="29"/>
      <c r="C112" s="28"/>
      <c r="D112" s="28"/>
      <c r="E112" s="222" t="str">
        <f>E7</f>
        <v>Obnova Ružového parku-architektura</v>
      </c>
      <c r="F112" s="223"/>
      <c r="G112" s="223"/>
      <c r="H112" s="223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146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188" t="str">
        <f>E9</f>
        <v>1171-0018 - C9 - LÁVKA KU KNIŽNICI</v>
      </c>
      <c r="F114" s="221"/>
      <c r="G114" s="221"/>
      <c r="H114" s="221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16</v>
      </c>
      <c r="D116" s="28"/>
      <c r="E116" s="28"/>
      <c r="F116" s="23" t="str">
        <f>F12</f>
        <v>TRNAVA</v>
      </c>
      <c r="G116" s="28"/>
      <c r="H116" s="28"/>
      <c r="I116" s="25" t="s">
        <v>18</v>
      </c>
      <c r="J116" s="51">
        <f>IF(J12="","",J12)</f>
        <v>44281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5.7" customHeight="1">
      <c r="A118" s="28"/>
      <c r="B118" s="29"/>
      <c r="C118" s="25" t="s">
        <v>19</v>
      </c>
      <c r="D118" s="28"/>
      <c r="E118" s="28"/>
      <c r="F118" s="23" t="str">
        <f>E15</f>
        <v>MESTO TRNAVA</v>
      </c>
      <c r="G118" s="28"/>
      <c r="H118" s="28"/>
      <c r="I118" s="25" t="s">
        <v>25</v>
      </c>
      <c r="J118" s="26" t="str">
        <f>E21</f>
        <v>Rudbeckia-ateliér s.r.o.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25.7" customHeight="1">
      <c r="A119" s="28"/>
      <c r="B119" s="29"/>
      <c r="C119" s="25" t="s">
        <v>23</v>
      </c>
      <c r="D119" s="28"/>
      <c r="E119" s="28"/>
      <c r="F119" s="23" t="str">
        <f>IF(E18="","",E18)</f>
        <v xml:space="preserve"> </v>
      </c>
      <c r="G119" s="28"/>
      <c r="H119" s="28"/>
      <c r="I119" s="25" t="s">
        <v>29</v>
      </c>
      <c r="J119" s="26" t="str">
        <f>E24</f>
        <v>Ing. Júlia Straňáková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117"/>
      <c r="B121" s="118"/>
      <c r="C121" s="119" t="s">
        <v>164</v>
      </c>
      <c r="D121" s="120" t="s">
        <v>57</v>
      </c>
      <c r="E121" s="120" t="s">
        <v>53</v>
      </c>
      <c r="F121" s="120" t="s">
        <v>54</v>
      </c>
      <c r="G121" s="120" t="s">
        <v>165</v>
      </c>
      <c r="H121" s="120" t="s">
        <v>166</v>
      </c>
      <c r="I121" s="120" t="s">
        <v>167</v>
      </c>
      <c r="J121" s="121" t="s">
        <v>152</v>
      </c>
      <c r="K121" s="122" t="s">
        <v>168</v>
      </c>
      <c r="L121" s="184" t="s">
        <v>1415</v>
      </c>
      <c r="M121" s="59" t="s">
        <v>1</v>
      </c>
      <c r="N121" s="59" t="s">
        <v>36</v>
      </c>
      <c r="O121" s="59" t="s">
        <v>169</v>
      </c>
      <c r="P121" s="59" t="s">
        <v>170</v>
      </c>
      <c r="Q121" s="59" t="s">
        <v>171</v>
      </c>
      <c r="R121" s="59" t="s">
        <v>172</v>
      </c>
      <c r="S121" s="59" t="s">
        <v>173</v>
      </c>
      <c r="T121" s="60" t="s">
        <v>174</v>
      </c>
      <c r="U121" s="117"/>
      <c r="V121" s="117"/>
      <c r="W121" s="117"/>
      <c r="X121" s="117"/>
      <c r="Y121" s="117"/>
      <c r="Z121" s="117"/>
      <c r="AA121" s="117"/>
      <c r="AB121" s="117"/>
      <c r="AC121" s="117"/>
      <c r="AD121" s="117"/>
      <c r="AE121" s="117"/>
    </row>
    <row r="122" spans="1:65" s="2" customFormat="1" ht="22.9" customHeight="1">
      <c r="A122" s="28"/>
      <c r="B122" s="29"/>
      <c r="C122" s="65" t="s">
        <v>153</v>
      </c>
      <c r="D122" s="28"/>
      <c r="E122" s="28"/>
      <c r="F122" s="28"/>
      <c r="G122" s="28"/>
      <c r="H122" s="28"/>
      <c r="I122" s="28"/>
      <c r="J122" s="123"/>
      <c r="K122" s="28"/>
      <c r="L122" s="29"/>
      <c r="M122" s="61"/>
      <c r="N122" s="52"/>
      <c r="O122" s="62"/>
      <c r="P122" s="124">
        <f>P123</f>
        <v>696.1512494399999</v>
      </c>
      <c r="Q122" s="62"/>
      <c r="R122" s="124">
        <f>R123</f>
        <v>4.6050418399999993</v>
      </c>
      <c r="S122" s="62"/>
      <c r="T122" s="125">
        <f>T123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6" t="s">
        <v>71</v>
      </c>
      <c r="AU122" s="16" t="s">
        <v>154</v>
      </c>
      <c r="BK122" s="126">
        <f>BK123</f>
        <v>0</v>
      </c>
    </row>
    <row r="123" spans="1:65" s="12" customFormat="1" ht="25.9" customHeight="1">
      <c r="B123" s="127"/>
      <c r="D123" s="128" t="s">
        <v>71</v>
      </c>
      <c r="E123" s="129" t="s">
        <v>277</v>
      </c>
      <c r="F123" s="129" t="s">
        <v>278</v>
      </c>
      <c r="J123" s="130"/>
      <c r="L123" s="127"/>
      <c r="M123" s="131"/>
      <c r="N123" s="132"/>
      <c r="O123" s="132"/>
      <c r="P123" s="133">
        <f>P124+P128+P136+P143+P149</f>
        <v>696.1512494399999</v>
      </c>
      <c r="Q123" s="132"/>
      <c r="R123" s="133">
        <f>R124+R128+R136+R143+R149</f>
        <v>4.6050418399999993</v>
      </c>
      <c r="S123" s="132"/>
      <c r="T123" s="134">
        <f>T124+T128+T136+T143+T149</f>
        <v>0</v>
      </c>
      <c r="AR123" s="128" t="s">
        <v>185</v>
      </c>
      <c r="AT123" s="135" t="s">
        <v>71</v>
      </c>
      <c r="AU123" s="135" t="s">
        <v>72</v>
      </c>
      <c r="AY123" s="128" t="s">
        <v>177</v>
      </c>
      <c r="BK123" s="136">
        <f>BK124+BK128+BK136+BK143+BK149</f>
        <v>0</v>
      </c>
    </row>
    <row r="124" spans="1:65" s="12" customFormat="1" ht="22.9" customHeight="1">
      <c r="B124" s="127"/>
      <c r="D124" s="128" t="s">
        <v>71</v>
      </c>
      <c r="E124" s="137" t="s">
        <v>279</v>
      </c>
      <c r="F124" s="137" t="s">
        <v>280</v>
      </c>
      <c r="J124" s="138"/>
      <c r="L124" s="127"/>
      <c r="M124" s="131"/>
      <c r="N124" s="132"/>
      <c r="O124" s="132"/>
      <c r="P124" s="133">
        <f>SUM(P125:P127)</f>
        <v>1.6291199999999999</v>
      </c>
      <c r="Q124" s="132"/>
      <c r="R124" s="133">
        <f>SUM(R125:R127)</f>
        <v>0.37263999999999997</v>
      </c>
      <c r="S124" s="132"/>
      <c r="T124" s="134">
        <f>SUM(T125:T127)</f>
        <v>0</v>
      </c>
      <c r="AR124" s="128" t="s">
        <v>185</v>
      </c>
      <c r="AT124" s="135" t="s">
        <v>71</v>
      </c>
      <c r="AU124" s="135" t="s">
        <v>80</v>
      </c>
      <c r="AY124" s="128" t="s">
        <v>177</v>
      </c>
      <c r="BK124" s="136">
        <f>SUM(BK125:BK127)</f>
        <v>0</v>
      </c>
    </row>
    <row r="125" spans="1:65" s="2" customFormat="1" ht="24.2" customHeight="1">
      <c r="A125" s="28"/>
      <c r="B125" s="139"/>
      <c r="C125" s="140" t="s">
        <v>80</v>
      </c>
      <c r="D125" s="140" t="s">
        <v>180</v>
      </c>
      <c r="E125" s="141" t="s">
        <v>374</v>
      </c>
      <c r="F125" s="142" t="s">
        <v>375</v>
      </c>
      <c r="G125" s="143" t="s">
        <v>221</v>
      </c>
      <c r="H125" s="144">
        <v>16</v>
      </c>
      <c r="I125" s="144"/>
      <c r="J125" s="144"/>
      <c r="K125" s="145"/>
      <c r="L125" s="29"/>
      <c r="M125" s="146" t="s">
        <v>1</v>
      </c>
      <c r="N125" s="147" t="s">
        <v>38</v>
      </c>
      <c r="O125" s="148">
        <v>0.10181999999999999</v>
      </c>
      <c r="P125" s="148">
        <f>O125*H125</f>
        <v>1.6291199999999999</v>
      </c>
      <c r="Q125" s="148">
        <v>2.1000000000000001E-4</v>
      </c>
      <c r="R125" s="148">
        <f>Q125*H125</f>
        <v>3.3600000000000001E-3</v>
      </c>
      <c r="S125" s="148">
        <v>0</v>
      </c>
      <c r="T125" s="149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0" t="s">
        <v>250</v>
      </c>
      <c r="AT125" s="150" t="s">
        <v>180</v>
      </c>
      <c r="AU125" s="150" t="s">
        <v>185</v>
      </c>
      <c r="AY125" s="16" t="s">
        <v>177</v>
      </c>
      <c r="BE125" s="151">
        <f>IF(N125="základná",J125,0)</f>
        <v>0</v>
      </c>
      <c r="BF125" s="151">
        <f>IF(N125="znížená",J125,0)</f>
        <v>0</v>
      </c>
      <c r="BG125" s="151">
        <f>IF(N125="zákl. prenesená",J125,0)</f>
        <v>0</v>
      </c>
      <c r="BH125" s="151">
        <f>IF(N125="zníž. prenesená",J125,0)</f>
        <v>0</v>
      </c>
      <c r="BI125" s="151">
        <f>IF(N125="nulová",J125,0)</f>
        <v>0</v>
      </c>
      <c r="BJ125" s="16" t="s">
        <v>185</v>
      </c>
      <c r="BK125" s="152">
        <f>ROUND(I125*H125,3)</f>
        <v>0</v>
      </c>
      <c r="BL125" s="16" t="s">
        <v>250</v>
      </c>
      <c r="BM125" s="150" t="s">
        <v>1148</v>
      </c>
    </row>
    <row r="126" spans="1:65" s="2" customFormat="1" ht="14.45" customHeight="1">
      <c r="A126" s="28"/>
      <c r="B126" s="139"/>
      <c r="C126" s="165" t="s">
        <v>185</v>
      </c>
      <c r="D126" s="165" t="s">
        <v>377</v>
      </c>
      <c r="E126" s="166" t="s">
        <v>378</v>
      </c>
      <c r="F126" s="167" t="s">
        <v>379</v>
      </c>
      <c r="G126" s="168" t="s">
        <v>221</v>
      </c>
      <c r="H126" s="169">
        <v>16</v>
      </c>
      <c r="I126" s="169"/>
      <c r="J126" s="169"/>
      <c r="K126" s="170"/>
      <c r="L126" s="171"/>
      <c r="M126" s="172" t="s">
        <v>1</v>
      </c>
      <c r="N126" s="173" t="s">
        <v>38</v>
      </c>
      <c r="O126" s="148">
        <v>0</v>
      </c>
      <c r="P126" s="148">
        <f>O126*H126</f>
        <v>0</v>
      </c>
      <c r="Q126" s="148">
        <v>2.308E-2</v>
      </c>
      <c r="R126" s="148">
        <f>Q126*H126</f>
        <v>0.36928</v>
      </c>
      <c r="S126" s="148">
        <v>0</v>
      </c>
      <c r="T126" s="149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0" t="s">
        <v>380</v>
      </c>
      <c r="AT126" s="150" t="s">
        <v>377</v>
      </c>
      <c r="AU126" s="150" t="s">
        <v>185</v>
      </c>
      <c r="AY126" s="16" t="s">
        <v>177</v>
      </c>
      <c r="BE126" s="151">
        <f>IF(N126="základná",J126,0)</f>
        <v>0</v>
      </c>
      <c r="BF126" s="151">
        <f>IF(N126="znížená",J126,0)</f>
        <v>0</v>
      </c>
      <c r="BG126" s="151">
        <f>IF(N126="zákl. prenesená",J126,0)</f>
        <v>0</v>
      </c>
      <c r="BH126" s="151">
        <f>IF(N126="zníž. prenesená",J126,0)</f>
        <v>0</v>
      </c>
      <c r="BI126" s="151">
        <f>IF(N126="nulová",J126,0)</f>
        <v>0</v>
      </c>
      <c r="BJ126" s="16" t="s">
        <v>185</v>
      </c>
      <c r="BK126" s="152">
        <f>ROUND(I126*H126,3)</f>
        <v>0</v>
      </c>
      <c r="BL126" s="16" t="s">
        <v>250</v>
      </c>
      <c r="BM126" s="150" t="s">
        <v>1149</v>
      </c>
    </row>
    <row r="127" spans="1:65" s="2" customFormat="1" ht="24.2" customHeight="1">
      <c r="A127" s="28"/>
      <c r="B127" s="139"/>
      <c r="C127" s="140" t="s">
        <v>190</v>
      </c>
      <c r="D127" s="140" t="s">
        <v>180</v>
      </c>
      <c r="E127" s="141" t="s">
        <v>294</v>
      </c>
      <c r="F127" s="142" t="s">
        <v>295</v>
      </c>
      <c r="G127" s="143" t="s">
        <v>296</v>
      </c>
      <c r="H127" s="144">
        <v>8.1159999999999997</v>
      </c>
      <c r="I127" s="144"/>
      <c r="J127" s="144"/>
      <c r="K127" s="145"/>
      <c r="L127" s="29"/>
      <c r="M127" s="146" t="s">
        <v>1</v>
      </c>
      <c r="N127" s="147" t="s">
        <v>38</v>
      </c>
      <c r="O127" s="148">
        <v>0</v>
      </c>
      <c r="P127" s="148">
        <f>O127*H127</f>
        <v>0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0" t="s">
        <v>250</v>
      </c>
      <c r="AT127" s="150" t="s">
        <v>180</v>
      </c>
      <c r="AU127" s="150" t="s">
        <v>185</v>
      </c>
      <c r="AY127" s="16" t="s">
        <v>177</v>
      </c>
      <c r="BE127" s="151">
        <f>IF(N127="základná",J127,0)</f>
        <v>0</v>
      </c>
      <c r="BF127" s="151">
        <f>IF(N127="znížená",J127,0)</f>
        <v>0</v>
      </c>
      <c r="BG127" s="151">
        <f>IF(N127="zákl. prenesená",J127,0)</f>
        <v>0</v>
      </c>
      <c r="BH127" s="151">
        <f>IF(N127="zníž. prenesená",J127,0)</f>
        <v>0</v>
      </c>
      <c r="BI127" s="151">
        <f>IF(N127="nulová",J127,0)</f>
        <v>0</v>
      </c>
      <c r="BJ127" s="16" t="s">
        <v>185</v>
      </c>
      <c r="BK127" s="152">
        <f>ROUND(I127*H127,3)</f>
        <v>0</v>
      </c>
      <c r="BL127" s="16" t="s">
        <v>250</v>
      </c>
      <c r="BM127" s="150" t="s">
        <v>1150</v>
      </c>
    </row>
    <row r="128" spans="1:65" s="12" customFormat="1" ht="22.9" customHeight="1">
      <c r="B128" s="127"/>
      <c r="D128" s="128" t="s">
        <v>71</v>
      </c>
      <c r="E128" s="137" t="s">
        <v>685</v>
      </c>
      <c r="F128" s="137" t="s">
        <v>686</v>
      </c>
      <c r="J128" s="138"/>
      <c r="L128" s="127"/>
      <c r="M128" s="131"/>
      <c r="N128" s="132"/>
      <c r="O128" s="132"/>
      <c r="P128" s="133">
        <f>SUM(P129:P135)</f>
        <v>35.019660000000002</v>
      </c>
      <c r="Q128" s="132"/>
      <c r="R128" s="133">
        <f>SUM(R129:R135)</f>
        <v>3.5909999999999997E-2</v>
      </c>
      <c r="S128" s="132"/>
      <c r="T128" s="134">
        <f>SUM(T129:T135)</f>
        <v>0</v>
      </c>
      <c r="AR128" s="128" t="s">
        <v>185</v>
      </c>
      <c r="AT128" s="135" t="s">
        <v>71</v>
      </c>
      <c r="AU128" s="135" t="s">
        <v>80</v>
      </c>
      <c r="AY128" s="128" t="s">
        <v>177</v>
      </c>
      <c r="BK128" s="136">
        <f>SUM(BK129:BK135)</f>
        <v>0</v>
      </c>
    </row>
    <row r="129" spans="1:65" s="2" customFormat="1" ht="14.45" customHeight="1">
      <c r="A129" s="28"/>
      <c r="B129" s="139"/>
      <c r="C129" s="140" t="s">
        <v>184</v>
      </c>
      <c r="D129" s="140" t="s">
        <v>180</v>
      </c>
      <c r="E129" s="141" t="s">
        <v>1120</v>
      </c>
      <c r="F129" s="142" t="s">
        <v>1121</v>
      </c>
      <c r="G129" s="143" t="s">
        <v>238</v>
      </c>
      <c r="H129" s="144">
        <v>19</v>
      </c>
      <c r="I129" s="144"/>
      <c r="J129" s="144"/>
      <c r="K129" s="145"/>
      <c r="L129" s="29"/>
      <c r="M129" s="146" t="s">
        <v>1</v>
      </c>
      <c r="N129" s="147" t="s">
        <v>38</v>
      </c>
      <c r="O129" s="148">
        <v>0.71</v>
      </c>
      <c r="P129" s="148">
        <f>O129*H129</f>
        <v>13.489999999999998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0" t="s">
        <v>250</v>
      </c>
      <c r="AT129" s="150" t="s">
        <v>180</v>
      </c>
      <c r="AU129" s="150" t="s">
        <v>185</v>
      </c>
      <c r="AY129" s="16" t="s">
        <v>177</v>
      </c>
      <c r="BE129" s="151">
        <f>IF(N129="základná",J129,0)</f>
        <v>0</v>
      </c>
      <c r="BF129" s="151">
        <f>IF(N129="znížená",J129,0)</f>
        <v>0</v>
      </c>
      <c r="BG129" s="151">
        <f>IF(N129="zákl. prenesená",J129,0)</f>
        <v>0</v>
      </c>
      <c r="BH129" s="151">
        <f>IF(N129="zníž. prenesená",J129,0)</f>
        <v>0</v>
      </c>
      <c r="BI129" s="151">
        <f>IF(N129="nulová",J129,0)</f>
        <v>0</v>
      </c>
      <c r="BJ129" s="16" t="s">
        <v>185</v>
      </c>
      <c r="BK129" s="152">
        <f>ROUND(I129*H129,3)</f>
        <v>0</v>
      </c>
      <c r="BL129" s="16" t="s">
        <v>250</v>
      </c>
      <c r="BM129" s="150" t="s">
        <v>1151</v>
      </c>
    </row>
    <row r="130" spans="1:65" s="13" customFormat="1">
      <c r="B130" s="153"/>
      <c r="D130" s="154" t="s">
        <v>204</v>
      </c>
      <c r="E130" s="155" t="s">
        <v>1</v>
      </c>
      <c r="F130" s="156" t="s">
        <v>1152</v>
      </c>
      <c r="H130" s="157">
        <v>19</v>
      </c>
      <c r="L130" s="153"/>
      <c r="M130" s="158"/>
      <c r="N130" s="159"/>
      <c r="O130" s="159"/>
      <c r="P130" s="159"/>
      <c r="Q130" s="159"/>
      <c r="R130" s="159"/>
      <c r="S130" s="159"/>
      <c r="T130" s="160"/>
      <c r="AT130" s="155" t="s">
        <v>204</v>
      </c>
      <c r="AU130" s="155" t="s">
        <v>185</v>
      </c>
      <c r="AV130" s="13" t="s">
        <v>185</v>
      </c>
      <c r="AW130" s="13" t="s">
        <v>27</v>
      </c>
      <c r="AX130" s="13" t="s">
        <v>80</v>
      </c>
      <c r="AY130" s="155" t="s">
        <v>177</v>
      </c>
    </row>
    <row r="131" spans="1:65" s="2" customFormat="1" ht="14.45" customHeight="1">
      <c r="A131" s="28"/>
      <c r="B131" s="139"/>
      <c r="C131" s="165" t="s">
        <v>199</v>
      </c>
      <c r="D131" s="165" t="s">
        <v>377</v>
      </c>
      <c r="E131" s="166" t="s">
        <v>1123</v>
      </c>
      <c r="F131" s="167" t="s">
        <v>1124</v>
      </c>
      <c r="G131" s="168" t="s">
        <v>238</v>
      </c>
      <c r="H131" s="169">
        <v>19.95</v>
      </c>
      <c r="I131" s="169"/>
      <c r="J131" s="169"/>
      <c r="K131" s="170"/>
      <c r="L131" s="171"/>
      <c r="M131" s="172" t="s">
        <v>1</v>
      </c>
      <c r="N131" s="173" t="s">
        <v>38</v>
      </c>
      <c r="O131" s="148">
        <v>0</v>
      </c>
      <c r="P131" s="148">
        <f>O131*H131</f>
        <v>0</v>
      </c>
      <c r="Q131" s="148">
        <v>1.8E-3</v>
      </c>
      <c r="R131" s="148">
        <f>Q131*H131</f>
        <v>3.5909999999999997E-2</v>
      </c>
      <c r="S131" s="148">
        <v>0</v>
      </c>
      <c r="T131" s="149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0" t="s">
        <v>380</v>
      </c>
      <c r="AT131" s="150" t="s">
        <v>377</v>
      </c>
      <c r="AU131" s="150" t="s">
        <v>185</v>
      </c>
      <c r="AY131" s="16" t="s">
        <v>177</v>
      </c>
      <c r="BE131" s="151">
        <f>IF(N131="základná",J131,0)</f>
        <v>0</v>
      </c>
      <c r="BF131" s="151">
        <f>IF(N131="znížená",J131,0)</f>
        <v>0</v>
      </c>
      <c r="BG131" s="151">
        <f>IF(N131="zákl. prenesená",J131,0)</f>
        <v>0</v>
      </c>
      <c r="BH131" s="151">
        <f>IF(N131="zníž. prenesená",J131,0)</f>
        <v>0</v>
      </c>
      <c r="BI131" s="151">
        <f>IF(N131="nulová",J131,0)</f>
        <v>0</v>
      </c>
      <c r="BJ131" s="16" t="s">
        <v>185</v>
      </c>
      <c r="BK131" s="152">
        <f>ROUND(I131*H131,3)</f>
        <v>0</v>
      </c>
      <c r="BL131" s="16" t="s">
        <v>250</v>
      </c>
      <c r="BM131" s="150" t="s">
        <v>1153</v>
      </c>
    </row>
    <row r="132" spans="1:65" s="13" customFormat="1">
      <c r="B132" s="153"/>
      <c r="D132" s="154" t="s">
        <v>204</v>
      </c>
      <c r="F132" s="156" t="s">
        <v>1154</v>
      </c>
      <c r="H132" s="157">
        <v>19.95</v>
      </c>
      <c r="L132" s="153"/>
      <c r="M132" s="158"/>
      <c r="N132" s="159"/>
      <c r="O132" s="159"/>
      <c r="P132" s="159"/>
      <c r="Q132" s="159"/>
      <c r="R132" s="159"/>
      <c r="S132" s="159"/>
      <c r="T132" s="160"/>
      <c r="AT132" s="155" t="s">
        <v>204</v>
      </c>
      <c r="AU132" s="155" t="s">
        <v>185</v>
      </c>
      <c r="AV132" s="13" t="s">
        <v>185</v>
      </c>
      <c r="AW132" s="13" t="s">
        <v>3</v>
      </c>
      <c r="AX132" s="13" t="s">
        <v>80</v>
      </c>
      <c r="AY132" s="155" t="s">
        <v>177</v>
      </c>
    </row>
    <row r="133" spans="1:65" s="2" customFormat="1" ht="14.45" customHeight="1">
      <c r="A133" s="28"/>
      <c r="B133" s="139"/>
      <c r="C133" s="140" t="s">
        <v>178</v>
      </c>
      <c r="D133" s="140" t="s">
        <v>180</v>
      </c>
      <c r="E133" s="141" t="s">
        <v>1127</v>
      </c>
      <c r="F133" s="142" t="s">
        <v>1128</v>
      </c>
      <c r="G133" s="143" t="s">
        <v>183</v>
      </c>
      <c r="H133" s="144">
        <v>20.14</v>
      </c>
      <c r="I133" s="144"/>
      <c r="J133" s="144"/>
      <c r="K133" s="145"/>
      <c r="L133" s="29"/>
      <c r="M133" s="146" t="s">
        <v>1</v>
      </c>
      <c r="N133" s="147" t="s">
        <v>38</v>
      </c>
      <c r="O133" s="148">
        <v>1.069</v>
      </c>
      <c r="P133" s="148">
        <f>O133*H133</f>
        <v>21.52966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0" t="s">
        <v>250</v>
      </c>
      <c r="AT133" s="150" t="s">
        <v>180</v>
      </c>
      <c r="AU133" s="150" t="s">
        <v>185</v>
      </c>
      <c r="AY133" s="16" t="s">
        <v>177</v>
      </c>
      <c r="BE133" s="151">
        <f>IF(N133="základná",J133,0)</f>
        <v>0</v>
      </c>
      <c r="BF133" s="151">
        <f>IF(N133="znížená",J133,0)</f>
        <v>0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6" t="s">
        <v>185</v>
      </c>
      <c r="BK133" s="152">
        <f>ROUND(I133*H133,3)</f>
        <v>0</v>
      </c>
      <c r="BL133" s="16" t="s">
        <v>250</v>
      </c>
      <c r="BM133" s="150" t="s">
        <v>1155</v>
      </c>
    </row>
    <row r="134" spans="1:65" s="13" customFormat="1">
      <c r="B134" s="153"/>
      <c r="D134" s="154" t="s">
        <v>204</v>
      </c>
      <c r="E134" s="155" t="s">
        <v>1</v>
      </c>
      <c r="F134" s="156" t="s">
        <v>1156</v>
      </c>
      <c r="H134" s="157">
        <v>20.14</v>
      </c>
      <c r="L134" s="153"/>
      <c r="M134" s="158"/>
      <c r="N134" s="159"/>
      <c r="O134" s="159"/>
      <c r="P134" s="159"/>
      <c r="Q134" s="159"/>
      <c r="R134" s="159"/>
      <c r="S134" s="159"/>
      <c r="T134" s="160"/>
      <c r="AT134" s="155" t="s">
        <v>204</v>
      </c>
      <c r="AU134" s="155" t="s">
        <v>185</v>
      </c>
      <c r="AV134" s="13" t="s">
        <v>185</v>
      </c>
      <c r="AW134" s="13" t="s">
        <v>27</v>
      </c>
      <c r="AX134" s="13" t="s">
        <v>80</v>
      </c>
      <c r="AY134" s="155" t="s">
        <v>177</v>
      </c>
    </row>
    <row r="135" spans="1:65" s="2" customFormat="1" ht="24.2" customHeight="1">
      <c r="A135" s="28"/>
      <c r="B135" s="139"/>
      <c r="C135" s="140" t="s">
        <v>210</v>
      </c>
      <c r="D135" s="140" t="s">
        <v>180</v>
      </c>
      <c r="E135" s="141" t="s">
        <v>690</v>
      </c>
      <c r="F135" s="142" t="s">
        <v>691</v>
      </c>
      <c r="G135" s="143" t="s">
        <v>296</v>
      </c>
      <c r="H135" s="144">
        <v>26.353999999999999</v>
      </c>
      <c r="I135" s="144"/>
      <c r="J135" s="144"/>
      <c r="K135" s="145"/>
      <c r="L135" s="29"/>
      <c r="M135" s="146" t="s">
        <v>1</v>
      </c>
      <c r="N135" s="147" t="s">
        <v>38</v>
      </c>
      <c r="O135" s="148">
        <v>0</v>
      </c>
      <c r="P135" s="148">
        <f>O135*H135</f>
        <v>0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0" t="s">
        <v>250</v>
      </c>
      <c r="AT135" s="150" t="s">
        <v>180</v>
      </c>
      <c r="AU135" s="150" t="s">
        <v>185</v>
      </c>
      <c r="AY135" s="16" t="s">
        <v>177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6" t="s">
        <v>185</v>
      </c>
      <c r="BK135" s="152">
        <f>ROUND(I135*H135,3)</f>
        <v>0</v>
      </c>
      <c r="BL135" s="16" t="s">
        <v>250</v>
      </c>
      <c r="BM135" s="150" t="s">
        <v>1157</v>
      </c>
    </row>
    <row r="136" spans="1:65" s="12" customFormat="1" ht="22.9" customHeight="1">
      <c r="B136" s="127"/>
      <c r="D136" s="128" t="s">
        <v>71</v>
      </c>
      <c r="E136" s="137" t="s">
        <v>298</v>
      </c>
      <c r="F136" s="137" t="s">
        <v>299</v>
      </c>
      <c r="J136" s="138"/>
      <c r="L136" s="127"/>
      <c r="M136" s="131"/>
      <c r="N136" s="132"/>
      <c r="O136" s="132"/>
      <c r="P136" s="133">
        <f>SUM(P137:P142)</f>
        <v>571.51870399999996</v>
      </c>
      <c r="Q136" s="132"/>
      <c r="R136" s="133">
        <f>SUM(R137:R142)</f>
        <v>4.0936339999999998</v>
      </c>
      <c r="S136" s="132"/>
      <c r="T136" s="134">
        <f>SUM(T137:T142)</f>
        <v>0</v>
      </c>
      <c r="AR136" s="128" t="s">
        <v>185</v>
      </c>
      <c r="AT136" s="135" t="s">
        <v>71</v>
      </c>
      <c r="AU136" s="135" t="s">
        <v>80</v>
      </c>
      <c r="AY136" s="128" t="s">
        <v>177</v>
      </c>
      <c r="BK136" s="136">
        <f>SUM(BK137:BK142)</f>
        <v>0</v>
      </c>
    </row>
    <row r="137" spans="1:65" s="2" customFormat="1" ht="24.2" customHeight="1">
      <c r="A137" s="28"/>
      <c r="B137" s="139"/>
      <c r="C137" s="140" t="s">
        <v>215</v>
      </c>
      <c r="D137" s="140" t="s">
        <v>180</v>
      </c>
      <c r="E137" s="141" t="s">
        <v>874</v>
      </c>
      <c r="F137" s="142" t="s">
        <v>875</v>
      </c>
      <c r="G137" s="143" t="s">
        <v>238</v>
      </c>
      <c r="H137" s="144">
        <v>19</v>
      </c>
      <c r="I137" s="144"/>
      <c r="J137" s="144"/>
      <c r="K137" s="145"/>
      <c r="L137" s="29"/>
      <c r="M137" s="146" t="s">
        <v>1</v>
      </c>
      <c r="N137" s="147" t="s">
        <v>38</v>
      </c>
      <c r="O137" s="148">
        <v>0.373</v>
      </c>
      <c r="P137" s="148">
        <f>O137*H137</f>
        <v>7.0869999999999997</v>
      </c>
      <c r="Q137" s="148">
        <v>6.0000000000000002E-5</v>
      </c>
      <c r="R137" s="148">
        <f>Q137*H137</f>
        <v>1.14E-3</v>
      </c>
      <c r="S137" s="148">
        <v>0</v>
      </c>
      <c r="T137" s="14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0" t="s">
        <v>250</v>
      </c>
      <c r="AT137" s="150" t="s">
        <v>180</v>
      </c>
      <c r="AU137" s="150" t="s">
        <v>185</v>
      </c>
      <c r="AY137" s="16" t="s">
        <v>177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6" t="s">
        <v>185</v>
      </c>
      <c r="BK137" s="152">
        <f>ROUND(I137*H137,3)</f>
        <v>0</v>
      </c>
      <c r="BL137" s="16" t="s">
        <v>250</v>
      </c>
      <c r="BM137" s="150" t="s">
        <v>1158</v>
      </c>
    </row>
    <row r="138" spans="1:65" s="13" customFormat="1">
      <c r="B138" s="153"/>
      <c r="D138" s="154" t="s">
        <v>204</v>
      </c>
      <c r="E138" s="155" t="s">
        <v>1</v>
      </c>
      <c r="F138" s="156" t="s">
        <v>1152</v>
      </c>
      <c r="H138" s="157">
        <v>19</v>
      </c>
      <c r="L138" s="153"/>
      <c r="M138" s="158"/>
      <c r="N138" s="159"/>
      <c r="O138" s="159"/>
      <c r="P138" s="159"/>
      <c r="Q138" s="159"/>
      <c r="R138" s="159"/>
      <c r="S138" s="159"/>
      <c r="T138" s="160"/>
      <c r="AT138" s="155" t="s">
        <v>204</v>
      </c>
      <c r="AU138" s="155" t="s">
        <v>185</v>
      </c>
      <c r="AV138" s="13" t="s">
        <v>185</v>
      </c>
      <c r="AW138" s="13" t="s">
        <v>27</v>
      </c>
      <c r="AX138" s="13" t="s">
        <v>80</v>
      </c>
      <c r="AY138" s="155" t="s">
        <v>177</v>
      </c>
    </row>
    <row r="139" spans="1:65" s="2" customFormat="1" ht="24.2" customHeight="1">
      <c r="A139" s="28"/>
      <c r="B139" s="139"/>
      <c r="C139" s="165" t="s">
        <v>197</v>
      </c>
      <c r="D139" s="165" t="s">
        <v>377</v>
      </c>
      <c r="E139" s="166" t="s">
        <v>877</v>
      </c>
      <c r="F139" s="167" t="s">
        <v>878</v>
      </c>
      <c r="G139" s="168" t="s">
        <v>238</v>
      </c>
      <c r="H139" s="169">
        <v>19</v>
      </c>
      <c r="I139" s="169"/>
      <c r="J139" s="169"/>
      <c r="K139" s="170"/>
      <c r="L139" s="171"/>
      <c r="M139" s="172" t="s">
        <v>1</v>
      </c>
      <c r="N139" s="173" t="s">
        <v>38</v>
      </c>
      <c r="O139" s="148">
        <v>0</v>
      </c>
      <c r="P139" s="148">
        <f>O139*H139</f>
        <v>0</v>
      </c>
      <c r="Q139" s="148">
        <v>7.0999999999999994E-2</v>
      </c>
      <c r="R139" s="148">
        <f>Q139*H139</f>
        <v>1.349</v>
      </c>
      <c r="S139" s="148">
        <v>0</v>
      </c>
      <c r="T139" s="149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0" t="s">
        <v>380</v>
      </c>
      <c r="AT139" s="150" t="s">
        <v>377</v>
      </c>
      <c r="AU139" s="150" t="s">
        <v>185</v>
      </c>
      <c r="AY139" s="16" t="s">
        <v>177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6" t="s">
        <v>185</v>
      </c>
      <c r="BK139" s="152">
        <f>ROUND(I139*H139,3)</f>
        <v>0</v>
      </c>
      <c r="BL139" s="16" t="s">
        <v>250</v>
      </c>
      <c r="BM139" s="150" t="s">
        <v>1159</v>
      </c>
    </row>
    <row r="140" spans="1:65" s="2" customFormat="1" ht="24.2" customHeight="1">
      <c r="A140" s="28"/>
      <c r="B140" s="139"/>
      <c r="C140" s="140" t="s">
        <v>223</v>
      </c>
      <c r="D140" s="140" t="s">
        <v>180</v>
      </c>
      <c r="E140" s="141" t="s">
        <v>719</v>
      </c>
      <c r="F140" s="142" t="s">
        <v>720</v>
      </c>
      <c r="G140" s="143" t="s">
        <v>312</v>
      </c>
      <c r="H140" s="144">
        <v>2564.1999999999998</v>
      </c>
      <c r="I140" s="144"/>
      <c r="J140" s="144"/>
      <c r="K140" s="145"/>
      <c r="L140" s="29"/>
      <c r="M140" s="146" t="s">
        <v>1</v>
      </c>
      <c r="N140" s="147" t="s">
        <v>38</v>
      </c>
      <c r="O140" s="148">
        <v>0.22012000000000001</v>
      </c>
      <c r="P140" s="148">
        <f>O140*H140</f>
        <v>564.43170399999997</v>
      </c>
      <c r="Q140" s="148">
        <v>6.9999999999999994E-5</v>
      </c>
      <c r="R140" s="148">
        <f>Q140*H140</f>
        <v>0.17949399999999996</v>
      </c>
      <c r="S140" s="148">
        <v>0</v>
      </c>
      <c r="T140" s="149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0" t="s">
        <v>250</v>
      </c>
      <c r="AT140" s="150" t="s">
        <v>180</v>
      </c>
      <c r="AU140" s="150" t="s">
        <v>185</v>
      </c>
      <c r="AY140" s="16" t="s">
        <v>177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6" t="s">
        <v>185</v>
      </c>
      <c r="BK140" s="152">
        <f>ROUND(I140*H140,3)</f>
        <v>0</v>
      </c>
      <c r="BL140" s="16" t="s">
        <v>250</v>
      </c>
      <c r="BM140" s="150" t="s">
        <v>1160</v>
      </c>
    </row>
    <row r="141" spans="1:65" s="2" customFormat="1" ht="14.45" customHeight="1">
      <c r="A141" s="28"/>
      <c r="B141" s="139"/>
      <c r="C141" s="165" t="s">
        <v>227</v>
      </c>
      <c r="D141" s="165" t="s">
        <v>377</v>
      </c>
      <c r="E141" s="166" t="s">
        <v>1161</v>
      </c>
      <c r="F141" s="167" t="s">
        <v>1162</v>
      </c>
      <c r="G141" s="168" t="s">
        <v>253</v>
      </c>
      <c r="H141" s="169">
        <v>2.5640000000000001</v>
      </c>
      <c r="I141" s="169"/>
      <c r="J141" s="169"/>
      <c r="K141" s="170"/>
      <c r="L141" s="171"/>
      <c r="M141" s="172" t="s">
        <v>1</v>
      </c>
      <c r="N141" s="173" t="s">
        <v>38</v>
      </c>
      <c r="O141" s="148">
        <v>0</v>
      </c>
      <c r="P141" s="148">
        <f>O141*H141</f>
        <v>0</v>
      </c>
      <c r="Q141" s="148">
        <v>1</v>
      </c>
      <c r="R141" s="148">
        <f>Q141*H141</f>
        <v>2.5640000000000001</v>
      </c>
      <c r="S141" s="148">
        <v>0</v>
      </c>
      <c r="T141" s="149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0" t="s">
        <v>380</v>
      </c>
      <c r="AT141" s="150" t="s">
        <v>377</v>
      </c>
      <c r="AU141" s="150" t="s">
        <v>185</v>
      </c>
      <c r="AY141" s="16" t="s">
        <v>177</v>
      </c>
      <c r="BE141" s="151">
        <f>IF(N141="základná",J141,0)</f>
        <v>0</v>
      </c>
      <c r="BF141" s="151">
        <f>IF(N141="znížená",J141,0)</f>
        <v>0</v>
      </c>
      <c r="BG141" s="151">
        <f>IF(N141="zákl. prenesená",J141,0)</f>
        <v>0</v>
      </c>
      <c r="BH141" s="151">
        <f>IF(N141="zníž. prenesená",J141,0)</f>
        <v>0</v>
      </c>
      <c r="BI141" s="151">
        <f>IF(N141="nulová",J141,0)</f>
        <v>0</v>
      </c>
      <c r="BJ141" s="16" t="s">
        <v>185</v>
      </c>
      <c r="BK141" s="152">
        <f>ROUND(I141*H141,3)</f>
        <v>0</v>
      </c>
      <c r="BL141" s="16" t="s">
        <v>250</v>
      </c>
      <c r="BM141" s="150" t="s">
        <v>1163</v>
      </c>
    </row>
    <row r="142" spans="1:65" s="2" customFormat="1" ht="24.2" customHeight="1">
      <c r="A142" s="28"/>
      <c r="B142" s="139"/>
      <c r="C142" s="140" t="s">
        <v>231</v>
      </c>
      <c r="D142" s="140" t="s">
        <v>180</v>
      </c>
      <c r="E142" s="141" t="s">
        <v>315</v>
      </c>
      <c r="F142" s="142" t="s">
        <v>316</v>
      </c>
      <c r="G142" s="143" t="s">
        <v>296</v>
      </c>
      <c r="H142" s="144">
        <v>151.95500000000001</v>
      </c>
      <c r="I142" s="144"/>
      <c r="J142" s="144"/>
      <c r="K142" s="145"/>
      <c r="L142" s="29"/>
      <c r="M142" s="146" t="s">
        <v>1</v>
      </c>
      <c r="N142" s="147" t="s">
        <v>38</v>
      </c>
      <c r="O142" s="148">
        <v>0</v>
      </c>
      <c r="P142" s="148">
        <f>O142*H142</f>
        <v>0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0" t="s">
        <v>250</v>
      </c>
      <c r="AT142" s="150" t="s">
        <v>180</v>
      </c>
      <c r="AU142" s="150" t="s">
        <v>185</v>
      </c>
      <c r="AY142" s="16" t="s">
        <v>177</v>
      </c>
      <c r="BE142" s="151">
        <f>IF(N142="základná",J142,0)</f>
        <v>0</v>
      </c>
      <c r="BF142" s="151">
        <f>IF(N142="znížená",J142,0)</f>
        <v>0</v>
      </c>
      <c r="BG142" s="151">
        <f>IF(N142="zákl. prenesená",J142,0)</f>
        <v>0</v>
      </c>
      <c r="BH142" s="151">
        <f>IF(N142="zníž. prenesená",J142,0)</f>
        <v>0</v>
      </c>
      <c r="BI142" s="151">
        <f>IF(N142="nulová",J142,0)</f>
        <v>0</v>
      </c>
      <c r="BJ142" s="16" t="s">
        <v>185</v>
      </c>
      <c r="BK142" s="152">
        <f>ROUND(I142*H142,3)</f>
        <v>0</v>
      </c>
      <c r="BL142" s="16" t="s">
        <v>250</v>
      </c>
      <c r="BM142" s="150" t="s">
        <v>1164</v>
      </c>
    </row>
    <row r="143" spans="1:65" s="12" customFormat="1" ht="22.9" customHeight="1">
      <c r="B143" s="127"/>
      <c r="D143" s="128" t="s">
        <v>71</v>
      </c>
      <c r="E143" s="137" t="s">
        <v>410</v>
      </c>
      <c r="F143" s="137" t="s">
        <v>411</v>
      </c>
      <c r="J143" s="138"/>
      <c r="L143" s="127"/>
      <c r="M143" s="131"/>
      <c r="N143" s="132"/>
      <c r="O143" s="132"/>
      <c r="P143" s="133">
        <f>SUM(P144:P148)</f>
        <v>87.333765439999993</v>
      </c>
      <c r="Q143" s="132"/>
      <c r="R143" s="133">
        <f>SUM(R144:R148)</f>
        <v>5.8607840000000008E-2</v>
      </c>
      <c r="S143" s="132"/>
      <c r="T143" s="134">
        <f>SUM(T144:T148)</f>
        <v>0</v>
      </c>
      <c r="AR143" s="128" t="s">
        <v>185</v>
      </c>
      <c r="AT143" s="135" t="s">
        <v>71</v>
      </c>
      <c r="AU143" s="135" t="s">
        <v>80</v>
      </c>
      <c r="AY143" s="128" t="s">
        <v>177</v>
      </c>
      <c r="BK143" s="136">
        <f>SUM(BK144:BK148)</f>
        <v>0</v>
      </c>
    </row>
    <row r="144" spans="1:65" s="2" customFormat="1" ht="24.2" customHeight="1">
      <c r="A144" s="28"/>
      <c r="B144" s="139"/>
      <c r="C144" s="140" t="s">
        <v>235</v>
      </c>
      <c r="D144" s="140" t="s">
        <v>180</v>
      </c>
      <c r="E144" s="141" t="s">
        <v>740</v>
      </c>
      <c r="F144" s="142" t="s">
        <v>741</v>
      </c>
      <c r="G144" s="143" t="s">
        <v>183</v>
      </c>
      <c r="H144" s="144">
        <v>202.096</v>
      </c>
      <c r="I144" s="144"/>
      <c r="J144" s="144"/>
      <c r="K144" s="145"/>
      <c r="L144" s="29"/>
      <c r="M144" s="146" t="s">
        <v>1</v>
      </c>
      <c r="N144" s="147" t="s">
        <v>38</v>
      </c>
      <c r="O144" s="148">
        <v>0.28399999999999997</v>
      </c>
      <c r="P144" s="148">
        <f>O144*H144</f>
        <v>57.395263999999997</v>
      </c>
      <c r="Q144" s="148">
        <v>2.1000000000000001E-4</v>
      </c>
      <c r="R144" s="148">
        <f>Q144*H144</f>
        <v>4.2440160000000005E-2</v>
      </c>
      <c r="S144" s="148">
        <v>0</v>
      </c>
      <c r="T144" s="149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0" t="s">
        <v>250</v>
      </c>
      <c r="AT144" s="150" t="s">
        <v>180</v>
      </c>
      <c r="AU144" s="150" t="s">
        <v>185</v>
      </c>
      <c r="AY144" s="16" t="s">
        <v>177</v>
      </c>
      <c r="BE144" s="151">
        <f>IF(N144="základná",J144,0)</f>
        <v>0</v>
      </c>
      <c r="BF144" s="151">
        <f>IF(N144="znížená",J144,0)</f>
        <v>0</v>
      </c>
      <c r="BG144" s="151">
        <f>IF(N144="zákl. prenesená",J144,0)</f>
        <v>0</v>
      </c>
      <c r="BH144" s="151">
        <f>IF(N144="zníž. prenesená",J144,0)</f>
        <v>0</v>
      </c>
      <c r="BI144" s="151">
        <f>IF(N144="nulová",J144,0)</f>
        <v>0</v>
      </c>
      <c r="BJ144" s="16" t="s">
        <v>185</v>
      </c>
      <c r="BK144" s="152">
        <f>ROUND(I144*H144,3)</f>
        <v>0</v>
      </c>
      <c r="BL144" s="16" t="s">
        <v>250</v>
      </c>
      <c r="BM144" s="150" t="s">
        <v>1165</v>
      </c>
    </row>
    <row r="145" spans="1:65" s="13" customFormat="1">
      <c r="B145" s="153"/>
      <c r="D145" s="154" t="s">
        <v>204</v>
      </c>
      <c r="E145" s="155" t="s">
        <v>1</v>
      </c>
      <c r="F145" s="156" t="s">
        <v>1166</v>
      </c>
      <c r="H145" s="157">
        <v>38</v>
      </c>
      <c r="L145" s="153"/>
      <c r="M145" s="158"/>
      <c r="N145" s="159"/>
      <c r="O145" s="159"/>
      <c r="P145" s="159"/>
      <c r="Q145" s="159"/>
      <c r="R145" s="159"/>
      <c r="S145" s="159"/>
      <c r="T145" s="160"/>
      <c r="AT145" s="155" t="s">
        <v>204</v>
      </c>
      <c r="AU145" s="155" t="s">
        <v>185</v>
      </c>
      <c r="AV145" s="13" t="s">
        <v>185</v>
      </c>
      <c r="AW145" s="13" t="s">
        <v>27</v>
      </c>
      <c r="AX145" s="13" t="s">
        <v>72</v>
      </c>
      <c r="AY145" s="155" t="s">
        <v>177</v>
      </c>
    </row>
    <row r="146" spans="1:65" s="13" customFormat="1">
      <c r="B146" s="153"/>
      <c r="D146" s="154" t="s">
        <v>204</v>
      </c>
      <c r="E146" s="155" t="s">
        <v>1</v>
      </c>
      <c r="F146" s="156" t="s">
        <v>1167</v>
      </c>
      <c r="H146" s="157">
        <v>164.096</v>
      </c>
      <c r="L146" s="153"/>
      <c r="M146" s="158"/>
      <c r="N146" s="159"/>
      <c r="O146" s="159"/>
      <c r="P146" s="159"/>
      <c r="Q146" s="159"/>
      <c r="R146" s="159"/>
      <c r="S146" s="159"/>
      <c r="T146" s="160"/>
      <c r="AT146" s="155" t="s">
        <v>204</v>
      </c>
      <c r="AU146" s="155" t="s">
        <v>185</v>
      </c>
      <c r="AV146" s="13" t="s">
        <v>185</v>
      </c>
      <c r="AW146" s="13" t="s">
        <v>27</v>
      </c>
      <c r="AX146" s="13" t="s">
        <v>72</v>
      </c>
      <c r="AY146" s="155" t="s">
        <v>177</v>
      </c>
    </row>
    <row r="147" spans="1:65" s="14" customFormat="1">
      <c r="B147" s="174"/>
      <c r="D147" s="154" t="s">
        <v>204</v>
      </c>
      <c r="E147" s="175" t="s">
        <v>1</v>
      </c>
      <c r="F147" s="176" t="s">
        <v>395</v>
      </c>
      <c r="H147" s="177">
        <v>202.096</v>
      </c>
      <c r="L147" s="174"/>
      <c r="M147" s="178"/>
      <c r="N147" s="179"/>
      <c r="O147" s="179"/>
      <c r="P147" s="179"/>
      <c r="Q147" s="179"/>
      <c r="R147" s="179"/>
      <c r="S147" s="179"/>
      <c r="T147" s="180"/>
      <c r="AT147" s="175" t="s">
        <v>204</v>
      </c>
      <c r="AU147" s="175" t="s">
        <v>185</v>
      </c>
      <c r="AV147" s="14" t="s">
        <v>184</v>
      </c>
      <c r="AW147" s="14" t="s">
        <v>27</v>
      </c>
      <c r="AX147" s="14" t="s">
        <v>80</v>
      </c>
      <c r="AY147" s="175" t="s">
        <v>177</v>
      </c>
    </row>
    <row r="148" spans="1:65" s="2" customFormat="1" ht="24.2" customHeight="1">
      <c r="A148" s="28"/>
      <c r="B148" s="139"/>
      <c r="C148" s="140" t="s">
        <v>240</v>
      </c>
      <c r="D148" s="140" t="s">
        <v>180</v>
      </c>
      <c r="E148" s="141" t="s">
        <v>744</v>
      </c>
      <c r="F148" s="142" t="s">
        <v>745</v>
      </c>
      <c r="G148" s="143" t="s">
        <v>183</v>
      </c>
      <c r="H148" s="144">
        <v>202.096</v>
      </c>
      <c r="I148" s="144"/>
      <c r="J148" s="144"/>
      <c r="K148" s="145"/>
      <c r="L148" s="29"/>
      <c r="M148" s="146" t="s">
        <v>1</v>
      </c>
      <c r="N148" s="147" t="s">
        <v>38</v>
      </c>
      <c r="O148" s="148">
        <v>0.14813999999999999</v>
      </c>
      <c r="P148" s="148">
        <f>O148*H148</f>
        <v>29.93850144</v>
      </c>
      <c r="Q148" s="148">
        <v>8.0000000000000007E-5</v>
      </c>
      <c r="R148" s="148">
        <f>Q148*H148</f>
        <v>1.616768E-2</v>
      </c>
      <c r="S148" s="148">
        <v>0</v>
      </c>
      <c r="T148" s="149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0" t="s">
        <v>250</v>
      </c>
      <c r="AT148" s="150" t="s">
        <v>180</v>
      </c>
      <c r="AU148" s="150" t="s">
        <v>185</v>
      </c>
      <c r="AY148" s="16" t="s">
        <v>177</v>
      </c>
      <c r="BE148" s="151">
        <f>IF(N148="základná",J148,0)</f>
        <v>0</v>
      </c>
      <c r="BF148" s="151">
        <f>IF(N148="znížená",J148,0)</f>
        <v>0</v>
      </c>
      <c r="BG148" s="151">
        <f>IF(N148="zákl. prenesená",J148,0)</f>
        <v>0</v>
      </c>
      <c r="BH148" s="151">
        <f>IF(N148="zníž. prenesená",J148,0)</f>
        <v>0</v>
      </c>
      <c r="BI148" s="151">
        <f>IF(N148="nulová",J148,0)</f>
        <v>0</v>
      </c>
      <c r="BJ148" s="16" t="s">
        <v>185</v>
      </c>
      <c r="BK148" s="152">
        <f>ROUND(I148*H148,3)</f>
        <v>0</v>
      </c>
      <c r="BL148" s="16" t="s">
        <v>250</v>
      </c>
      <c r="BM148" s="150" t="s">
        <v>1168</v>
      </c>
    </row>
    <row r="149" spans="1:65" s="12" customFormat="1" ht="22.9" customHeight="1">
      <c r="B149" s="127"/>
      <c r="D149" s="128" t="s">
        <v>71</v>
      </c>
      <c r="E149" s="137" t="s">
        <v>1169</v>
      </c>
      <c r="F149" s="137" t="s">
        <v>1170</v>
      </c>
      <c r="J149" s="138"/>
      <c r="L149" s="127"/>
      <c r="M149" s="131"/>
      <c r="N149" s="132"/>
      <c r="O149" s="132"/>
      <c r="P149" s="133">
        <f>SUM(P150:P151)</f>
        <v>0.65</v>
      </c>
      <c r="Q149" s="132"/>
      <c r="R149" s="133">
        <f>SUM(R150:R151)</f>
        <v>4.4249999999999998E-2</v>
      </c>
      <c r="S149" s="132"/>
      <c r="T149" s="134">
        <f>SUM(T150:T151)</f>
        <v>0</v>
      </c>
      <c r="AR149" s="128" t="s">
        <v>185</v>
      </c>
      <c r="AT149" s="135" t="s">
        <v>71</v>
      </c>
      <c r="AU149" s="135" t="s">
        <v>80</v>
      </c>
      <c r="AY149" s="128" t="s">
        <v>177</v>
      </c>
      <c r="BK149" s="136">
        <f>SUM(BK150:BK151)</f>
        <v>0</v>
      </c>
    </row>
    <row r="150" spans="1:65" s="2" customFormat="1" ht="14.45" customHeight="1">
      <c r="A150" s="28"/>
      <c r="B150" s="139"/>
      <c r="C150" s="140" t="s">
        <v>245</v>
      </c>
      <c r="D150" s="140" t="s">
        <v>180</v>
      </c>
      <c r="E150" s="141" t="s">
        <v>654</v>
      </c>
      <c r="F150" s="142" t="s">
        <v>1171</v>
      </c>
      <c r="G150" s="143" t="s">
        <v>303</v>
      </c>
      <c r="H150" s="144">
        <v>1</v>
      </c>
      <c r="I150" s="144"/>
      <c r="J150" s="144"/>
      <c r="K150" s="145"/>
      <c r="L150" s="29"/>
      <c r="M150" s="146" t="s">
        <v>1</v>
      </c>
      <c r="N150" s="147" t="s">
        <v>38</v>
      </c>
      <c r="O150" s="148">
        <v>0.65</v>
      </c>
      <c r="P150" s="148">
        <f>O150*H150</f>
        <v>0.65</v>
      </c>
      <c r="Q150" s="148">
        <v>4.4249999999999998E-2</v>
      </c>
      <c r="R150" s="148">
        <f>Q150*H150</f>
        <v>4.4249999999999998E-2</v>
      </c>
      <c r="S150" s="148">
        <v>0</v>
      </c>
      <c r="T150" s="149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0" t="s">
        <v>250</v>
      </c>
      <c r="AT150" s="150" t="s">
        <v>180</v>
      </c>
      <c r="AU150" s="150" t="s">
        <v>185</v>
      </c>
      <c r="AY150" s="16" t="s">
        <v>177</v>
      </c>
      <c r="BE150" s="151">
        <f>IF(N150="základná",J150,0)</f>
        <v>0</v>
      </c>
      <c r="BF150" s="151">
        <f>IF(N150="znížená",J150,0)</f>
        <v>0</v>
      </c>
      <c r="BG150" s="151">
        <f>IF(N150="zákl. prenesená",J150,0)</f>
        <v>0</v>
      </c>
      <c r="BH150" s="151">
        <f>IF(N150="zníž. prenesená",J150,0)</f>
        <v>0</v>
      </c>
      <c r="BI150" s="151">
        <f>IF(N150="nulová",J150,0)</f>
        <v>0</v>
      </c>
      <c r="BJ150" s="16" t="s">
        <v>185</v>
      </c>
      <c r="BK150" s="152">
        <f>ROUND(I150*H150,3)</f>
        <v>0</v>
      </c>
      <c r="BL150" s="16" t="s">
        <v>250</v>
      </c>
      <c r="BM150" s="150" t="s">
        <v>1172</v>
      </c>
    </row>
    <row r="151" spans="1:65" s="2" customFormat="1" ht="24.2" customHeight="1">
      <c r="A151" s="28"/>
      <c r="B151" s="139"/>
      <c r="C151" s="140" t="s">
        <v>250</v>
      </c>
      <c r="D151" s="140" t="s">
        <v>180</v>
      </c>
      <c r="E151" s="141" t="s">
        <v>657</v>
      </c>
      <c r="F151" s="142" t="s">
        <v>1173</v>
      </c>
      <c r="G151" s="143" t="s">
        <v>296</v>
      </c>
      <c r="H151" s="144">
        <v>180</v>
      </c>
      <c r="I151" s="144"/>
      <c r="J151" s="144"/>
      <c r="K151" s="145"/>
      <c r="L151" s="29"/>
      <c r="M151" s="161" t="s">
        <v>1</v>
      </c>
      <c r="N151" s="162" t="s">
        <v>38</v>
      </c>
      <c r="O151" s="163">
        <v>0</v>
      </c>
      <c r="P151" s="163">
        <f>O151*H151</f>
        <v>0</v>
      </c>
      <c r="Q151" s="163">
        <v>0</v>
      </c>
      <c r="R151" s="163">
        <f>Q151*H151</f>
        <v>0</v>
      </c>
      <c r="S151" s="163">
        <v>0</v>
      </c>
      <c r="T151" s="164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0" t="s">
        <v>250</v>
      </c>
      <c r="AT151" s="150" t="s">
        <v>180</v>
      </c>
      <c r="AU151" s="150" t="s">
        <v>185</v>
      </c>
      <c r="AY151" s="16" t="s">
        <v>177</v>
      </c>
      <c r="BE151" s="151">
        <f>IF(N151="základná",J151,0)</f>
        <v>0</v>
      </c>
      <c r="BF151" s="151">
        <f>IF(N151="znížená",J151,0)</f>
        <v>0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6" t="s">
        <v>185</v>
      </c>
      <c r="BK151" s="152">
        <f>ROUND(I151*H151,3)</f>
        <v>0</v>
      </c>
      <c r="BL151" s="16" t="s">
        <v>250</v>
      </c>
      <c r="BM151" s="150" t="s">
        <v>1174</v>
      </c>
    </row>
    <row r="152" spans="1:65" s="2" customFormat="1" ht="6.95" customHeight="1">
      <c r="A152" s="28"/>
      <c r="B152" s="43"/>
      <c r="C152" s="44"/>
      <c r="D152" s="44"/>
      <c r="E152" s="44"/>
      <c r="F152" s="44"/>
      <c r="G152" s="44"/>
      <c r="H152" s="44"/>
      <c r="I152" s="44"/>
      <c r="J152" s="44"/>
      <c r="K152" s="44"/>
      <c r="L152" s="29"/>
      <c r="M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</row>
  </sheetData>
  <autoFilter ref="C121:K151" xr:uid="{00000000-0009-0000-0000-00001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BM148"/>
  <sheetViews>
    <sheetView showGridLines="0" topLeftCell="A127" workbookViewId="0">
      <selection activeCell="J136" sqref="J13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8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132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1175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ROUND(J121,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ROUND((SUM(BE121:BE147)),  2)</f>
        <v>0</v>
      </c>
      <c r="G33" s="28"/>
      <c r="H33" s="28"/>
      <c r="I33" s="97">
        <v>0.2</v>
      </c>
      <c r="J33" s="96">
        <f>ROUND(((SUM(BE121:BE147))*I33),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ROUND((SUM(BF121:BF147)),  2)</f>
        <v>0</v>
      </c>
      <c r="G34" s="28"/>
      <c r="H34" s="28"/>
      <c r="I34" s="97">
        <v>0.2</v>
      </c>
      <c r="J34" s="96">
        <f>ROUND(((SUM(BF121:BF147))*I34),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ROUND((SUM(BG121:BG147)),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ROUND((SUM(BH121:BH147)),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ROUND((SUM(BI121:BI147)),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1171-0019 - C10 - LÁVKA K BYTOVÉMU DOMU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J121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159</v>
      </c>
      <c r="E97" s="111"/>
      <c r="F97" s="111"/>
      <c r="G97" s="111"/>
      <c r="H97" s="111"/>
      <c r="I97" s="111"/>
      <c r="J97" s="112">
        <f>J122</f>
        <v>0</v>
      </c>
      <c r="L97" s="109"/>
    </row>
    <row r="98" spans="1:31" s="10" customFormat="1" ht="19.899999999999999" hidden="1" customHeight="1">
      <c r="B98" s="113"/>
      <c r="D98" s="114" t="s">
        <v>160</v>
      </c>
      <c r="E98" s="115"/>
      <c r="F98" s="115"/>
      <c r="G98" s="115"/>
      <c r="H98" s="115"/>
      <c r="I98" s="115"/>
      <c r="J98" s="116">
        <f>J123</f>
        <v>0</v>
      </c>
      <c r="L98" s="113"/>
    </row>
    <row r="99" spans="1:31" s="10" customFormat="1" ht="19.899999999999999" hidden="1" customHeight="1">
      <c r="B99" s="113"/>
      <c r="D99" s="114" t="s">
        <v>662</v>
      </c>
      <c r="E99" s="115"/>
      <c r="F99" s="115"/>
      <c r="G99" s="115"/>
      <c r="H99" s="115"/>
      <c r="I99" s="115"/>
      <c r="J99" s="116">
        <f>J127</f>
        <v>0</v>
      </c>
      <c r="L99" s="113"/>
    </row>
    <row r="100" spans="1:31" s="10" customFormat="1" ht="19.899999999999999" hidden="1" customHeight="1">
      <c r="B100" s="113"/>
      <c r="D100" s="114" t="s">
        <v>161</v>
      </c>
      <c r="E100" s="115"/>
      <c r="F100" s="115"/>
      <c r="G100" s="115"/>
      <c r="H100" s="115"/>
      <c r="I100" s="115"/>
      <c r="J100" s="116">
        <f>J135</f>
        <v>0</v>
      </c>
      <c r="L100" s="113"/>
    </row>
    <row r="101" spans="1:31" s="10" customFormat="1" ht="19.899999999999999" hidden="1" customHeight="1">
      <c r="B101" s="113"/>
      <c r="D101" s="114" t="s">
        <v>327</v>
      </c>
      <c r="E101" s="115"/>
      <c r="F101" s="115"/>
      <c r="G101" s="115"/>
      <c r="H101" s="115"/>
      <c r="I101" s="115"/>
      <c r="J101" s="116">
        <f>J142</f>
        <v>0</v>
      </c>
      <c r="L101" s="113"/>
    </row>
    <row r="102" spans="1:31" s="2" customFormat="1" ht="21.75" hidden="1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6.95" hidden="1" customHeight="1">
      <c r="A103" s="28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hidden="1"/>
    <row r="105" spans="1:31" hidden="1"/>
    <row r="106" spans="1:31" hidden="1"/>
    <row r="107" spans="1:31" s="2" customFormat="1" ht="6.95" customHeight="1">
      <c r="A107" s="28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24.95" customHeight="1">
      <c r="A108" s="28"/>
      <c r="B108" s="29"/>
      <c r="C108" s="20" t="s">
        <v>163</v>
      </c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5" t="s">
        <v>12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6.5" customHeight="1">
      <c r="A111" s="28"/>
      <c r="B111" s="29"/>
      <c r="C111" s="28"/>
      <c r="D111" s="28"/>
      <c r="E111" s="222" t="str">
        <f>E7</f>
        <v>Obnova Ružového parku-architektura</v>
      </c>
      <c r="F111" s="223"/>
      <c r="G111" s="223"/>
      <c r="H111" s="223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5" t="s">
        <v>146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188" t="str">
        <f>E9</f>
        <v>1171-0019 - C10 - LÁVKA K BYTOVÉMU DOMU</v>
      </c>
      <c r="F113" s="221"/>
      <c r="G113" s="221"/>
      <c r="H113" s="221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5" t="s">
        <v>16</v>
      </c>
      <c r="D115" s="28"/>
      <c r="E115" s="28"/>
      <c r="F115" s="23" t="str">
        <f>F12</f>
        <v>TRNAVA</v>
      </c>
      <c r="G115" s="28"/>
      <c r="H115" s="28"/>
      <c r="I115" s="25" t="s">
        <v>18</v>
      </c>
      <c r="J115" s="51">
        <f>IF(J12="","",J12)</f>
        <v>44281</v>
      </c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25.7" customHeight="1">
      <c r="A117" s="28"/>
      <c r="B117" s="29"/>
      <c r="C117" s="25" t="s">
        <v>19</v>
      </c>
      <c r="D117" s="28"/>
      <c r="E117" s="28"/>
      <c r="F117" s="23" t="str">
        <f>E15</f>
        <v>MESTO TRNAVA</v>
      </c>
      <c r="G117" s="28"/>
      <c r="H117" s="28"/>
      <c r="I117" s="25" t="s">
        <v>25</v>
      </c>
      <c r="J117" s="26" t="str">
        <f>E21</f>
        <v>Rudbeckia-ateliér s.r.o.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5.7" customHeight="1">
      <c r="A118" s="28"/>
      <c r="B118" s="29"/>
      <c r="C118" s="25" t="s">
        <v>23</v>
      </c>
      <c r="D118" s="28"/>
      <c r="E118" s="28"/>
      <c r="F118" s="23" t="str">
        <f>IF(E18="","",E18)</f>
        <v xml:space="preserve"> </v>
      </c>
      <c r="G118" s="28"/>
      <c r="H118" s="28"/>
      <c r="I118" s="25" t="s">
        <v>29</v>
      </c>
      <c r="J118" s="26" t="str">
        <f>E24</f>
        <v>Ing. Júlia Straňáková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0.3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11" customFormat="1" ht="29.25" customHeight="1">
      <c r="A120" s="117"/>
      <c r="B120" s="118"/>
      <c r="C120" s="119" t="s">
        <v>164</v>
      </c>
      <c r="D120" s="120" t="s">
        <v>57</v>
      </c>
      <c r="E120" s="120" t="s">
        <v>53</v>
      </c>
      <c r="F120" s="120" t="s">
        <v>54</v>
      </c>
      <c r="G120" s="120" t="s">
        <v>165</v>
      </c>
      <c r="H120" s="120" t="s">
        <v>166</v>
      </c>
      <c r="I120" s="120" t="s">
        <v>167</v>
      </c>
      <c r="J120" s="121" t="s">
        <v>152</v>
      </c>
      <c r="K120" s="122" t="s">
        <v>168</v>
      </c>
      <c r="L120" s="184" t="s">
        <v>1415</v>
      </c>
      <c r="M120" s="59" t="s">
        <v>1</v>
      </c>
      <c r="N120" s="59" t="s">
        <v>36</v>
      </c>
      <c r="O120" s="59" t="s">
        <v>169</v>
      </c>
      <c r="P120" s="59" t="s">
        <v>170</v>
      </c>
      <c r="Q120" s="59" t="s">
        <v>171</v>
      </c>
      <c r="R120" s="59" t="s">
        <v>172</v>
      </c>
      <c r="S120" s="59" t="s">
        <v>173</v>
      </c>
      <c r="T120" s="60" t="s">
        <v>174</v>
      </c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</row>
    <row r="121" spans="1:65" s="2" customFormat="1" ht="22.9" customHeight="1">
      <c r="A121" s="28"/>
      <c r="B121" s="29"/>
      <c r="C121" s="65" t="s">
        <v>153</v>
      </c>
      <c r="D121" s="28"/>
      <c r="E121" s="28"/>
      <c r="F121" s="28"/>
      <c r="G121" s="28"/>
      <c r="H121" s="28"/>
      <c r="I121" s="28"/>
      <c r="J121" s="123"/>
      <c r="K121" s="28"/>
      <c r="L121" s="29"/>
      <c r="M121" s="61"/>
      <c r="N121" s="52"/>
      <c r="O121" s="62"/>
      <c r="P121" s="124">
        <f>P122</f>
        <v>1011.6332866200001</v>
      </c>
      <c r="Q121" s="62"/>
      <c r="R121" s="124">
        <f>R122</f>
        <v>5.9043455700000003</v>
      </c>
      <c r="S121" s="62"/>
      <c r="T121" s="125">
        <f>T122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T121" s="16" t="s">
        <v>71</v>
      </c>
      <c r="AU121" s="16" t="s">
        <v>154</v>
      </c>
      <c r="BK121" s="126">
        <f>BK122</f>
        <v>0</v>
      </c>
    </row>
    <row r="122" spans="1:65" s="12" customFormat="1" ht="25.9" customHeight="1">
      <c r="B122" s="127"/>
      <c r="D122" s="128" t="s">
        <v>71</v>
      </c>
      <c r="E122" s="129" t="s">
        <v>277</v>
      </c>
      <c r="F122" s="129" t="s">
        <v>278</v>
      </c>
      <c r="J122" s="130"/>
      <c r="L122" s="127"/>
      <c r="M122" s="131"/>
      <c r="N122" s="132"/>
      <c r="O122" s="132"/>
      <c r="P122" s="133">
        <f>P123+P127+P135+P142</f>
        <v>1011.6332866200001</v>
      </c>
      <c r="Q122" s="132"/>
      <c r="R122" s="133">
        <f>R123+R127+R135+R142</f>
        <v>5.9043455700000003</v>
      </c>
      <c r="S122" s="132"/>
      <c r="T122" s="134">
        <f>T123+T127+T135+T142</f>
        <v>0</v>
      </c>
      <c r="AR122" s="128" t="s">
        <v>185</v>
      </c>
      <c r="AT122" s="135" t="s">
        <v>71</v>
      </c>
      <c r="AU122" s="135" t="s">
        <v>72</v>
      </c>
      <c r="AY122" s="128" t="s">
        <v>177</v>
      </c>
      <c r="BK122" s="136">
        <f>BK123+BK127+BK135+BK142</f>
        <v>0</v>
      </c>
    </row>
    <row r="123" spans="1:65" s="12" customFormat="1" ht="22.9" customHeight="1">
      <c r="B123" s="127"/>
      <c r="D123" s="128" t="s">
        <v>71</v>
      </c>
      <c r="E123" s="137" t="s">
        <v>279</v>
      </c>
      <c r="F123" s="137" t="s">
        <v>280</v>
      </c>
      <c r="J123" s="138"/>
      <c r="L123" s="127"/>
      <c r="M123" s="131"/>
      <c r="N123" s="132"/>
      <c r="O123" s="132"/>
      <c r="P123" s="133">
        <f>SUM(P124:P126)</f>
        <v>1.6291199999999999</v>
      </c>
      <c r="Q123" s="132"/>
      <c r="R123" s="133">
        <f>SUM(R124:R126)</f>
        <v>0.37263999999999997</v>
      </c>
      <c r="S123" s="132"/>
      <c r="T123" s="134">
        <f>SUM(T124:T126)</f>
        <v>0</v>
      </c>
      <c r="AR123" s="128" t="s">
        <v>185</v>
      </c>
      <c r="AT123" s="135" t="s">
        <v>71</v>
      </c>
      <c r="AU123" s="135" t="s">
        <v>80</v>
      </c>
      <c r="AY123" s="128" t="s">
        <v>177</v>
      </c>
      <c r="BK123" s="136">
        <f>SUM(BK124:BK126)</f>
        <v>0</v>
      </c>
    </row>
    <row r="124" spans="1:65" s="2" customFormat="1" ht="24.2" customHeight="1">
      <c r="A124" s="28"/>
      <c r="B124" s="139"/>
      <c r="C124" s="140" t="s">
        <v>80</v>
      </c>
      <c r="D124" s="140" t="s">
        <v>180</v>
      </c>
      <c r="E124" s="141" t="s">
        <v>374</v>
      </c>
      <c r="F124" s="142" t="s">
        <v>375</v>
      </c>
      <c r="G124" s="143" t="s">
        <v>221</v>
      </c>
      <c r="H124" s="144">
        <v>16</v>
      </c>
      <c r="I124" s="144"/>
      <c r="J124" s="144"/>
      <c r="K124" s="145"/>
      <c r="L124" s="29"/>
      <c r="M124" s="146" t="s">
        <v>1</v>
      </c>
      <c r="N124" s="147" t="s">
        <v>38</v>
      </c>
      <c r="O124" s="148">
        <v>0.10181999999999999</v>
      </c>
      <c r="P124" s="148">
        <f>O124*H124</f>
        <v>1.6291199999999999</v>
      </c>
      <c r="Q124" s="148">
        <v>2.1000000000000001E-4</v>
      </c>
      <c r="R124" s="148">
        <f>Q124*H124</f>
        <v>3.3600000000000001E-3</v>
      </c>
      <c r="S124" s="148">
        <v>0</v>
      </c>
      <c r="T124" s="149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50" t="s">
        <v>250</v>
      </c>
      <c r="AT124" s="150" t="s">
        <v>180</v>
      </c>
      <c r="AU124" s="150" t="s">
        <v>185</v>
      </c>
      <c r="AY124" s="16" t="s">
        <v>177</v>
      </c>
      <c r="BE124" s="151">
        <f>IF(N124="základná",J124,0)</f>
        <v>0</v>
      </c>
      <c r="BF124" s="151">
        <f>IF(N124="znížená",J124,0)</f>
        <v>0</v>
      </c>
      <c r="BG124" s="151">
        <f>IF(N124="zákl. prenesená",J124,0)</f>
        <v>0</v>
      </c>
      <c r="BH124" s="151">
        <f>IF(N124="zníž. prenesená",J124,0)</f>
        <v>0</v>
      </c>
      <c r="BI124" s="151">
        <f>IF(N124="nulová",J124,0)</f>
        <v>0</v>
      </c>
      <c r="BJ124" s="16" t="s">
        <v>185</v>
      </c>
      <c r="BK124" s="152">
        <f>ROUND(I124*H124,3)</f>
        <v>0</v>
      </c>
      <c r="BL124" s="16" t="s">
        <v>250</v>
      </c>
      <c r="BM124" s="150" t="s">
        <v>1148</v>
      </c>
    </row>
    <row r="125" spans="1:65" s="2" customFormat="1" ht="14.45" customHeight="1">
      <c r="A125" s="28"/>
      <c r="B125" s="139"/>
      <c r="C125" s="165" t="s">
        <v>185</v>
      </c>
      <c r="D125" s="165" t="s">
        <v>377</v>
      </c>
      <c r="E125" s="166" t="s">
        <v>378</v>
      </c>
      <c r="F125" s="167" t="s">
        <v>379</v>
      </c>
      <c r="G125" s="168" t="s">
        <v>221</v>
      </c>
      <c r="H125" s="169">
        <v>16</v>
      </c>
      <c r="I125" s="169"/>
      <c r="J125" s="169"/>
      <c r="K125" s="170"/>
      <c r="L125" s="171"/>
      <c r="M125" s="172" t="s">
        <v>1</v>
      </c>
      <c r="N125" s="173" t="s">
        <v>38</v>
      </c>
      <c r="O125" s="148">
        <v>0</v>
      </c>
      <c r="P125" s="148">
        <f>O125*H125</f>
        <v>0</v>
      </c>
      <c r="Q125" s="148">
        <v>2.308E-2</v>
      </c>
      <c r="R125" s="148">
        <f>Q125*H125</f>
        <v>0.36928</v>
      </c>
      <c r="S125" s="148">
        <v>0</v>
      </c>
      <c r="T125" s="149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0" t="s">
        <v>380</v>
      </c>
      <c r="AT125" s="150" t="s">
        <v>377</v>
      </c>
      <c r="AU125" s="150" t="s">
        <v>185</v>
      </c>
      <c r="AY125" s="16" t="s">
        <v>177</v>
      </c>
      <c r="BE125" s="151">
        <f>IF(N125="základná",J125,0)</f>
        <v>0</v>
      </c>
      <c r="BF125" s="151">
        <f>IF(N125="znížená",J125,0)</f>
        <v>0</v>
      </c>
      <c r="BG125" s="151">
        <f>IF(N125="zákl. prenesená",J125,0)</f>
        <v>0</v>
      </c>
      <c r="BH125" s="151">
        <f>IF(N125="zníž. prenesená",J125,0)</f>
        <v>0</v>
      </c>
      <c r="BI125" s="151">
        <f>IF(N125="nulová",J125,0)</f>
        <v>0</v>
      </c>
      <c r="BJ125" s="16" t="s">
        <v>185</v>
      </c>
      <c r="BK125" s="152">
        <f>ROUND(I125*H125,3)</f>
        <v>0</v>
      </c>
      <c r="BL125" s="16" t="s">
        <v>250</v>
      </c>
      <c r="BM125" s="150" t="s">
        <v>1149</v>
      </c>
    </row>
    <row r="126" spans="1:65" s="2" customFormat="1" ht="24.2" customHeight="1">
      <c r="A126" s="28"/>
      <c r="B126" s="139"/>
      <c r="C126" s="140" t="s">
        <v>190</v>
      </c>
      <c r="D126" s="140" t="s">
        <v>180</v>
      </c>
      <c r="E126" s="141" t="s">
        <v>294</v>
      </c>
      <c r="F126" s="142" t="s">
        <v>295</v>
      </c>
      <c r="G126" s="143" t="s">
        <v>296</v>
      </c>
      <c r="H126" s="144">
        <v>8.4209999999999994</v>
      </c>
      <c r="I126" s="144"/>
      <c r="J126" s="144"/>
      <c r="K126" s="145"/>
      <c r="L126" s="29"/>
      <c r="M126" s="146" t="s">
        <v>1</v>
      </c>
      <c r="N126" s="147" t="s">
        <v>38</v>
      </c>
      <c r="O126" s="148">
        <v>0</v>
      </c>
      <c r="P126" s="148">
        <f>O126*H126</f>
        <v>0</v>
      </c>
      <c r="Q126" s="148">
        <v>0</v>
      </c>
      <c r="R126" s="148">
        <f>Q126*H126</f>
        <v>0</v>
      </c>
      <c r="S126" s="148">
        <v>0</v>
      </c>
      <c r="T126" s="149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0" t="s">
        <v>250</v>
      </c>
      <c r="AT126" s="150" t="s">
        <v>180</v>
      </c>
      <c r="AU126" s="150" t="s">
        <v>185</v>
      </c>
      <c r="AY126" s="16" t="s">
        <v>177</v>
      </c>
      <c r="BE126" s="151">
        <f>IF(N126="základná",J126,0)</f>
        <v>0</v>
      </c>
      <c r="BF126" s="151">
        <f>IF(N126="znížená",J126,0)</f>
        <v>0</v>
      </c>
      <c r="BG126" s="151">
        <f>IF(N126="zákl. prenesená",J126,0)</f>
        <v>0</v>
      </c>
      <c r="BH126" s="151">
        <f>IF(N126="zníž. prenesená",J126,0)</f>
        <v>0</v>
      </c>
      <c r="BI126" s="151">
        <f>IF(N126="nulová",J126,0)</f>
        <v>0</v>
      </c>
      <c r="BJ126" s="16" t="s">
        <v>185</v>
      </c>
      <c r="BK126" s="152">
        <f>ROUND(I126*H126,3)</f>
        <v>0</v>
      </c>
      <c r="BL126" s="16" t="s">
        <v>250</v>
      </c>
      <c r="BM126" s="150" t="s">
        <v>1150</v>
      </c>
    </row>
    <row r="127" spans="1:65" s="12" customFormat="1" ht="22.9" customHeight="1">
      <c r="B127" s="127"/>
      <c r="D127" s="128" t="s">
        <v>71</v>
      </c>
      <c r="E127" s="137" t="s">
        <v>685</v>
      </c>
      <c r="F127" s="137" t="s">
        <v>686</v>
      </c>
      <c r="J127" s="138"/>
      <c r="L127" s="127"/>
      <c r="M127" s="131"/>
      <c r="N127" s="132"/>
      <c r="O127" s="132"/>
      <c r="P127" s="133">
        <f>SUM(P128:P134)</f>
        <v>43.778599999999997</v>
      </c>
      <c r="Q127" s="132"/>
      <c r="R127" s="133">
        <f>SUM(R128:R134)</f>
        <v>3.5720999999999996E-2</v>
      </c>
      <c r="S127" s="132"/>
      <c r="T127" s="134">
        <f>SUM(T128:T134)</f>
        <v>0</v>
      </c>
      <c r="AR127" s="128" t="s">
        <v>185</v>
      </c>
      <c r="AT127" s="135" t="s">
        <v>71</v>
      </c>
      <c r="AU127" s="135" t="s">
        <v>80</v>
      </c>
      <c r="AY127" s="128" t="s">
        <v>177</v>
      </c>
      <c r="BK127" s="136">
        <f>SUM(BK128:BK134)</f>
        <v>0</v>
      </c>
    </row>
    <row r="128" spans="1:65" s="2" customFormat="1" ht="14.45" customHeight="1">
      <c r="A128" s="28"/>
      <c r="B128" s="139"/>
      <c r="C128" s="140" t="s">
        <v>184</v>
      </c>
      <c r="D128" s="140" t="s">
        <v>180</v>
      </c>
      <c r="E128" s="141" t="s">
        <v>1120</v>
      </c>
      <c r="F128" s="142" t="s">
        <v>1121</v>
      </c>
      <c r="G128" s="143" t="s">
        <v>238</v>
      </c>
      <c r="H128" s="144">
        <v>18.899999999999999</v>
      </c>
      <c r="I128" s="144"/>
      <c r="J128" s="144"/>
      <c r="K128" s="145"/>
      <c r="L128" s="29"/>
      <c r="M128" s="146" t="s">
        <v>1</v>
      </c>
      <c r="N128" s="147" t="s">
        <v>38</v>
      </c>
      <c r="O128" s="148">
        <v>0.71</v>
      </c>
      <c r="P128" s="148">
        <f>O128*H128</f>
        <v>13.418999999999999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0" t="s">
        <v>250</v>
      </c>
      <c r="AT128" s="150" t="s">
        <v>180</v>
      </c>
      <c r="AU128" s="150" t="s">
        <v>185</v>
      </c>
      <c r="AY128" s="16" t="s">
        <v>177</v>
      </c>
      <c r="BE128" s="151">
        <f>IF(N128="základná",J128,0)</f>
        <v>0</v>
      </c>
      <c r="BF128" s="151">
        <f>IF(N128="znížená",J128,0)</f>
        <v>0</v>
      </c>
      <c r="BG128" s="151">
        <f>IF(N128="zákl. prenesená",J128,0)</f>
        <v>0</v>
      </c>
      <c r="BH128" s="151">
        <f>IF(N128="zníž. prenesená",J128,0)</f>
        <v>0</v>
      </c>
      <c r="BI128" s="151">
        <f>IF(N128="nulová",J128,0)</f>
        <v>0</v>
      </c>
      <c r="BJ128" s="16" t="s">
        <v>185</v>
      </c>
      <c r="BK128" s="152">
        <f>ROUND(I128*H128,3)</f>
        <v>0</v>
      </c>
      <c r="BL128" s="16" t="s">
        <v>250</v>
      </c>
      <c r="BM128" s="150" t="s">
        <v>1151</v>
      </c>
    </row>
    <row r="129" spans="1:65" s="13" customFormat="1">
      <c r="B129" s="153"/>
      <c r="D129" s="154" t="s">
        <v>204</v>
      </c>
      <c r="E129" s="155" t="s">
        <v>1</v>
      </c>
      <c r="F129" s="156" t="s">
        <v>1176</v>
      </c>
      <c r="H129" s="157">
        <v>18.899999999999999</v>
      </c>
      <c r="L129" s="153"/>
      <c r="M129" s="158"/>
      <c r="N129" s="159"/>
      <c r="O129" s="159"/>
      <c r="P129" s="159"/>
      <c r="Q129" s="159"/>
      <c r="R129" s="159"/>
      <c r="S129" s="159"/>
      <c r="T129" s="160"/>
      <c r="AT129" s="155" t="s">
        <v>204</v>
      </c>
      <c r="AU129" s="155" t="s">
        <v>185</v>
      </c>
      <c r="AV129" s="13" t="s">
        <v>185</v>
      </c>
      <c r="AW129" s="13" t="s">
        <v>27</v>
      </c>
      <c r="AX129" s="13" t="s">
        <v>80</v>
      </c>
      <c r="AY129" s="155" t="s">
        <v>177</v>
      </c>
    </row>
    <row r="130" spans="1:65" s="2" customFormat="1" ht="14.45" customHeight="1">
      <c r="A130" s="28"/>
      <c r="B130" s="139"/>
      <c r="C130" s="165" t="s">
        <v>199</v>
      </c>
      <c r="D130" s="165" t="s">
        <v>377</v>
      </c>
      <c r="E130" s="166" t="s">
        <v>1123</v>
      </c>
      <c r="F130" s="167" t="s">
        <v>1124</v>
      </c>
      <c r="G130" s="168" t="s">
        <v>238</v>
      </c>
      <c r="H130" s="169">
        <v>19.844999999999999</v>
      </c>
      <c r="I130" s="169"/>
      <c r="J130" s="169"/>
      <c r="K130" s="170"/>
      <c r="L130" s="171"/>
      <c r="M130" s="172" t="s">
        <v>1</v>
      </c>
      <c r="N130" s="173" t="s">
        <v>38</v>
      </c>
      <c r="O130" s="148">
        <v>0</v>
      </c>
      <c r="P130" s="148">
        <f>O130*H130</f>
        <v>0</v>
      </c>
      <c r="Q130" s="148">
        <v>1.8E-3</v>
      </c>
      <c r="R130" s="148">
        <f>Q130*H130</f>
        <v>3.5720999999999996E-2</v>
      </c>
      <c r="S130" s="148">
        <v>0</v>
      </c>
      <c r="T130" s="149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0" t="s">
        <v>380</v>
      </c>
      <c r="AT130" s="150" t="s">
        <v>377</v>
      </c>
      <c r="AU130" s="150" t="s">
        <v>185</v>
      </c>
      <c r="AY130" s="16" t="s">
        <v>177</v>
      </c>
      <c r="BE130" s="151">
        <f>IF(N130="základná",J130,0)</f>
        <v>0</v>
      </c>
      <c r="BF130" s="151">
        <f>IF(N130="znížená",J130,0)</f>
        <v>0</v>
      </c>
      <c r="BG130" s="151">
        <f>IF(N130="zákl. prenesená",J130,0)</f>
        <v>0</v>
      </c>
      <c r="BH130" s="151">
        <f>IF(N130="zníž. prenesená",J130,0)</f>
        <v>0</v>
      </c>
      <c r="BI130" s="151">
        <f>IF(N130="nulová",J130,0)</f>
        <v>0</v>
      </c>
      <c r="BJ130" s="16" t="s">
        <v>185</v>
      </c>
      <c r="BK130" s="152">
        <f>ROUND(I130*H130,3)</f>
        <v>0</v>
      </c>
      <c r="BL130" s="16" t="s">
        <v>250</v>
      </c>
      <c r="BM130" s="150" t="s">
        <v>1153</v>
      </c>
    </row>
    <row r="131" spans="1:65" s="13" customFormat="1">
      <c r="B131" s="153"/>
      <c r="D131" s="154" t="s">
        <v>204</v>
      </c>
      <c r="F131" s="156" t="s">
        <v>1177</v>
      </c>
      <c r="H131" s="157">
        <v>19.844999999999999</v>
      </c>
      <c r="L131" s="153"/>
      <c r="M131" s="158"/>
      <c r="N131" s="159"/>
      <c r="O131" s="159"/>
      <c r="P131" s="159"/>
      <c r="Q131" s="159"/>
      <c r="R131" s="159"/>
      <c r="S131" s="159"/>
      <c r="T131" s="160"/>
      <c r="AT131" s="155" t="s">
        <v>204</v>
      </c>
      <c r="AU131" s="155" t="s">
        <v>185</v>
      </c>
      <c r="AV131" s="13" t="s">
        <v>185</v>
      </c>
      <c r="AW131" s="13" t="s">
        <v>3</v>
      </c>
      <c r="AX131" s="13" t="s">
        <v>80</v>
      </c>
      <c r="AY131" s="155" t="s">
        <v>177</v>
      </c>
    </row>
    <row r="132" spans="1:65" s="2" customFormat="1" ht="14.45" customHeight="1">
      <c r="A132" s="28"/>
      <c r="B132" s="139"/>
      <c r="C132" s="140" t="s">
        <v>178</v>
      </c>
      <c r="D132" s="140" t="s">
        <v>180</v>
      </c>
      <c r="E132" s="141" t="s">
        <v>1127</v>
      </c>
      <c r="F132" s="142" t="s">
        <v>1128</v>
      </c>
      <c r="G132" s="143" t="s">
        <v>183</v>
      </c>
      <c r="H132" s="144">
        <v>28.4</v>
      </c>
      <c r="I132" s="144"/>
      <c r="J132" s="144"/>
      <c r="K132" s="145"/>
      <c r="L132" s="29"/>
      <c r="M132" s="146" t="s">
        <v>1</v>
      </c>
      <c r="N132" s="147" t="s">
        <v>38</v>
      </c>
      <c r="O132" s="148">
        <v>1.069</v>
      </c>
      <c r="P132" s="148">
        <f>O132*H132</f>
        <v>30.359599999999997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0" t="s">
        <v>250</v>
      </c>
      <c r="AT132" s="150" t="s">
        <v>180</v>
      </c>
      <c r="AU132" s="150" t="s">
        <v>185</v>
      </c>
      <c r="AY132" s="16" t="s">
        <v>177</v>
      </c>
      <c r="BE132" s="151">
        <f>IF(N132="základná",J132,0)</f>
        <v>0</v>
      </c>
      <c r="BF132" s="151">
        <f>IF(N132="znížená",J132,0)</f>
        <v>0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6" t="s">
        <v>185</v>
      </c>
      <c r="BK132" s="152">
        <f>ROUND(I132*H132,3)</f>
        <v>0</v>
      </c>
      <c r="BL132" s="16" t="s">
        <v>250</v>
      </c>
      <c r="BM132" s="150" t="s">
        <v>1155</v>
      </c>
    </row>
    <row r="133" spans="1:65" s="13" customFormat="1">
      <c r="B133" s="153"/>
      <c r="D133" s="154" t="s">
        <v>204</v>
      </c>
      <c r="E133" s="155" t="s">
        <v>1</v>
      </c>
      <c r="F133" s="156" t="s">
        <v>1178</v>
      </c>
      <c r="H133" s="157">
        <v>28.4</v>
      </c>
      <c r="L133" s="153"/>
      <c r="M133" s="158"/>
      <c r="N133" s="159"/>
      <c r="O133" s="159"/>
      <c r="P133" s="159"/>
      <c r="Q133" s="159"/>
      <c r="R133" s="159"/>
      <c r="S133" s="159"/>
      <c r="T133" s="160"/>
      <c r="AT133" s="155" t="s">
        <v>204</v>
      </c>
      <c r="AU133" s="155" t="s">
        <v>185</v>
      </c>
      <c r="AV133" s="13" t="s">
        <v>185</v>
      </c>
      <c r="AW133" s="13" t="s">
        <v>27</v>
      </c>
      <c r="AX133" s="13" t="s">
        <v>80</v>
      </c>
      <c r="AY133" s="155" t="s">
        <v>177</v>
      </c>
    </row>
    <row r="134" spans="1:65" s="2" customFormat="1" ht="24.2" customHeight="1">
      <c r="A134" s="28"/>
      <c r="B134" s="139"/>
      <c r="C134" s="140" t="s">
        <v>210</v>
      </c>
      <c r="D134" s="140" t="s">
        <v>180</v>
      </c>
      <c r="E134" s="141" t="s">
        <v>690</v>
      </c>
      <c r="F134" s="142" t="s">
        <v>691</v>
      </c>
      <c r="G134" s="143" t="s">
        <v>296</v>
      </c>
      <c r="H134" s="144">
        <v>31.672000000000001</v>
      </c>
      <c r="I134" s="144"/>
      <c r="J134" s="144"/>
      <c r="K134" s="145"/>
      <c r="L134" s="29"/>
      <c r="M134" s="146" t="s">
        <v>1</v>
      </c>
      <c r="N134" s="147" t="s">
        <v>38</v>
      </c>
      <c r="O134" s="148">
        <v>0</v>
      </c>
      <c r="P134" s="148">
        <f>O134*H134</f>
        <v>0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0" t="s">
        <v>250</v>
      </c>
      <c r="AT134" s="150" t="s">
        <v>180</v>
      </c>
      <c r="AU134" s="150" t="s">
        <v>185</v>
      </c>
      <c r="AY134" s="16" t="s">
        <v>177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185</v>
      </c>
      <c r="BK134" s="152">
        <f>ROUND(I134*H134,3)</f>
        <v>0</v>
      </c>
      <c r="BL134" s="16" t="s">
        <v>250</v>
      </c>
      <c r="BM134" s="150" t="s">
        <v>1157</v>
      </c>
    </row>
    <row r="135" spans="1:65" s="12" customFormat="1" ht="22.9" customHeight="1">
      <c r="B135" s="127"/>
      <c r="D135" s="128" t="s">
        <v>71</v>
      </c>
      <c r="E135" s="137" t="s">
        <v>298</v>
      </c>
      <c r="F135" s="137" t="s">
        <v>299</v>
      </c>
      <c r="J135" s="138"/>
      <c r="L135" s="127"/>
      <c r="M135" s="131"/>
      <c r="N135" s="132"/>
      <c r="O135" s="132"/>
      <c r="P135" s="133">
        <f>SUM(P136:P141)</f>
        <v>844.65032400000007</v>
      </c>
      <c r="Q135" s="132"/>
      <c r="R135" s="133">
        <f>SUM(R136:R141)</f>
        <v>5.4143980000000003</v>
      </c>
      <c r="S135" s="132"/>
      <c r="T135" s="134">
        <f>SUM(T136:T141)</f>
        <v>0</v>
      </c>
      <c r="AR135" s="128" t="s">
        <v>185</v>
      </c>
      <c r="AT135" s="135" t="s">
        <v>71</v>
      </c>
      <c r="AU135" s="135" t="s">
        <v>80</v>
      </c>
      <c r="AY135" s="128" t="s">
        <v>177</v>
      </c>
      <c r="BK135" s="136">
        <f>SUM(BK136:BK141)</f>
        <v>0</v>
      </c>
    </row>
    <row r="136" spans="1:65" s="2" customFormat="1" ht="24.2" customHeight="1">
      <c r="A136" s="28"/>
      <c r="B136" s="139"/>
      <c r="C136" s="140" t="s">
        <v>215</v>
      </c>
      <c r="D136" s="140" t="s">
        <v>180</v>
      </c>
      <c r="E136" s="141" t="s">
        <v>874</v>
      </c>
      <c r="F136" s="142" t="s">
        <v>875</v>
      </c>
      <c r="G136" s="143" t="s">
        <v>238</v>
      </c>
      <c r="H136" s="144">
        <v>18.899999999999999</v>
      </c>
      <c r="I136" s="144"/>
      <c r="J136" s="144"/>
      <c r="K136" s="145"/>
      <c r="L136" s="29"/>
      <c r="M136" s="146" t="s">
        <v>1</v>
      </c>
      <c r="N136" s="147" t="s">
        <v>38</v>
      </c>
      <c r="O136" s="148">
        <v>0.373</v>
      </c>
      <c r="P136" s="148">
        <f>O136*H136</f>
        <v>7.0496999999999996</v>
      </c>
      <c r="Q136" s="148">
        <v>6.0000000000000002E-5</v>
      </c>
      <c r="R136" s="148">
        <f>Q136*H136</f>
        <v>1.134E-3</v>
      </c>
      <c r="S136" s="148">
        <v>0</v>
      </c>
      <c r="T136" s="14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0" t="s">
        <v>250</v>
      </c>
      <c r="AT136" s="150" t="s">
        <v>180</v>
      </c>
      <c r="AU136" s="150" t="s">
        <v>185</v>
      </c>
      <c r="AY136" s="16" t="s">
        <v>177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185</v>
      </c>
      <c r="BK136" s="152">
        <f>ROUND(I136*H136,3)</f>
        <v>0</v>
      </c>
      <c r="BL136" s="16" t="s">
        <v>250</v>
      </c>
      <c r="BM136" s="150" t="s">
        <v>1158</v>
      </c>
    </row>
    <row r="137" spans="1:65" s="13" customFormat="1">
      <c r="B137" s="153"/>
      <c r="D137" s="154" t="s">
        <v>204</v>
      </c>
      <c r="E137" s="155" t="s">
        <v>1</v>
      </c>
      <c r="F137" s="156" t="s">
        <v>1176</v>
      </c>
      <c r="H137" s="157">
        <v>18.899999999999999</v>
      </c>
      <c r="L137" s="153"/>
      <c r="M137" s="158"/>
      <c r="N137" s="159"/>
      <c r="O137" s="159"/>
      <c r="P137" s="159"/>
      <c r="Q137" s="159"/>
      <c r="R137" s="159"/>
      <c r="S137" s="159"/>
      <c r="T137" s="160"/>
      <c r="AT137" s="155" t="s">
        <v>204</v>
      </c>
      <c r="AU137" s="155" t="s">
        <v>185</v>
      </c>
      <c r="AV137" s="13" t="s">
        <v>185</v>
      </c>
      <c r="AW137" s="13" t="s">
        <v>27</v>
      </c>
      <c r="AX137" s="13" t="s">
        <v>80</v>
      </c>
      <c r="AY137" s="155" t="s">
        <v>177</v>
      </c>
    </row>
    <row r="138" spans="1:65" s="2" customFormat="1" ht="24.2" customHeight="1">
      <c r="A138" s="28"/>
      <c r="B138" s="139"/>
      <c r="C138" s="165" t="s">
        <v>197</v>
      </c>
      <c r="D138" s="165" t="s">
        <v>377</v>
      </c>
      <c r="E138" s="166" t="s">
        <v>877</v>
      </c>
      <c r="F138" s="167" t="s">
        <v>878</v>
      </c>
      <c r="G138" s="168" t="s">
        <v>238</v>
      </c>
      <c r="H138" s="169">
        <v>18.899999999999999</v>
      </c>
      <c r="I138" s="169"/>
      <c r="J138" s="169"/>
      <c r="K138" s="170"/>
      <c r="L138" s="171"/>
      <c r="M138" s="172" t="s">
        <v>1</v>
      </c>
      <c r="N138" s="173" t="s">
        <v>38</v>
      </c>
      <c r="O138" s="148">
        <v>0</v>
      </c>
      <c r="P138" s="148">
        <f>O138*H138</f>
        <v>0</v>
      </c>
      <c r="Q138" s="148">
        <v>7.0999999999999994E-2</v>
      </c>
      <c r="R138" s="148">
        <f>Q138*H138</f>
        <v>1.3418999999999999</v>
      </c>
      <c r="S138" s="148">
        <v>0</v>
      </c>
      <c r="T138" s="149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0" t="s">
        <v>380</v>
      </c>
      <c r="AT138" s="150" t="s">
        <v>377</v>
      </c>
      <c r="AU138" s="150" t="s">
        <v>185</v>
      </c>
      <c r="AY138" s="16" t="s">
        <v>177</v>
      </c>
      <c r="BE138" s="151">
        <f>IF(N138="základná",J138,0)</f>
        <v>0</v>
      </c>
      <c r="BF138" s="151">
        <f>IF(N138="znížená",J138,0)</f>
        <v>0</v>
      </c>
      <c r="BG138" s="151">
        <f>IF(N138="zákl. prenesená",J138,0)</f>
        <v>0</v>
      </c>
      <c r="BH138" s="151">
        <f>IF(N138="zníž. prenesená",J138,0)</f>
        <v>0</v>
      </c>
      <c r="BI138" s="151">
        <f>IF(N138="nulová",J138,0)</f>
        <v>0</v>
      </c>
      <c r="BJ138" s="16" t="s">
        <v>185</v>
      </c>
      <c r="BK138" s="152">
        <f>ROUND(I138*H138,3)</f>
        <v>0</v>
      </c>
      <c r="BL138" s="16" t="s">
        <v>250</v>
      </c>
      <c r="BM138" s="150" t="s">
        <v>1159</v>
      </c>
    </row>
    <row r="139" spans="1:65" s="2" customFormat="1" ht="24.2" customHeight="1">
      <c r="A139" s="28"/>
      <c r="B139" s="139"/>
      <c r="C139" s="140" t="s">
        <v>223</v>
      </c>
      <c r="D139" s="140" t="s">
        <v>180</v>
      </c>
      <c r="E139" s="141" t="s">
        <v>719</v>
      </c>
      <c r="F139" s="142" t="s">
        <v>720</v>
      </c>
      <c r="G139" s="143" t="s">
        <v>312</v>
      </c>
      <c r="H139" s="144">
        <v>3805.2</v>
      </c>
      <c r="I139" s="144"/>
      <c r="J139" s="144"/>
      <c r="K139" s="145"/>
      <c r="L139" s="29"/>
      <c r="M139" s="146" t="s">
        <v>1</v>
      </c>
      <c r="N139" s="147" t="s">
        <v>38</v>
      </c>
      <c r="O139" s="148">
        <v>0.22012000000000001</v>
      </c>
      <c r="P139" s="148">
        <f>O139*H139</f>
        <v>837.60062400000004</v>
      </c>
      <c r="Q139" s="148">
        <v>6.9999999999999994E-5</v>
      </c>
      <c r="R139" s="148">
        <f>Q139*H139</f>
        <v>0.26636399999999999</v>
      </c>
      <c r="S139" s="148">
        <v>0</v>
      </c>
      <c r="T139" s="149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0" t="s">
        <v>250</v>
      </c>
      <c r="AT139" s="150" t="s">
        <v>180</v>
      </c>
      <c r="AU139" s="150" t="s">
        <v>185</v>
      </c>
      <c r="AY139" s="16" t="s">
        <v>177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6" t="s">
        <v>185</v>
      </c>
      <c r="BK139" s="152">
        <f>ROUND(I139*H139,3)</f>
        <v>0</v>
      </c>
      <c r="BL139" s="16" t="s">
        <v>250</v>
      </c>
      <c r="BM139" s="150" t="s">
        <v>1160</v>
      </c>
    </row>
    <row r="140" spans="1:65" s="2" customFormat="1" ht="14.45" customHeight="1">
      <c r="A140" s="28"/>
      <c r="B140" s="139"/>
      <c r="C140" s="165" t="s">
        <v>227</v>
      </c>
      <c r="D140" s="165" t="s">
        <v>377</v>
      </c>
      <c r="E140" s="166" t="s">
        <v>1161</v>
      </c>
      <c r="F140" s="167" t="s">
        <v>1162</v>
      </c>
      <c r="G140" s="168" t="s">
        <v>253</v>
      </c>
      <c r="H140" s="169">
        <v>3.8050000000000002</v>
      </c>
      <c r="I140" s="169"/>
      <c r="J140" s="169"/>
      <c r="K140" s="170"/>
      <c r="L140" s="171"/>
      <c r="M140" s="172" t="s">
        <v>1</v>
      </c>
      <c r="N140" s="173" t="s">
        <v>38</v>
      </c>
      <c r="O140" s="148">
        <v>0</v>
      </c>
      <c r="P140" s="148">
        <f>O140*H140</f>
        <v>0</v>
      </c>
      <c r="Q140" s="148">
        <v>1</v>
      </c>
      <c r="R140" s="148">
        <f>Q140*H140</f>
        <v>3.8050000000000002</v>
      </c>
      <c r="S140" s="148">
        <v>0</v>
      </c>
      <c r="T140" s="149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0" t="s">
        <v>380</v>
      </c>
      <c r="AT140" s="150" t="s">
        <v>377</v>
      </c>
      <c r="AU140" s="150" t="s">
        <v>185</v>
      </c>
      <c r="AY140" s="16" t="s">
        <v>177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6" t="s">
        <v>185</v>
      </c>
      <c r="BK140" s="152">
        <f>ROUND(I140*H140,3)</f>
        <v>0</v>
      </c>
      <c r="BL140" s="16" t="s">
        <v>250</v>
      </c>
      <c r="BM140" s="150" t="s">
        <v>1163</v>
      </c>
    </row>
    <row r="141" spans="1:65" s="2" customFormat="1" ht="24.2" customHeight="1">
      <c r="A141" s="28"/>
      <c r="B141" s="139"/>
      <c r="C141" s="140" t="s">
        <v>231</v>
      </c>
      <c r="D141" s="140" t="s">
        <v>180</v>
      </c>
      <c r="E141" s="141" t="s">
        <v>315</v>
      </c>
      <c r="F141" s="142" t="s">
        <v>316</v>
      </c>
      <c r="G141" s="143" t="s">
        <v>296</v>
      </c>
      <c r="H141" s="144">
        <v>204.01599999999999</v>
      </c>
      <c r="I141" s="144"/>
      <c r="J141" s="144"/>
      <c r="K141" s="145"/>
      <c r="L141" s="29"/>
      <c r="M141" s="146" t="s">
        <v>1</v>
      </c>
      <c r="N141" s="147" t="s">
        <v>38</v>
      </c>
      <c r="O141" s="148">
        <v>0</v>
      </c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0" t="s">
        <v>250</v>
      </c>
      <c r="AT141" s="150" t="s">
        <v>180</v>
      </c>
      <c r="AU141" s="150" t="s">
        <v>185</v>
      </c>
      <c r="AY141" s="16" t="s">
        <v>177</v>
      </c>
      <c r="BE141" s="151">
        <f>IF(N141="základná",J141,0)</f>
        <v>0</v>
      </c>
      <c r="BF141" s="151">
        <f>IF(N141="znížená",J141,0)</f>
        <v>0</v>
      </c>
      <c r="BG141" s="151">
        <f>IF(N141="zákl. prenesená",J141,0)</f>
        <v>0</v>
      </c>
      <c r="BH141" s="151">
        <f>IF(N141="zníž. prenesená",J141,0)</f>
        <v>0</v>
      </c>
      <c r="BI141" s="151">
        <f>IF(N141="nulová",J141,0)</f>
        <v>0</v>
      </c>
      <c r="BJ141" s="16" t="s">
        <v>185</v>
      </c>
      <c r="BK141" s="152">
        <f>ROUND(I141*H141,3)</f>
        <v>0</v>
      </c>
      <c r="BL141" s="16" t="s">
        <v>250</v>
      </c>
      <c r="BM141" s="150" t="s">
        <v>1164</v>
      </c>
    </row>
    <row r="142" spans="1:65" s="12" customFormat="1" ht="22.9" customHeight="1">
      <c r="B142" s="127"/>
      <c r="D142" s="128" t="s">
        <v>71</v>
      </c>
      <c r="E142" s="137" t="s">
        <v>410</v>
      </c>
      <c r="F142" s="137" t="s">
        <v>411</v>
      </c>
      <c r="J142" s="138"/>
      <c r="L142" s="127"/>
      <c r="M142" s="131"/>
      <c r="N142" s="132"/>
      <c r="O142" s="132"/>
      <c r="P142" s="133">
        <f>SUM(P143:P147)</f>
        <v>121.57524262000001</v>
      </c>
      <c r="Q142" s="132"/>
      <c r="R142" s="133">
        <f>SUM(R143:R147)</f>
        <v>8.1586570000000011E-2</v>
      </c>
      <c r="S142" s="132"/>
      <c r="T142" s="134">
        <f>SUM(T143:T147)</f>
        <v>0</v>
      </c>
      <c r="AR142" s="128" t="s">
        <v>185</v>
      </c>
      <c r="AT142" s="135" t="s">
        <v>71</v>
      </c>
      <c r="AU142" s="135" t="s">
        <v>80</v>
      </c>
      <c r="AY142" s="128" t="s">
        <v>177</v>
      </c>
      <c r="BK142" s="136">
        <f>SUM(BK143:BK147)</f>
        <v>0</v>
      </c>
    </row>
    <row r="143" spans="1:65" s="2" customFormat="1" ht="24.2" customHeight="1">
      <c r="A143" s="28"/>
      <c r="B143" s="139"/>
      <c r="C143" s="140" t="s">
        <v>235</v>
      </c>
      <c r="D143" s="140" t="s">
        <v>180</v>
      </c>
      <c r="E143" s="141" t="s">
        <v>740</v>
      </c>
      <c r="F143" s="142" t="s">
        <v>741</v>
      </c>
      <c r="G143" s="143" t="s">
        <v>183</v>
      </c>
      <c r="H143" s="144">
        <v>281.33300000000003</v>
      </c>
      <c r="I143" s="144"/>
      <c r="J143" s="144"/>
      <c r="K143" s="145"/>
      <c r="L143" s="29"/>
      <c r="M143" s="146" t="s">
        <v>1</v>
      </c>
      <c r="N143" s="147" t="s">
        <v>38</v>
      </c>
      <c r="O143" s="148">
        <v>0.28399999999999997</v>
      </c>
      <c r="P143" s="148">
        <f>O143*H143</f>
        <v>79.898572000000001</v>
      </c>
      <c r="Q143" s="148">
        <v>2.1000000000000001E-4</v>
      </c>
      <c r="R143" s="148">
        <f>Q143*H143</f>
        <v>5.907993000000001E-2</v>
      </c>
      <c r="S143" s="148">
        <v>0</v>
      </c>
      <c r="T143" s="149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0" t="s">
        <v>250</v>
      </c>
      <c r="AT143" s="150" t="s">
        <v>180</v>
      </c>
      <c r="AU143" s="150" t="s">
        <v>185</v>
      </c>
      <c r="AY143" s="16" t="s">
        <v>177</v>
      </c>
      <c r="BE143" s="151">
        <f>IF(N143="základná",J143,0)</f>
        <v>0</v>
      </c>
      <c r="BF143" s="151">
        <f>IF(N143="znížená",J143,0)</f>
        <v>0</v>
      </c>
      <c r="BG143" s="151">
        <f>IF(N143="zákl. prenesená",J143,0)</f>
        <v>0</v>
      </c>
      <c r="BH143" s="151">
        <f>IF(N143="zníž. prenesená",J143,0)</f>
        <v>0</v>
      </c>
      <c r="BI143" s="151">
        <f>IF(N143="nulová",J143,0)</f>
        <v>0</v>
      </c>
      <c r="BJ143" s="16" t="s">
        <v>185</v>
      </c>
      <c r="BK143" s="152">
        <f>ROUND(I143*H143,3)</f>
        <v>0</v>
      </c>
      <c r="BL143" s="16" t="s">
        <v>250</v>
      </c>
      <c r="BM143" s="150" t="s">
        <v>1165</v>
      </c>
    </row>
    <row r="144" spans="1:65" s="13" customFormat="1">
      <c r="B144" s="153"/>
      <c r="D144" s="154" t="s">
        <v>204</v>
      </c>
      <c r="E144" s="155" t="s">
        <v>1</v>
      </c>
      <c r="F144" s="156" t="s">
        <v>1179</v>
      </c>
      <c r="H144" s="157">
        <v>37.799999999999997</v>
      </c>
      <c r="L144" s="153"/>
      <c r="M144" s="158"/>
      <c r="N144" s="159"/>
      <c r="O144" s="159"/>
      <c r="P144" s="159"/>
      <c r="Q144" s="159"/>
      <c r="R144" s="159"/>
      <c r="S144" s="159"/>
      <c r="T144" s="160"/>
      <c r="AT144" s="155" t="s">
        <v>204</v>
      </c>
      <c r="AU144" s="155" t="s">
        <v>185</v>
      </c>
      <c r="AV144" s="13" t="s">
        <v>185</v>
      </c>
      <c r="AW144" s="13" t="s">
        <v>27</v>
      </c>
      <c r="AX144" s="13" t="s">
        <v>72</v>
      </c>
      <c r="AY144" s="155" t="s">
        <v>177</v>
      </c>
    </row>
    <row r="145" spans="1:65" s="13" customFormat="1">
      <c r="B145" s="153"/>
      <c r="D145" s="154" t="s">
        <v>204</v>
      </c>
      <c r="E145" s="155" t="s">
        <v>1</v>
      </c>
      <c r="F145" s="156" t="s">
        <v>1180</v>
      </c>
      <c r="H145" s="157">
        <v>243.53299999999999</v>
      </c>
      <c r="L145" s="153"/>
      <c r="M145" s="158"/>
      <c r="N145" s="159"/>
      <c r="O145" s="159"/>
      <c r="P145" s="159"/>
      <c r="Q145" s="159"/>
      <c r="R145" s="159"/>
      <c r="S145" s="159"/>
      <c r="T145" s="160"/>
      <c r="AT145" s="155" t="s">
        <v>204</v>
      </c>
      <c r="AU145" s="155" t="s">
        <v>185</v>
      </c>
      <c r="AV145" s="13" t="s">
        <v>185</v>
      </c>
      <c r="AW145" s="13" t="s">
        <v>27</v>
      </c>
      <c r="AX145" s="13" t="s">
        <v>72</v>
      </c>
      <c r="AY145" s="155" t="s">
        <v>177</v>
      </c>
    </row>
    <row r="146" spans="1:65" s="14" customFormat="1">
      <c r="B146" s="174"/>
      <c r="D146" s="154" t="s">
        <v>204</v>
      </c>
      <c r="E146" s="175" t="s">
        <v>1</v>
      </c>
      <c r="F146" s="176" t="s">
        <v>395</v>
      </c>
      <c r="H146" s="177">
        <v>281.33299999999997</v>
      </c>
      <c r="L146" s="174"/>
      <c r="M146" s="178"/>
      <c r="N146" s="179"/>
      <c r="O146" s="179"/>
      <c r="P146" s="179"/>
      <c r="Q146" s="179"/>
      <c r="R146" s="179"/>
      <c r="S146" s="179"/>
      <c r="T146" s="180"/>
      <c r="AT146" s="175" t="s">
        <v>204</v>
      </c>
      <c r="AU146" s="175" t="s">
        <v>185</v>
      </c>
      <c r="AV146" s="14" t="s">
        <v>184</v>
      </c>
      <c r="AW146" s="14" t="s">
        <v>27</v>
      </c>
      <c r="AX146" s="14" t="s">
        <v>80</v>
      </c>
      <c r="AY146" s="175" t="s">
        <v>177</v>
      </c>
    </row>
    <row r="147" spans="1:65" s="2" customFormat="1" ht="24.2" customHeight="1">
      <c r="A147" s="28"/>
      <c r="B147" s="139"/>
      <c r="C147" s="140" t="s">
        <v>240</v>
      </c>
      <c r="D147" s="140" t="s">
        <v>180</v>
      </c>
      <c r="E147" s="141" t="s">
        <v>744</v>
      </c>
      <c r="F147" s="142" t="s">
        <v>745</v>
      </c>
      <c r="G147" s="143" t="s">
        <v>183</v>
      </c>
      <c r="H147" s="144">
        <v>281.33300000000003</v>
      </c>
      <c r="I147" s="144"/>
      <c r="J147" s="144"/>
      <c r="K147" s="145"/>
      <c r="L147" s="29"/>
      <c r="M147" s="161" t="s">
        <v>1</v>
      </c>
      <c r="N147" s="162" t="s">
        <v>38</v>
      </c>
      <c r="O147" s="163">
        <v>0.14813999999999999</v>
      </c>
      <c r="P147" s="163">
        <f>O147*H147</f>
        <v>41.676670620000003</v>
      </c>
      <c r="Q147" s="163">
        <v>8.0000000000000007E-5</v>
      </c>
      <c r="R147" s="163">
        <f>Q147*H147</f>
        <v>2.2506640000000005E-2</v>
      </c>
      <c r="S147" s="163">
        <v>0</v>
      </c>
      <c r="T147" s="164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0" t="s">
        <v>250</v>
      </c>
      <c r="AT147" s="150" t="s">
        <v>180</v>
      </c>
      <c r="AU147" s="150" t="s">
        <v>185</v>
      </c>
      <c r="AY147" s="16" t="s">
        <v>177</v>
      </c>
      <c r="BE147" s="151">
        <f>IF(N147="základná",J147,0)</f>
        <v>0</v>
      </c>
      <c r="BF147" s="151">
        <f>IF(N147="znížená",J147,0)</f>
        <v>0</v>
      </c>
      <c r="BG147" s="151">
        <f>IF(N147="zákl. prenesená",J147,0)</f>
        <v>0</v>
      </c>
      <c r="BH147" s="151">
        <f>IF(N147="zníž. prenesená",J147,0)</f>
        <v>0</v>
      </c>
      <c r="BI147" s="151">
        <f>IF(N147="nulová",J147,0)</f>
        <v>0</v>
      </c>
      <c r="BJ147" s="16" t="s">
        <v>185</v>
      </c>
      <c r="BK147" s="152">
        <f>ROUND(I147*H147,3)</f>
        <v>0</v>
      </c>
      <c r="BL147" s="16" t="s">
        <v>250</v>
      </c>
      <c r="BM147" s="150" t="s">
        <v>1168</v>
      </c>
    </row>
    <row r="148" spans="1:65" s="2" customFormat="1" ht="6.95" customHeight="1">
      <c r="A148" s="28"/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29"/>
      <c r="M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</row>
  </sheetData>
  <autoFilter ref="C120:K147" xr:uid="{00000000-0009-0000-0000-00001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70"/>
  <sheetViews>
    <sheetView showGridLines="0" topLeftCell="A155" workbookViewId="0">
      <selection activeCell="I125" sqref="I1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1.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81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147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ROUND(J124,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ROUND((SUM(BE124:BE169)),  2)</f>
        <v>0</v>
      </c>
      <c r="G33" s="28"/>
      <c r="H33" s="28"/>
      <c r="I33" s="97">
        <v>0.2</v>
      </c>
      <c r="J33" s="96">
        <f>ROUND(((SUM(BE124:BE169))*I33),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ROUND((SUM(BF124:BF169)),  2)</f>
        <v>0</v>
      </c>
      <c r="G34" s="28"/>
      <c r="H34" s="28"/>
      <c r="I34" s="97">
        <v>0.2</v>
      </c>
      <c r="J34" s="96">
        <f>ROUND(((SUM(BF124:BF169))*I34),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ROUND((SUM(BG124:BG169)),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ROUND((SUM(BH124:BH169)),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ROUND((SUM(BI124:BI169)),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1171-0001 - SO 03 - ASANÁCIE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J124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J125</f>
        <v>0</v>
      </c>
      <c r="L97" s="109"/>
    </row>
    <row r="98" spans="1:31" s="10" customFormat="1" ht="19.899999999999999" hidden="1" customHeight="1">
      <c r="B98" s="113"/>
      <c r="D98" s="114" t="s">
        <v>156</v>
      </c>
      <c r="E98" s="115"/>
      <c r="F98" s="115"/>
      <c r="G98" s="115"/>
      <c r="H98" s="115"/>
      <c r="I98" s="115"/>
      <c r="J98" s="116">
        <f>J126</f>
        <v>0</v>
      </c>
      <c r="L98" s="113"/>
    </row>
    <row r="99" spans="1:31" s="10" customFormat="1" ht="19.899999999999999" hidden="1" customHeight="1">
      <c r="B99" s="113"/>
      <c r="D99" s="114" t="s">
        <v>157</v>
      </c>
      <c r="E99" s="115"/>
      <c r="F99" s="115"/>
      <c r="G99" s="115"/>
      <c r="H99" s="115"/>
      <c r="I99" s="115"/>
      <c r="J99" s="116">
        <f>J131</f>
        <v>0</v>
      </c>
      <c r="L99" s="113"/>
    </row>
    <row r="100" spans="1:31" s="10" customFormat="1" ht="19.899999999999999" hidden="1" customHeight="1">
      <c r="B100" s="113"/>
      <c r="D100" s="114" t="s">
        <v>158</v>
      </c>
      <c r="E100" s="115"/>
      <c r="F100" s="115"/>
      <c r="G100" s="115"/>
      <c r="H100" s="115"/>
      <c r="I100" s="115"/>
      <c r="J100" s="116">
        <f>J155</f>
        <v>0</v>
      </c>
      <c r="L100" s="113"/>
    </row>
    <row r="101" spans="1:31" s="9" customFormat="1" ht="24.95" hidden="1" customHeight="1">
      <c r="B101" s="109"/>
      <c r="D101" s="110" t="s">
        <v>159</v>
      </c>
      <c r="E101" s="111"/>
      <c r="F101" s="111"/>
      <c r="G101" s="111"/>
      <c r="H101" s="111"/>
      <c r="I101" s="111"/>
      <c r="J101" s="112">
        <f>J157</f>
        <v>0</v>
      </c>
      <c r="L101" s="109"/>
    </row>
    <row r="102" spans="1:31" s="10" customFormat="1" ht="19.899999999999999" hidden="1" customHeight="1">
      <c r="B102" s="113"/>
      <c r="D102" s="114" t="s">
        <v>160</v>
      </c>
      <c r="E102" s="115"/>
      <c r="F102" s="115"/>
      <c r="G102" s="115"/>
      <c r="H102" s="115"/>
      <c r="I102" s="115"/>
      <c r="J102" s="116">
        <f>J158</f>
        <v>0</v>
      </c>
      <c r="L102" s="113"/>
    </row>
    <row r="103" spans="1:31" s="10" customFormat="1" ht="19.899999999999999" hidden="1" customHeight="1">
      <c r="B103" s="113"/>
      <c r="D103" s="114" t="s">
        <v>161</v>
      </c>
      <c r="E103" s="115"/>
      <c r="F103" s="115"/>
      <c r="G103" s="115"/>
      <c r="H103" s="115"/>
      <c r="I103" s="115"/>
      <c r="J103" s="116">
        <f>J163</f>
        <v>0</v>
      </c>
      <c r="L103" s="113"/>
    </row>
    <row r="104" spans="1:31" s="9" customFormat="1" ht="24.95" hidden="1" customHeight="1">
      <c r="B104" s="109"/>
      <c r="D104" s="110" t="s">
        <v>162</v>
      </c>
      <c r="E104" s="111"/>
      <c r="F104" s="111"/>
      <c r="G104" s="111"/>
      <c r="H104" s="111"/>
      <c r="I104" s="111"/>
      <c r="J104" s="112">
        <f>J168</f>
        <v>0</v>
      </c>
      <c r="L104" s="109"/>
    </row>
    <row r="105" spans="1:31" s="2" customFormat="1" ht="21.75" hidden="1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hidden="1" customHeight="1">
      <c r="A106" s="28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hidden="1"/>
    <row r="108" spans="1:31" hidden="1"/>
    <row r="109" spans="1:31" hidden="1"/>
    <row r="110" spans="1:31" s="2" customFormat="1" ht="6.95" customHeight="1">
      <c r="A110" s="28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4.95" customHeight="1">
      <c r="A111" s="28"/>
      <c r="B111" s="29"/>
      <c r="C111" s="20" t="s">
        <v>163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12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222" t="str">
        <f>E7</f>
        <v>Obnova Ružového parku-architektura</v>
      </c>
      <c r="F114" s="223"/>
      <c r="G114" s="223"/>
      <c r="H114" s="223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5" t="s">
        <v>146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6.5" customHeight="1">
      <c r="A116" s="28"/>
      <c r="B116" s="29"/>
      <c r="C116" s="28"/>
      <c r="D116" s="28"/>
      <c r="E116" s="188" t="str">
        <f>E9</f>
        <v>1171-0001 - SO 03 - ASANÁCIE</v>
      </c>
      <c r="F116" s="221"/>
      <c r="G116" s="221"/>
      <c r="H116" s="221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2" customHeight="1">
      <c r="A118" s="28"/>
      <c r="B118" s="29"/>
      <c r="C118" s="25" t="s">
        <v>16</v>
      </c>
      <c r="D118" s="28"/>
      <c r="E118" s="28"/>
      <c r="F118" s="23" t="str">
        <f>F12</f>
        <v>TRNAVA</v>
      </c>
      <c r="G118" s="28"/>
      <c r="H118" s="28"/>
      <c r="I118" s="25" t="s">
        <v>18</v>
      </c>
      <c r="J118" s="51">
        <f>IF(J12="","",J12)</f>
        <v>44281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25.7" customHeight="1">
      <c r="A120" s="28"/>
      <c r="B120" s="29"/>
      <c r="C120" s="25" t="s">
        <v>19</v>
      </c>
      <c r="D120" s="28"/>
      <c r="E120" s="28"/>
      <c r="F120" s="23" t="str">
        <f>E15</f>
        <v>MESTO TRNAVA</v>
      </c>
      <c r="G120" s="28"/>
      <c r="H120" s="28"/>
      <c r="I120" s="25" t="s">
        <v>25</v>
      </c>
      <c r="J120" s="26" t="str">
        <f>E21</f>
        <v>Rudbeckia-ateliér s.r.o.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25.7" customHeight="1">
      <c r="A121" s="28"/>
      <c r="B121" s="29"/>
      <c r="C121" s="25" t="s">
        <v>23</v>
      </c>
      <c r="D121" s="28"/>
      <c r="E121" s="28"/>
      <c r="F121" s="23" t="str">
        <f>IF(E18="","",E18)</f>
        <v xml:space="preserve"> </v>
      </c>
      <c r="G121" s="28"/>
      <c r="H121" s="28"/>
      <c r="I121" s="25" t="s">
        <v>29</v>
      </c>
      <c r="J121" s="26" t="str">
        <f>E24</f>
        <v>Ing. Júlia Straňáková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0.3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11" customFormat="1" ht="29.25" customHeight="1">
      <c r="A123" s="117"/>
      <c r="B123" s="118"/>
      <c r="C123" s="119" t="s">
        <v>164</v>
      </c>
      <c r="D123" s="120" t="s">
        <v>57</v>
      </c>
      <c r="E123" s="120" t="s">
        <v>53</v>
      </c>
      <c r="F123" s="120" t="s">
        <v>54</v>
      </c>
      <c r="G123" s="120" t="s">
        <v>165</v>
      </c>
      <c r="H123" s="120" t="s">
        <v>166</v>
      </c>
      <c r="I123" s="120" t="s">
        <v>167</v>
      </c>
      <c r="J123" s="121" t="s">
        <v>152</v>
      </c>
      <c r="K123" s="122" t="s">
        <v>168</v>
      </c>
      <c r="L123" s="184" t="s">
        <v>1415</v>
      </c>
      <c r="M123" s="59" t="s">
        <v>1</v>
      </c>
      <c r="N123" s="59" t="s">
        <v>36</v>
      </c>
      <c r="O123" s="59" t="s">
        <v>169</v>
      </c>
      <c r="P123" s="59" t="s">
        <v>170</v>
      </c>
      <c r="Q123" s="59" t="s">
        <v>171</v>
      </c>
      <c r="R123" s="59" t="s">
        <v>172</v>
      </c>
      <c r="S123" s="59" t="s">
        <v>173</v>
      </c>
      <c r="T123" s="60" t="s">
        <v>174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9" customHeight="1">
      <c r="A124" s="28"/>
      <c r="B124" s="29"/>
      <c r="C124" s="65" t="s">
        <v>153</v>
      </c>
      <c r="D124" s="28"/>
      <c r="E124" s="28"/>
      <c r="F124" s="28"/>
      <c r="G124" s="28"/>
      <c r="H124" s="28"/>
      <c r="I124" s="28"/>
      <c r="J124" s="123"/>
      <c r="K124" s="28"/>
      <c r="L124" s="29"/>
      <c r="M124" s="61"/>
      <c r="N124" s="52"/>
      <c r="O124" s="62"/>
      <c r="P124" s="124">
        <f>P125+P157+P168</f>
        <v>799.08838800000001</v>
      </c>
      <c r="Q124" s="62"/>
      <c r="R124" s="124">
        <f>R125+R157+R168</f>
        <v>7.7437170000000002</v>
      </c>
      <c r="S124" s="62"/>
      <c r="T124" s="125">
        <f>T125+T157+T168</f>
        <v>97.065000000000012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6" t="s">
        <v>71</v>
      </c>
      <c r="AU124" s="16" t="s">
        <v>154</v>
      </c>
      <c r="BK124" s="126">
        <f>BK125+BK157+BK168</f>
        <v>0</v>
      </c>
    </row>
    <row r="125" spans="1:65" s="12" customFormat="1" ht="25.9" customHeight="1">
      <c r="B125" s="127"/>
      <c r="D125" s="128" t="s">
        <v>71</v>
      </c>
      <c r="E125" s="129" t="s">
        <v>175</v>
      </c>
      <c r="F125" s="129" t="s">
        <v>176</v>
      </c>
      <c r="J125" s="130"/>
      <c r="L125" s="127"/>
      <c r="M125" s="131"/>
      <c r="N125" s="132"/>
      <c r="O125" s="132"/>
      <c r="P125" s="133">
        <f>P126+P131+P155</f>
        <v>751.81778800000006</v>
      </c>
      <c r="Q125" s="132"/>
      <c r="R125" s="133">
        <f>R126+R131+R155</f>
        <v>7.7419169999999999</v>
      </c>
      <c r="S125" s="132"/>
      <c r="T125" s="134">
        <f>T126+T131+T155</f>
        <v>89.985000000000014</v>
      </c>
      <c r="AR125" s="128" t="s">
        <v>80</v>
      </c>
      <c r="AT125" s="135" t="s">
        <v>71</v>
      </c>
      <c r="AU125" s="135" t="s">
        <v>72</v>
      </c>
      <c r="AY125" s="128" t="s">
        <v>177</v>
      </c>
      <c r="BK125" s="136">
        <f>BK126+BK131+BK155</f>
        <v>0</v>
      </c>
    </row>
    <row r="126" spans="1:65" s="12" customFormat="1" ht="22.9" customHeight="1">
      <c r="B126" s="127"/>
      <c r="D126" s="128" t="s">
        <v>71</v>
      </c>
      <c r="E126" s="137" t="s">
        <v>178</v>
      </c>
      <c r="F126" s="137" t="s">
        <v>179</v>
      </c>
      <c r="J126" s="138"/>
      <c r="L126" s="127"/>
      <c r="M126" s="131"/>
      <c r="N126" s="132"/>
      <c r="O126" s="132"/>
      <c r="P126" s="133">
        <f>SUM(P127:P130)</f>
        <v>230.57899200000003</v>
      </c>
      <c r="Q126" s="132"/>
      <c r="R126" s="133">
        <f>SUM(R127:R130)</f>
        <v>7.6691519999999995</v>
      </c>
      <c r="S126" s="132"/>
      <c r="T126" s="134">
        <f>SUM(T127:T130)</f>
        <v>0</v>
      </c>
      <c r="AR126" s="128" t="s">
        <v>80</v>
      </c>
      <c r="AT126" s="135" t="s">
        <v>71</v>
      </c>
      <c r="AU126" s="135" t="s">
        <v>80</v>
      </c>
      <c r="AY126" s="128" t="s">
        <v>177</v>
      </c>
      <c r="BK126" s="136">
        <f>SUM(BK127:BK130)</f>
        <v>0</v>
      </c>
    </row>
    <row r="127" spans="1:65" s="2" customFormat="1" ht="24.2" customHeight="1">
      <c r="A127" s="28"/>
      <c r="B127" s="139"/>
      <c r="C127" s="140" t="s">
        <v>80</v>
      </c>
      <c r="D127" s="140" t="s">
        <v>180</v>
      </c>
      <c r="E127" s="141" t="s">
        <v>181</v>
      </c>
      <c r="F127" s="142" t="s">
        <v>182</v>
      </c>
      <c r="G127" s="143" t="s">
        <v>183</v>
      </c>
      <c r="H127" s="144">
        <v>148.80000000000001</v>
      </c>
      <c r="I127" s="144"/>
      <c r="J127" s="144"/>
      <c r="K127" s="145"/>
      <c r="L127" s="29"/>
      <c r="M127" s="146" t="s">
        <v>1</v>
      </c>
      <c r="N127" s="147" t="s">
        <v>38</v>
      </c>
      <c r="O127" s="148">
        <v>0.38800000000000001</v>
      </c>
      <c r="P127" s="148">
        <f>O127*H127</f>
        <v>57.734400000000008</v>
      </c>
      <c r="Q127" s="148">
        <v>4.8300000000000001E-3</v>
      </c>
      <c r="R127" s="148">
        <f>Q127*H127</f>
        <v>0.71870400000000012</v>
      </c>
      <c r="S127" s="148">
        <v>0</v>
      </c>
      <c r="T127" s="149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0" t="s">
        <v>184</v>
      </c>
      <c r="AT127" s="150" t="s">
        <v>180</v>
      </c>
      <c r="AU127" s="150" t="s">
        <v>185</v>
      </c>
      <c r="AY127" s="16" t="s">
        <v>177</v>
      </c>
      <c r="BE127" s="151">
        <f>IF(N127="základná",J127,0)</f>
        <v>0</v>
      </c>
      <c r="BF127" s="151">
        <f>IF(N127="znížená",J127,0)</f>
        <v>0</v>
      </c>
      <c r="BG127" s="151">
        <f>IF(N127="zákl. prenesená",J127,0)</f>
        <v>0</v>
      </c>
      <c r="BH127" s="151">
        <f>IF(N127="zníž. prenesená",J127,0)</f>
        <v>0</v>
      </c>
      <c r="BI127" s="151">
        <f>IF(N127="nulová",J127,0)</f>
        <v>0</v>
      </c>
      <c r="BJ127" s="16" t="s">
        <v>185</v>
      </c>
      <c r="BK127" s="152">
        <f>ROUND(I127*H127,3)</f>
        <v>0</v>
      </c>
      <c r="BL127" s="16" t="s">
        <v>184</v>
      </c>
      <c r="BM127" s="150" t="s">
        <v>186</v>
      </c>
    </row>
    <row r="128" spans="1:65" s="2" customFormat="1" ht="24.2" customHeight="1">
      <c r="A128" s="28"/>
      <c r="B128" s="139"/>
      <c r="C128" s="140" t="s">
        <v>185</v>
      </c>
      <c r="D128" s="140" t="s">
        <v>180</v>
      </c>
      <c r="E128" s="141" t="s">
        <v>187</v>
      </c>
      <c r="F128" s="142" t="s">
        <v>188</v>
      </c>
      <c r="G128" s="143" t="s">
        <v>183</v>
      </c>
      <c r="H128" s="144">
        <v>148.80000000000001</v>
      </c>
      <c r="I128" s="144"/>
      <c r="J128" s="144"/>
      <c r="K128" s="145"/>
      <c r="L128" s="29"/>
      <c r="M128" s="146" t="s">
        <v>1</v>
      </c>
      <c r="N128" s="147" t="s">
        <v>38</v>
      </c>
      <c r="O128" s="148">
        <v>0.41750999999999999</v>
      </c>
      <c r="P128" s="148">
        <f>O128*H128</f>
        <v>62.125488000000004</v>
      </c>
      <c r="Q128" s="148">
        <v>7.3499999999999998E-3</v>
      </c>
      <c r="R128" s="148">
        <f>Q128*H128</f>
        <v>1.09368</v>
      </c>
      <c r="S128" s="148">
        <v>0</v>
      </c>
      <c r="T128" s="149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0" t="s">
        <v>184</v>
      </c>
      <c r="AT128" s="150" t="s">
        <v>180</v>
      </c>
      <c r="AU128" s="150" t="s">
        <v>185</v>
      </c>
      <c r="AY128" s="16" t="s">
        <v>177</v>
      </c>
      <c r="BE128" s="151">
        <f>IF(N128="základná",J128,0)</f>
        <v>0</v>
      </c>
      <c r="BF128" s="151">
        <f>IF(N128="znížená",J128,0)</f>
        <v>0</v>
      </c>
      <c r="BG128" s="151">
        <f>IF(N128="zákl. prenesená",J128,0)</f>
        <v>0</v>
      </c>
      <c r="BH128" s="151">
        <f>IF(N128="zníž. prenesená",J128,0)</f>
        <v>0</v>
      </c>
      <c r="BI128" s="151">
        <f>IF(N128="nulová",J128,0)</f>
        <v>0</v>
      </c>
      <c r="BJ128" s="16" t="s">
        <v>185</v>
      </c>
      <c r="BK128" s="152">
        <f>ROUND(I128*H128,3)</f>
        <v>0</v>
      </c>
      <c r="BL128" s="16" t="s">
        <v>184</v>
      </c>
      <c r="BM128" s="150" t="s">
        <v>189</v>
      </c>
    </row>
    <row r="129" spans="1:65" s="2" customFormat="1" ht="37.9" customHeight="1">
      <c r="A129" s="28"/>
      <c r="B129" s="139"/>
      <c r="C129" s="140" t="s">
        <v>190</v>
      </c>
      <c r="D129" s="140" t="s">
        <v>180</v>
      </c>
      <c r="E129" s="141" t="s">
        <v>191</v>
      </c>
      <c r="F129" s="142" t="s">
        <v>192</v>
      </c>
      <c r="G129" s="143" t="s">
        <v>183</v>
      </c>
      <c r="H129" s="144">
        <v>148.80000000000001</v>
      </c>
      <c r="I129" s="144"/>
      <c r="J129" s="144"/>
      <c r="K129" s="145"/>
      <c r="L129" s="29"/>
      <c r="M129" s="146" t="s">
        <v>1</v>
      </c>
      <c r="N129" s="147" t="s">
        <v>38</v>
      </c>
      <c r="O129" s="148">
        <v>0.63290000000000002</v>
      </c>
      <c r="P129" s="148">
        <f>O129*H129</f>
        <v>94.175520000000006</v>
      </c>
      <c r="Q129" s="148">
        <v>3.3599999999999998E-2</v>
      </c>
      <c r="R129" s="148">
        <f>Q129*H129</f>
        <v>4.9996799999999997</v>
      </c>
      <c r="S129" s="148">
        <v>0</v>
      </c>
      <c r="T129" s="149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0" t="s">
        <v>184</v>
      </c>
      <c r="AT129" s="150" t="s">
        <v>180</v>
      </c>
      <c r="AU129" s="150" t="s">
        <v>185</v>
      </c>
      <c r="AY129" s="16" t="s">
        <v>177</v>
      </c>
      <c r="BE129" s="151">
        <f>IF(N129="základná",J129,0)</f>
        <v>0</v>
      </c>
      <c r="BF129" s="151">
        <f>IF(N129="znížená",J129,0)</f>
        <v>0</v>
      </c>
      <c r="BG129" s="151">
        <f>IF(N129="zákl. prenesená",J129,0)</f>
        <v>0</v>
      </c>
      <c r="BH129" s="151">
        <f>IF(N129="zníž. prenesená",J129,0)</f>
        <v>0</v>
      </c>
      <c r="BI129" s="151">
        <f>IF(N129="nulová",J129,0)</f>
        <v>0</v>
      </c>
      <c r="BJ129" s="16" t="s">
        <v>185</v>
      </c>
      <c r="BK129" s="152">
        <f>ROUND(I129*H129,3)</f>
        <v>0</v>
      </c>
      <c r="BL129" s="16" t="s">
        <v>184</v>
      </c>
      <c r="BM129" s="150" t="s">
        <v>193</v>
      </c>
    </row>
    <row r="130" spans="1:65" s="2" customFormat="1" ht="24.2" customHeight="1">
      <c r="A130" s="28"/>
      <c r="B130" s="139"/>
      <c r="C130" s="140" t="s">
        <v>184</v>
      </c>
      <c r="D130" s="140" t="s">
        <v>180</v>
      </c>
      <c r="E130" s="141" t="s">
        <v>194</v>
      </c>
      <c r="F130" s="142" t="s">
        <v>195</v>
      </c>
      <c r="G130" s="143" t="s">
        <v>183</v>
      </c>
      <c r="H130" s="144">
        <v>148.80000000000001</v>
      </c>
      <c r="I130" s="144"/>
      <c r="J130" s="144"/>
      <c r="K130" s="145"/>
      <c r="L130" s="29"/>
      <c r="M130" s="146" t="s">
        <v>1</v>
      </c>
      <c r="N130" s="147" t="s">
        <v>38</v>
      </c>
      <c r="O130" s="148">
        <v>0.11118</v>
      </c>
      <c r="P130" s="148">
        <f>O130*H130</f>
        <v>16.543584000000003</v>
      </c>
      <c r="Q130" s="148">
        <v>5.7600000000000004E-3</v>
      </c>
      <c r="R130" s="148">
        <f>Q130*H130</f>
        <v>0.85708800000000007</v>
      </c>
      <c r="S130" s="148">
        <v>0</v>
      </c>
      <c r="T130" s="149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0" t="s">
        <v>184</v>
      </c>
      <c r="AT130" s="150" t="s">
        <v>180</v>
      </c>
      <c r="AU130" s="150" t="s">
        <v>185</v>
      </c>
      <c r="AY130" s="16" t="s">
        <v>177</v>
      </c>
      <c r="BE130" s="151">
        <f>IF(N130="základná",J130,0)</f>
        <v>0</v>
      </c>
      <c r="BF130" s="151">
        <f>IF(N130="znížená",J130,0)</f>
        <v>0</v>
      </c>
      <c r="BG130" s="151">
        <f>IF(N130="zákl. prenesená",J130,0)</f>
        <v>0</v>
      </c>
      <c r="BH130" s="151">
        <f>IF(N130="zníž. prenesená",J130,0)</f>
        <v>0</v>
      </c>
      <c r="BI130" s="151">
        <f>IF(N130="nulová",J130,0)</f>
        <v>0</v>
      </c>
      <c r="BJ130" s="16" t="s">
        <v>185</v>
      </c>
      <c r="BK130" s="152">
        <f>ROUND(I130*H130,3)</f>
        <v>0</v>
      </c>
      <c r="BL130" s="16" t="s">
        <v>184</v>
      </c>
      <c r="BM130" s="150" t="s">
        <v>196</v>
      </c>
    </row>
    <row r="131" spans="1:65" s="12" customFormat="1" ht="22.9" customHeight="1">
      <c r="B131" s="127"/>
      <c r="D131" s="128" t="s">
        <v>71</v>
      </c>
      <c r="E131" s="137" t="s">
        <v>197</v>
      </c>
      <c r="F131" s="137" t="s">
        <v>198</v>
      </c>
      <c r="J131" s="138"/>
      <c r="L131" s="127"/>
      <c r="M131" s="131"/>
      <c r="N131" s="132"/>
      <c r="O131" s="132"/>
      <c r="P131" s="133">
        <f>SUM(P132:P154)</f>
        <v>502.17025000000001</v>
      </c>
      <c r="Q131" s="132"/>
      <c r="R131" s="133">
        <f>SUM(R132:R154)</f>
        <v>7.2764999999999996E-2</v>
      </c>
      <c r="S131" s="132"/>
      <c r="T131" s="134">
        <f>SUM(T132:T154)</f>
        <v>89.985000000000014</v>
      </c>
      <c r="AR131" s="128" t="s">
        <v>80</v>
      </c>
      <c r="AT131" s="135" t="s">
        <v>71</v>
      </c>
      <c r="AU131" s="135" t="s">
        <v>80</v>
      </c>
      <c r="AY131" s="128" t="s">
        <v>177</v>
      </c>
      <c r="BK131" s="136">
        <f>SUM(BK132:BK154)</f>
        <v>0</v>
      </c>
    </row>
    <row r="132" spans="1:65" s="2" customFormat="1" ht="24.2" customHeight="1">
      <c r="A132" s="28"/>
      <c r="B132" s="139"/>
      <c r="C132" s="140" t="s">
        <v>199</v>
      </c>
      <c r="D132" s="140" t="s">
        <v>180</v>
      </c>
      <c r="E132" s="141" t="s">
        <v>200</v>
      </c>
      <c r="F132" s="142" t="s">
        <v>201</v>
      </c>
      <c r="G132" s="143" t="s">
        <v>202</v>
      </c>
      <c r="H132" s="144">
        <v>0.6</v>
      </c>
      <c r="I132" s="144"/>
      <c r="J132" s="144"/>
      <c r="K132" s="145"/>
      <c r="L132" s="29"/>
      <c r="M132" s="146" t="s">
        <v>1</v>
      </c>
      <c r="N132" s="147" t="s">
        <v>38</v>
      </c>
      <c r="O132" s="148">
        <v>5.1219999999999999</v>
      </c>
      <c r="P132" s="148">
        <f>O132*H132</f>
        <v>3.0731999999999999</v>
      </c>
      <c r="Q132" s="148">
        <v>0</v>
      </c>
      <c r="R132" s="148">
        <f>Q132*H132</f>
        <v>0</v>
      </c>
      <c r="S132" s="148">
        <v>2.2000000000000002</v>
      </c>
      <c r="T132" s="149">
        <f>S132*H132</f>
        <v>1.32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0" t="s">
        <v>184</v>
      </c>
      <c r="AT132" s="150" t="s">
        <v>180</v>
      </c>
      <c r="AU132" s="150" t="s">
        <v>185</v>
      </c>
      <c r="AY132" s="16" t="s">
        <v>177</v>
      </c>
      <c r="BE132" s="151">
        <f>IF(N132="základná",J132,0)</f>
        <v>0</v>
      </c>
      <c r="BF132" s="151">
        <f>IF(N132="znížená",J132,0)</f>
        <v>0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6" t="s">
        <v>185</v>
      </c>
      <c r="BK132" s="152">
        <f>ROUND(I132*H132,3)</f>
        <v>0</v>
      </c>
      <c r="BL132" s="16" t="s">
        <v>184</v>
      </c>
      <c r="BM132" s="150" t="s">
        <v>203</v>
      </c>
    </row>
    <row r="133" spans="1:65" s="13" customFormat="1">
      <c r="B133" s="153"/>
      <c r="D133" s="154" t="s">
        <v>204</v>
      </c>
      <c r="E133" s="155" t="s">
        <v>1</v>
      </c>
      <c r="F133" s="156" t="s">
        <v>205</v>
      </c>
      <c r="H133" s="157">
        <v>0.6</v>
      </c>
      <c r="L133" s="153"/>
      <c r="M133" s="158"/>
      <c r="N133" s="159"/>
      <c r="O133" s="159"/>
      <c r="P133" s="159"/>
      <c r="Q133" s="159"/>
      <c r="R133" s="159"/>
      <c r="S133" s="159"/>
      <c r="T133" s="160"/>
      <c r="AT133" s="155" t="s">
        <v>204</v>
      </c>
      <c r="AU133" s="155" t="s">
        <v>185</v>
      </c>
      <c r="AV133" s="13" t="s">
        <v>185</v>
      </c>
      <c r="AW133" s="13" t="s">
        <v>27</v>
      </c>
      <c r="AX133" s="13" t="s">
        <v>80</v>
      </c>
      <c r="AY133" s="155" t="s">
        <v>177</v>
      </c>
    </row>
    <row r="134" spans="1:65" s="2" customFormat="1" ht="24.2" customHeight="1">
      <c r="A134" s="28"/>
      <c r="B134" s="139"/>
      <c r="C134" s="140" t="s">
        <v>178</v>
      </c>
      <c r="D134" s="140" t="s">
        <v>180</v>
      </c>
      <c r="E134" s="141" t="s">
        <v>206</v>
      </c>
      <c r="F134" s="142" t="s">
        <v>207</v>
      </c>
      <c r="G134" s="143" t="s">
        <v>202</v>
      </c>
      <c r="H134" s="144">
        <v>1.8</v>
      </c>
      <c r="I134" s="144"/>
      <c r="J134" s="144"/>
      <c r="K134" s="145"/>
      <c r="L134" s="29"/>
      <c r="M134" s="146" t="s">
        <v>1</v>
      </c>
      <c r="N134" s="147" t="s">
        <v>38</v>
      </c>
      <c r="O134" s="148">
        <v>7.9290000000000003</v>
      </c>
      <c r="P134" s="148">
        <f>O134*H134</f>
        <v>14.272200000000002</v>
      </c>
      <c r="Q134" s="148">
        <v>0</v>
      </c>
      <c r="R134" s="148">
        <f>Q134*H134</f>
        <v>0</v>
      </c>
      <c r="S134" s="148">
        <v>2.4</v>
      </c>
      <c r="T134" s="149">
        <f>S134*H134</f>
        <v>4.32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0" t="s">
        <v>184</v>
      </c>
      <c r="AT134" s="150" t="s">
        <v>180</v>
      </c>
      <c r="AU134" s="150" t="s">
        <v>185</v>
      </c>
      <c r="AY134" s="16" t="s">
        <v>177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185</v>
      </c>
      <c r="BK134" s="152">
        <f>ROUND(I134*H134,3)</f>
        <v>0</v>
      </c>
      <c r="BL134" s="16" t="s">
        <v>184</v>
      </c>
      <c r="BM134" s="150" t="s">
        <v>208</v>
      </c>
    </row>
    <row r="135" spans="1:65" s="13" customFormat="1">
      <c r="B135" s="153"/>
      <c r="D135" s="154" t="s">
        <v>204</v>
      </c>
      <c r="E135" s="155" t="s">
        <v>1</v>
      </c>
      <c r="F135" s="156" t="s">
        <v>209</v>
      </c>
      <c r="H135" s="157">
        <v>1.8</v>
      </c>
      <c r="L135" s="153"/>
      <c r="M135" s="158"/>
      <c r="N135" s="159"/>
      <c r="O135" s="159"/>
      <c r="P135" s="159"/>
      <c r="Q135" s="159"/>
      <c r="R135" s="159"/>
      <c r="S135" s="159"/>
      <c r="T135" s="160"/>
      <c r="AT135" s="155" t="s">
        <v>204</v>
      </c>
      <c r="AU135" s="155" t="s">
        <v>185</v>
      </c>
      <c r="AV135" s="13" t="s">
        <v>185</v>
      </c>
      <c r="AW135" s="13" t="s">
        <v>27</v>
      </c>
      <c r="AX135" s="13" t="s">
        <v>80</v>
      </c>
      <c r="AY135" s="155" t="s">
        <v>177</v>
      </c>
    </row>
    <row r="136" spans="1:65" s="2" customFormat="1" ht="14.45" customHeight="1">
      <c r="A136" s="28"/>
      <c r="B136" s="139"/>
      <c r="C136" s="140" t="s">
        <v>210</v>
      </c>
      <c r="D136" s="140" t="s">
        <v>180</v>
      </c>
      <c r="E136" s="141" t="s">
        <v>211</v>
      </c>
      <c r="F136" s="142" t="s">
        <v>212</v>
      </c>
      <c r="G136" s="143" t="s">
        <v>202</v>
      </c>
      <c r="H136" s="144">
        <v>2.2999999999999998</v>
      </c>
      <c r="I136" s="144"/>
      <c r="J136" s="144"/>
      <c r="K136" s="145"/>
      <c r="L136" s="29"/>
      <c r="M136" s="146" t="s">
        <v>1</v>
      </c>
      <c r="N136" s="147" t="s">
        <v>38</v>
      </c>
      <c r="O136" s="148">
        <v>7.391</v>
      </c>
      <c r="P136" s="148">
        <f>O136*H136</f>
        <v>16.999299999999998</v>
      </c>
      <c r="Q136" s="148">
        <v>0</v>
      </c>
      <c r="R136" s="148">
        <f>Q136*H136</f>
        <v>0</v>
      </c>
      <c r="S136" s="148">
        <v>2.4</v>
      </c>
      <c r="T136" s="149">
        <f>S136*H136</f>
        <v>5.52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0" t="s">
        <v>184</v>
      </c>
      <c r="AT136" s="150" t="s">
        <v>180</v>
      </c>
      <c r="AU136" s="150" t="s">
        <v>185</v>
      </c>
      <c r="AY136" s="16" t="s">
        <v>177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185</v>
      </c>
      <c r="BK136" s="152">
        <f>ROUND(I136*H136,3)</f>
        <v>0</v>
      </c>
      <c r="BL136" s="16" t="s">
        <v>184</v>
      </c>
      <c r="BM136" s="150" t="s">
        <v>213</v>
      </c>
    </row>
    <row r="137" spans="1:65" s="13" customFormat="1">
      <c r="B137" s="153"/>
      <c r="D137" s="154" t="s">
        <v>204</v>
      </c>
      <c r="E137" s="155" t="s">
        <v>1</v>
      </c>
      <c r="F137" s="156" t="s">
        <v>214</v>
      </c>
      <c r="H137" s="157">
        <v>2.2999999999999998</v>
      </c>
      <c r="L137" s="153"/>
      <c r="M137" s="158"/>
      <c r="N137" s="159"/>
      <c r="O137" s="159"/>
      <c r="P137" s="159"/>
      <c r="Q137" s="159"/>
      <c r="R137" s="159"/>
      <c r="S137" s="159"/>
      <c r="T137" s="160"/>
      <c r="AT137" s="155" t="s">
        <v>204</v>
      </c>
      <c r="AU137" s="155" t="s">
        <v>185</v>
      </c>
      <c r="AV137" s="13" t="s">
        <v>185</v>
      </c>
      <c r="AW137" s="13" t="s">
        <v>27</v>
      </c>
      <c r="AX137" s="13" t="s">
        <v>80</v>
      </c>
      <c r="AY137" s="155" t="s">
        <v>177</v>
      </c>
    </row>
    <row r="138" spans="1:65" s="2" customFormat="1" ht="14.45" customHeight="1">
      <c r="A138" s="28"/>
      <c r="B138" s="139"/>
      <c r="C138" s="140" t="s">
        <v>215</v>
      </c>
      <c r="D138" s="140" t="s">
        <v>180</v>
      </c>
      <c r="E138" s="141" t="s">
        <v>216</v>
      </c>
      <c r="F138" s="142" t="s">
        <v>217</v>
      </c>
      <c r="G138" s="143" t="s">
        <v>202</v>
      </c>
      <c r="H138" s="144">
        <v>7.5</v>
      </c>
      <c r="I138" s="144"/>
      <c r="J138" s="144"/>
      <c r="K138" s="145"/>
      <c r="L138" s="29"/>
      <c r="M138" s="146" t="s">
        <v>1</v>
      </c>
      <c r="N138" s="147" t="s">
        <v>38</v>
      </c>
      <c r="O138" s="148">
        <v>1.0409999999999999</v>
      </c>
      <c r="P138" s="148">
        <f t="shared" ref="P138:P144" si="0">O138*H138</f>
        <v>7.8074999999999992</v>
      </c>
      <c r="Q138" s="148">
        <v>0</v>
      </c>
      <c r="R138" s="148">
        <f t="shared" ref="R138:R144" si="1">Q138*H138</f>
        <v>0</v>
      </c>
      <c r="S138" s="148">
        <v>1.4</v>
      </c>
      <c r="T138" s="149">
        <f t="shared" ref="T138:T144" si="2">S138*H138</f>
        <v>10.5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0" t="s">
        <v>184</v>
      </c>
      <c r="AT138" s="150" t="s">
        <v>180</v>
      </c>
      <c r="AU138" s="150" t="s">
        <v>185</v>
      </c>
      <c r="AY138" s="16" t="s">
        <v>177</v>
      </c>
      <c r="BE138" s="151">
        <f t="shared" ref="BE138:BE144" si="3">IF(N138="základná",J138,0)</f>
        <v>0</v>
      </c>
      <c r="BF138" s="151">
        <f t="shared" ref="BF138:BF144" si="4">IF(N138="znížená",J138,0)</f>
        <v>0</v>
      </c>
      <c r="BG138" s="151">
        <f t="shared" ref="BG138:BG144" si="5">IF(N138="zákl. prenesená",J138,0)</f>
        <v>0</v>
      </c>
      <c r="BH138" s="151">
        <f t="shared" ref="BH138:BH144" si="6">IF(N138="zníž. prenesená",J138,0)</f>
        <v>0</v>
      </c>
      <c r="BI138" s="151">
        <f t="shared" ref="BI138:BI144" si="7">IF(N138="nulová",J138,0)</f>
        <v>0</v>
      </c>
      <c r="BJ138" s="16" t="s">
        <v>185</v>
      </c>
      <c r="BK138" s="152">
        <f t="shared" ref="BK138:BK144" si="8">ROUND(I138*H138,3)</f>
        <v>0</v>
      </c>
      <c r="BL138" s="16" t="s">
        <v>184</v>
      </c>
      <c r="BM138" s="150" t="s">
        <v>218</v>
      </c>
    </row>
    <row r="139" spans="1:65" s="2" customFormat="1" ht="14.45" customHeight="1">
      <c r="A139" s="28"/>
      <c r="B139" s="139"/>
      <c r="C139" s="140" t="s">
        <v>197</v>
      </c>
      <c r="D139" s="140" t="s">
        <v>180</v>
      </c>
      <c r="E139" s="141" t="s">
        <v>219</v>
      </c>
      <c r="F139" s="142" t="s">
        <v>220</v>
      </c>
      <c r="G139" s="143" t="s">
        <v>221</v>
      </c>
      <c r="H139" s="144">
        <v>9</v>
      </c>
      <c r="I139" s="144"/>
      <c r="J139" s="144"/>
      <c r="K139" s="145"/>
      <c r="L139" s="29"/>
      <c r="M139" s="146" t="s">
        <v>1</v>
      </c>
      <c r="N139" s="147" t="s">
        <v>38</v>
      </c>
      <c r="O139" s="148">
        <v>0.20799999999999999</v>
      </c>
      <c r="P139" s="148">
        <f t="shared" si="0"/>
        <v>1.8719999999999999</v>
      </c>
      <c r="Q139" s="148">
        <v>0</v>
      </c>
      <c r="R139" s="148">
        <f t="shared" si="1"/>
        <v>0</v>
      </c>
      <c r="S139" s="148">
        <v>0.01</v>
      </c>
      <c r="T139" s="149">
        <f t="shared" si="2"/>
        <v>0.09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0" t="s">
        <v>184</v>
      </c>
      <c r="AT139" s="150" t="s">
        <v>180</v>
      </c>
      <c r="AU139" s="150" t="s">
        <v>185</v>
      </c>
      <c r="AY139" s="16" t="s">
        <v>177</v>
      </c>
      <c r="BE139" s="151">
        <f t="shared" si="3"/>
        <v>0</v>
      </c>
      <c r="BF139" s="151">
        <f t="shared" si="4"/>
        <v>0</v>
      </c>
      <c r="BG139" s="151">
        <f t="shared" si="5"/>
        <v>0</v>
      </c>
      <c r="BH139" s="151">
        <f t="shared" si="6"/>
        <v>0</v>
      </c>
      <c r="BI139" s="151">
        <f t="shared" si="7"/>
        <v>0</v>
      </c>
      <c r="BJ139" s="16" t="s">
        <v>185</v>
      </c>
      <c r="BK139" s="152">
        <f t="shared" si="8"/>
        <v>0</v>
      </c>
      <c r="BL139" s="16" t="s">
        <v>184</v>
      </c>
      <c r="BM139" s="150" t="s">
        <v>222</v>
      </c>
    </row>
    <row r="140" spans="1:65" s="2" customFormat="1" ht="14.45" customHeight="1">
      <c r="A140" s="28"/>
      <c r="B140" s="139"/>
      <c r="C140" s="140" t="s">
        <v>223</v>
      </c>
      <c r="D140" s="140" t="s">
        <v>180</v>
      </c>
      <c r="E140" s="141" t="s">
        <v>224</v>
      </c>
      <c r="F140" s="142" t="s">
        <v>225</v>
      </c>
      <c r="G140" s="143" t="s">
        <v>221</v>
      </c>
      <c r="H140" s="144">
        <v>19</v>
      </c>
      <c r="I140" s="144"/>
      <c r="J140" s="144"/>
      <c r="K140" s="145"/>
      <c r="L140" s="29"/>
      <c r="M140" s="146" t="s">
        <v>1</v>
      </c>
      <c r="N140" s="147" t="s">
        <v>38</v>
      </c>
      <c r="O140" s="148">
        <v>0.22900000000000001</v>
      </c>
      <c r="P140" s="148">
        <f t="shared" si="0"/>
        <v>4.351</v>
      </c>
      <c r="Q140" s="148">
        <v>0</v>
      </c>
      <c r="R140" s="148">
        <f t="shared" si="1"/>
        <v>0</v>
      </c>
      <c r="S140" s="148">
        <v>0.03</v>
      </c>
      <c r="T140" s="149">
        <f t="shared" si="2"/>
        <v>0.56999999999999995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0" t="s">
        <v>184</v>
      </c>
      <c r="AT140" s="150" t="s">
        <v>180</v>
      </c>
      <c r="AU140" s="150" t="s">
        <v>185</v>
      </c>
      <c r="AY140" s="16" t="s">
        <v>177</v>
      </c>
      <c r="BE140" s="151">
        <f t="shared" si="3"/>
        <v>0</v>
      </c>
      <c r="BF140" s="151">
        <f t="shared" si="4"/>
        <v>0</v>
      </c>
      <c r="BG140" s="151">
        <f t="shared" si="5"/>
        <v>0</v>
      </c>
      <c r="BH140" s="151">
        <f t="shared" si="6"/>
        <v>0</v>
      </c>
      <c r="BI140" s="151">
        <f t="shared" si="7"/>
        <v>0</v>
      </c>
      <c r="BJ140" s="16" t="s">
        <v>185</v>
      </c>
      <c r="BK140" s="152">
        <f t="shared" si="8"/>
        <v>0</v>
      </c>
      <c r="BL140" s="16" t="s">
        <v>184</v>
      </c>
      <c r="BM140" s="150" t="s">
        <v>226</v>
      </c>
    </row>
    <row r="141" spans="1:65" s="2" customFormat="1" ht="14.45" customHeight="1">
      <c r="A141" s="28"/>
      <c r="B141" s="139"/>
      <c r="C141" s="140" t="s">
        <v>227</v>
      </c>
      <c r="D141" s="140" t="s">
        <v>180</v>
      </c>
      <c r="E141" s="141" t="s">
        <v>228</v>
      </c>
      <c r="F141" s="142" t="s">
        <v>229</v>
      </c>
      <c r="G141" s="143" t="s">
        <v>221</v>
      </c>
      <c r="H141" s="144">
        <v>3</v>
      </c>
      <c r="I141" s="144"/>
      <c r="J141" s="144"/>
      <c r="K141" s="145"/>
      <c r="L141" s="29"/>
      <c r="M141" s="146" t="s">
        <v>1</v>
      </c>
      <c r="N141" s="147" t="s">
        <v>38</v>
      </c>
      <c r="O141" s="148">
        <v>0.19</v>
      </c>
      <c r="P141" s="148">
        <f t="shared" si="0"/>
        <v>0.57000000000000006</v>
      </c>
      <c r="Q141" s="148">
        <v>0</v>
      </c>
      <c r="R141" s="148">
        <f t="shared" si="1"/>
        <v>0</v>
      </c>
      <c r="S141" s="148">
        <v>8.0000000000000002E-3</v>
      </c>
      <c r="T141" s="149">
        <f t="shared" si="2"/>
        <v>2.4E-2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0" t="s">
        <v>184</v>
      </c>
      <c r="AT141" s="150" t="s">
        <v>180</v>
      </c>
      <c r="AU141" s="150" t="s">
        <v>185</v>
      </c>
      <c r="AY141" s="16" t="s">
        <v>177</v>
      </c>
      <c r="BE141" s="151">
        <f t="shared" si="3"/>
        <v>0</v>
      </c>
      <c r="BF141" s="151">
        <f t="shared" si="4"/>
        <v>0</v>
      </c>
      <c r="BG141" s="151">
        <f t="shared" si="5"/>
        <v>0</v>
      </c>
      <c r="BH141" s="151">
        <f t="shared" si="6"/>
        <v>0</v>
      </c>
      <c r="BI141" s="151">
        <f t="shared" si="7"/>
        <v>0</v>
      </c>
      <c r="BJ141" s="16" t="s">
        <v>185</v>
      </c>
      <c r="BK141" s="152">
        <f t="shared" si="8"/>
        <v>0</v>
      </c>
      <c r="BL141" s="16" t="s">
        <v>184</v>
      </c>
      <c r="BM141" s="150" t="s">
        <v>230</v>
      </c>
    </row>
    <row r="142" spans="1:65" s="2" customFormat="1" ht="14.45" customHeight="1">
      <c r="A142" s="28"/>
      <c r="B142" s="139"/>
      <c r="C142" s="140" t="s">
        <v>231</v>
      </c>
      <c r="D142" s="140" t="s">
        <v>180</v>
      </c>
      <c r="E142" s="141" t="s">
        <v>232</v>
      </c>
      <c r="F142" s="142" t="s">
        <v>233</v>
      </c>
      <c r="G142" s="143" t="s">
        <v>221</v>
      </c>
      <c r="H142" s="144">
        <v>2</v>
      </c>
      <c r="I142" s="144"/>
      <c r="J142" s="144"/>
      <c r="K142" s="145"/>
      <c r="L142" s="29"/>
      <c r="M142" s="146" t="s">
        <v>1</v>
      </c>
      <c r="N142" s="147" t="s">
        <v>38</v>
      </c>
      <c r="O142" s="148">
        <v>0.25</v>
      </c>
      <c r="P142" s="148">
        <f t="shared" si="0"/>
        <v>0.5</v>
      </c>
      <c r="Q142" s="148">
        <v>0</v>
      </c>
      <c r="R142" s="148">
        <f t="shared" si="1"/>
        <v>0</v>
      </c>
      <c r="S142" s="148">
        <v>1.4999999999999999E-2</v>
      </c>
      <c r="T142" s="149">
        <f t="shared" si="2"/>
        <v>0.03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0" t="s">
        <v>184</v>
      </c>
      <c r="AT142" s="150" t="s">
        <v>180</v>
      </c>
      <c r="AU142" s="150" t="s">
        <v>185</v>
      </c>
      <c r="AY142" s="16" t="s">
        <v>177</v>
      </c>
      <c r="BE142" s="151">
        <f t="shared" si="3"/>
        <v>0</v>
      </c>
      <c r="BF142" s="151">
        <f t="shared" si="4"/>
        <v>0</v>
      </c>
      <c r="BG142" s="151">
        <f t="shared" si="5"/>
        <v>0</v>
      </c>
      <c r="BH142" s="151">
        <f t="shared" si="6"/>
        <v>0</v>
      </c>
      <c r="BI142" s="151">
        <f t="shared" si="7"/>
        <v>0</v>
      </c>
      <c r="BJ142" s="16" t="s">
        <v>185</v>
      </c>
      <c r="BK142" s="152">
        <f t="shared" si="8"/>
        <v>0</v>
      </c>
      <c r="BL142" s="16" t="s">
        <v>184</v>
      </c>
      <c r="BM142" s="150" t="s">
        <v>234</v>
      </c>
    </row>
    <row r="143" spans="1:65" s="2" customFormat="1" ht="14.45" customHeight="1">
      <c r="A143" s="28"/>
      <c r="B143" s="139"/>
      <c r="C143" s="140" t="s">
        <v>235</v>
      </c>
      <c r="D143" s="140" t="s">
        <v>180</v>
      </c>
      <c r="E143" s="141" t="s">
        <v>236</v>
      </c>
      <c r="F143" s="142" t="s">
        <v>237</v>
      </c>
      <c r="G143" s="143" t="s">
        <v>238</v>
      </c>
      <c r="H143" s="144">
        <v>204</v>
      </c>
      <c r="I143" s="144"/>
      <c r="J143" s="144"/>
      <c r="K143" s="145"/>
      <c r="L143" s="29"/>
      <c r="M143" s="146" t="s">
        <v>1</v>
      </c>
      <c r="N143" s="147" t="s">
        <v>38</v>
      </c>
      <c r="O143" s="148">
        <v>0.91800000000000004</v>
      </c>
      <c r="P143" s="148">
        <f t="shared" si="0"/>
        <v>187.27200000000002</v>
      </c>
      <c r="Q143" s="148">
        <v>0</v>
      </c>
      <c r="R143" s="148">
        <f t="shared" si="1"/>
        <v>0</v>
      </c>
      <c r="S143" s="148">
        <v>3.5000000000000003E-2</v>
      </c>
      <c r="T143" s="149">
        <f t="shared" si="2"/>
        <v>7.1400000000000006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0" t="s">
        <v>184</v>
      </c>
      <c r="AT143" s="150" t="s">
        <v>180</v>
      </c>
      <c r="AU143" s="150" t="s">
        <v>185</v>
      </c>
      <c r="AY143" s="16" t="s">
        <v>177</v>
      </c>
      <c r="BE143" s="151">
        <f t="shared" si="3"/>
        <v>0</v>
      </c>
      <c r="BF143" s="151">
        <f t="shared" si="4"/>
        <v>0</v>
      </c>
      <c r="BG143" s="151">
        <f t="shared" si="5"/>
        <v>0</v>
      </c>
      <c r="BH143" s="151">
        <f t="shared" si="6"/>
        <v>0</v>
      </c>
      <c r="BI143" s="151">
        <f t="shared" si="7"/>
        <v>0</v>
      </c>
      <c r="BJ143" s="16" t="s">
        <v>185</v>
      </c>
      <c r="BK143" s="152">
        <f t="shared" si="8"/>
        <v>0</v>
      </c>
      <c r="BL143" s="16" t="s">
        <v>184</v>
      </c>
      <c r="BM143" s="150" t="s">
        <v>239</v>
      </c>
    </row>
    <row r="144" spans="1:65" s="2" customFormat="1" ht="14.45" customHeight="1">
      <c r="A144" s="28"/>
      <c r="B144" s="139"/>
      <c r="C144" s="140" t="s">
        <v>240</v>
      </c>
      <c r="D144" s="140" t="s">
        <v>180</v>
      </c>
      <c r="E144" s="141" t="s">
        <v>241</v>
      </c>
      <c r="F144" s="142" t="s">
        <v>242</v>
      </c>
      <c r="G144" s="143" t="s">
        <v>221</v>
      </c>
      <c r="H144" s="144">
        <v>7.5</v>
      </c>
      <c r="I144" s="144"/>
      <c r="J144" s="144"/>
      <c r="K144" s="145"/>
      <c r="L144" s="29"/>
      <c r="M144" s="146" t="s">
        <v>1</v>
      </c>
      <c r="N144" s="147" t="s">
        <v>38</v>
      </c>
      <c r="O144" s="148">
        <v>0.35499999999999998</v>
      </c>
      <c r="P144" s="148">
        <f t="shared" si="0"/>
        <v>2.6624999999999996</v>
      </c>
      <c r="Q144" s="148">
        <v>0</v>
      </c>
      <c r="R144" s="148">
        <f t="shared" si="1"/>
        <v>0</v>
      </c>
      <c r="S144" s="148">
        <v>0</v>
      </c>
      <c r="T144" s="149">
        <f t="shared" si="2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0" t="s">
        <v>184</v>
      </c>
      <c r="AT144" s="150" t="s">
        <v>180</v>
      </c>
      <c r="AU144" s="150" t="s">
        <v>185</v>
      </c>
      <c r="AY144" s="16" t="s">
        <v>177</v>
      </c>
      <c r="BE144" s="151">
        <f t="shared" si="3"/>
        <v>0</v>
      </c>
      <c r="BF144" s="151">
        <f t="shared" si="4"/>
        <v>0</v>
      </c>
      <c r="BG144" s="151">
        <f t="shared" si="5"/>
        <v>0</v>
      </c>
      <c r="BH144" s="151">
        <f t="shared" si="6"/>
        <v>0</v>
      </c>
      <c r="BI144" s="151">
        <f t="shared" si="7"/>
        <v>0</v>
      </c>
      <c r="BJ144" s="16" t="s">
        <v>185</v>
      </c>
      <c r="BK144" s="152">
        <f t="shared" si="8"/>
        <v>0</v>
      </c>
      <c r="BL144" s="16" t="s">
        <v>184</v>
      </c>
      <c r="BM144" s="150" t="s">
        <v>243</v>
      </c>
    </row>
    <row r="145" spans="1:65" s="13" customFormat="1">
      <c r="B145" s="153"/>
      <c r="D145" s="154" t="s">
        <v>204</v>
      </c>
      <c r="E145" s="155" t="s">
        <v>1</v>
      </c>
      <c r="F145" s="156" t="s">
        <v>244</v>
      </c>
      <c r="H145" s="157">
        <v>7.5</v>
      </c>
      <c r="L145" s="153"/>
      <c r="M145" s="158"/>
      <c r="N145" s="159"/>
      <c r="O145" s="159"/>
      <c r="P145" s="159"/>
      <c r="Q145" s="159"/>
      <c r="R145" s="159"/>
      <c r="S145" s="159"/>
      <c r="T145" s="160"/>
      <c r="AT145" s="155" t="s">
        <v>204</v>
      </c>
      <c r="AU145" s="155" t="s">
        <v>185</v>
      </c>
      <c r="AV145" s="13" t="s">
        <v>185</v>
      </c>
      <c r="AW145" s="13" t="s">
        <v>27</v>
      </c>
      <c r="AX145" s="13" t="s">
        <v>80</v>
      </c>
      <c r="AY145" s="155" t="s">
        <v>177</v>
      </c>
    </row>
    <row r="146" spans="1:65" s="2" customFormat="1" ht="37.9" customHeight="1">
      <c r="A146" s="28"/>
      <c r="B146" s="139"/>
      <c r="C146" s="140" t="s">
        <v>245</v>
      </c>
      <c r="D146" s="140" t="s">
        <v>180</v>
      </c>
      <c r="E146" s="141" t="s">
        <v>246</v>
      </c>
      <c r="F146" s="142" t="s">
        <v>247</v>
      </c>
      <c r="G146" s="143" t="s">
        <v>183</v>
      </c>
      <c r="H146" s="144">
        <v>144</v>
      </c>
      <c r="I146" s="144"/>
      <c r="J146" s="144"/>
      <c r="K146" s="145"/>
      <c r="L146" s="29"/>
      <c r="M146" s="146" t="s">
        <v>1</v>
      </c>
      <c r="N146" s="147" t="s">
        <v>38</v>
      </c>
      <c r="O146" s="148">
        <v>0.19525000000000001</v>
      </c>
      <c r="P146" s="148">
        <f>O146*H146</f>
        <v>28.116</v>
      </c>
      <c r="Q146" s="148">
        <v>0</v>
      </c>
      <c r="R146" s="148">
        <f>Q146*H146</f>
        <v>0</v>
      </c>
      <c r="S146" s="148">
        <v>5.8999999999999997E-2</v>
      </c>
      <c r="T146" s="149">
        <f>S146*H146</f>
        <v>8.4959999999999987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0" t="s">
        <v>184</v>
      </c>
      <c r="AT146" s="150" t="s">
        <v>180</v>
      </c>
      <c r="AU146" s="150" t="s">
        <v>185</v>
      </c>
      <c r="AY146" s="16" t="s">
        <v>177</v>
      </c>
      <c r="BE146" s="151">
        <f>IF(N146="základná",J146,0)</f>
        <v>0</v>
      </c>
      <c r="BF146" s="151">
        <f>IF(N146="znížená",J146,0)</f>
        <v>0</v>
      </c>
      <c r="BG146" s="151">
        <f>IF(N146="zákl. prenesená",J146,0)</f>
        <v>0</v>
      </c>
      <c r="BH146" s="151">
        <f>IF(N146="zníž. prenesená",J146,0)</f>
        <v>0</v>
      </c>
      <c r="BI146" s="151">
        <f>IF(N146="nulová",J146,0)</f>
        <v>0</v>
      </c>
      <c r="BJ146" s="16" t="s">
        <v>185</v>
      </c>
      <c r="BK146" s="152">
        <f>ROUND(I146*H146,3)</f>
        <v>0</v>
      </c>
      <c r="BL146" s="16" t="s">
        <v>184</v>
      </c>
      <c r="BM146" s="150" t="s">
        <v>248</v>
      </c>
    </row>
    <row r="147" spans="1:65" s="13" customFormat="1">
      <c r="B147" s="153"/>
      <c r="D147" s="154" t="s">
        <v>204</v>
      </c>
      <c r="E147" s="155" t="s">
        <v>1</v>
      </c>
      <c r="F147" s="156" t="s">
        <v>249</v>
      </c>
      <c r="H147" s="157">
        <v>144</v>
      </c>
      <c r="L147" s="153"/>
      <c r="M147" s="158"/>
      <c r="N147" s="159"/>
      <c r="O147" s="159"/>
      <c r="P147" s="159"/>
      <c r="Q147" s="159"/>
      <c r="R147" s="159"/>
      <c r="S147" s="159"/>
      <c r="T147" s="160"/>
      <c r="AT147" s="155" t="s">
        <v>204</v>
      </c>
      <c r="AU147" s="155" t="s">
        <v>185</v>
      </c>
      <c r="AV147" s="13" t="s">
        <v>185</v>
      </c>
      <c r="AW147" s="13" t="s">
        <v>27</v>
      </c>
      <c r="AX147" s="13" t="s">
        <v>80</v>
      </c>
      <c r="AY147" s="155" t="s">
        <v>177</v>
      </c>
    </row>
    <row r="148" spans="1:65" s="2" customFormat="1" ht="14.45" customHeight="1">
      <c r="A148" s="28"/>
      <c r="B148" s="139"/>
      <c r="C148" s="140" t="s">
        <v>250</v>
      </c>
      <c r="D148" s="140" t="s">
        <v>180</v>
      </c>
      <c r="E148" s="141" t="s">
        <v>251</v>
      </c>
      <c r="F148" s="142" t="s">
        <v>252</v>
      </c>
      <c r="G148" s="143" t="s">
        <v>253</v>
      </c>
      <c r="H148" s="144">
        <v>97.064999999999998</v>
      </c>
      <c r="I148" s="144"/>
      <c r="J148" s="144"/>
      <c r="K148" s="145"/>
      <c r="L148" s="29"/>
      <c r="M148" s="146" t="s">
        <v>1</v>
      </c>
      <c r="N148" s="147" t="s">
        <v>38</v>
      </c>
      <c r="O148" s="148">
        <v>0.59799999999999998</v>
      </c>
      <c r="P148" s="148">
        <f>O148*H148</f>
        <v>58.044869999999996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0" t="s">
        <v>184</v>
      </c>
      <c r="AT148" s="150" t="s">
        <v>180</v>
      </c>
      <c r="AU148" s="150" t="s">
        <v>185</v>
      </c>
      <c r="AY148" s="16" t="s">
        <v>177</v>
      </c>
      <c r="BE148" s="151">
        <f>IF(N148="základná",J148,0)</f>
        <v>0</v>
      </c>
      <c r="BF148" s="151">
        <f>IF(N148="znížená",J148,0)</f>
        <v>0</v>
      </c>
      <c r="BG148" s="151">
        <f>IF(N148="zákl. prenesená",J148,0)</f>
        <v>0</v>
      </c>
      <c r="BH148" s="151">
        <f>IF(N148="zníž. prenesená",J148,0)</f>
        <v>0</v>
      </c>
      <c r="BI148" s="151">
        <f>IF(N148="nulová",J148,0)</f>
        <v>0</v>
      </c>
      <c r="BJ148" s="16" t="s">
        <v>185</v>
      </c>
      <c r="BK148" s="152">
        <f>ROUND(I148*H148,3)</f>
        <v>0</v>
      </c>
      <c r="BL148" s="16" t="s">
        <v>184</v>
      </c>
      <c r="BM148" s="150" t="s">
        <v>254</v>
      </c>
    </row>
    <row r="149" spans="1:65" s="2" customFormat="1" ht="24.2" customHeight="1">
      <c r="A149" s="28"/>
      <c r="B149" s="139"/>
      <c r="C149" s="140" t="s">
        <v>255</v>
      </c>
      <c r="D149" s="140" t="s">
        <v>180</v>
      </c>
      <c r="E149" s="141" t="s">
        <v>256</v>
      </c>
      <c r="F149" s="142" t="s">
        <v>257</v>
      </c>
      <c r="G149" s="143" t="s">
        <v>253</v>
      </c>
      <c r="H149" s="144">
        <v>582.39</v>
      </c>
      <c r="I149" s="144"/>
      <c r="J149" s="144"/>
      <c r="K149" s="145"/>
      <c r="L149" s="29"/>
      <c r="M149" s="146" t="s">
        <v>1</v>
      </c>
      <c r="N149" s="147" t="s">
        <v>38</v>
      </c>
      <c r="O149" s="148">
        <v>7.0000000000000001E-3</v>
      </c>
      <c r="P149" s="148">
        <f>O149*H149</f>
        <v>4.0767300000000004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0" t="s">
        <v>184</v>
      </c>
      <c r="AT149" s="150" t="s">
        <v>180</v>
      </c>
      <c r="AU149" s="150" t="s">
        <v>185</v>
      </c>
      <c r="AY149" s="16" t="s">
        <v>177</v>
      </c>
      <c r="BE149" s="151">
        <f>IF(N149="základná",J149,0)</f>
        <v>0</v>
      </c>
      <c r="BF149" s="151">
        <f>IF(N149="znížená",J149,0)</f>
        <v>0</v>
      </c>
      <c r="BG149" s="151">
        <f>IF(N149="zákl. prenesená",J149,0)</f>
        <v>0</v>
      </c>
      <c r="BH149" s="151">
        <f>IF(N149="zníž. prenesená",J149,0)</f>
        <v>0</v>
      </c>
      <c r="BI149" s="151">
        <f>IF(N149="nulová",J149,0)</f>
        <v>0</v>
      </c>
      <c r="BJ149" s="16" t="s">
        <v>185</v>
      </c>
      <c r="BK149" s="152">
        <f>ROUND(I149*H149,3)</f>
        <v>0</v>
      </c>
      <c r="BL149" s="16" t="s">
        <v>184</v>
      </c>
      <c r="BM149" s="150" t="s">
        <v>258</v>
      </c>
    </row>
    <row r="150" spans="1:65" s="13" customFormat="1">
      <c r="B150" s="153"/>
      <c r="D150" s="154" t="s">
        <v>204</v>
      </c>
      <c r="F150" s="156" t="s">
        <v>1396</v>
      </c>
      <c r="H150" s="157">
        <v>582.39</v>
      </c>
      <c r="L150" s="153"/>
      <c r="M150" s="158"/>
      <c r="N150" s="159"/>
      <c r="O150" s="159"/>
      <c r="P150" s="159"/>
      <c r="Q150" s="159"/>
      <c r="R150" s="159"/>
      <c r="S150" s="159"/>
      <c r="T150" s="160"/>
      <c r="AT150" s="155" t="s">
        <v>204</v>
      </c>
      <c r="AU150" s="155" t="s">
        <v>185</v>
      </c>
      <c r="AV150" s="13" t="s">
        <v>185</v>
      </c>
      <c r="AW150" s="13" t="s">
        <v>3</v>
      </c>
      <c r="AX150" s="13" t="s">
        <v>80</v>
      </c>
      <c r="AY150" s="155" t="s">
        <v>177</v>
      </c>
    </row>
    <row r="151" spans="1:65" s="2" customFormat="1" ht="24.2" customHeight="1">
      <c r="A151" s="28"/>
      <c r="B151" s="139"/>
      <c r="C151" s="140" t="s">
        <v>259</v>
      </c>
      <c r="D151" s="140" t="s">
        <v>180</v>
      </c>
      <c r="E151" s="141" t="s">
        <v>260</v>
      </c>
      <c r="F151" s="142" t="s">
        <v>261</v>
      </c>
      <c r="G151" s="143" t="s">
        <v>253</v>
      </c>
      <c r="H151" s="144">
        <v>97.064999999999998</v>
      </c>
      <c r="I151" s="144"/>
      <c r="J151" s="144"/>
      <c r="K151" s="145"/>
      <c r="L151" s="29"/>
      <c r="M151" s="146" t="s">
        <v>1</v>
      </c>
      <c r="N151" s="147" t="s">
        <v>38</v>
      </c>
      <c r="O151" s="148">
        <v>0.89</v>
      </c>
      <c r="P151" s="148">
        <f>O151*H151</f>
        <v>86.38785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0" t="s">
        <v>184</v>
      </c>
      <c r="AT151" s="150" t="s">
        <v>180</v>
      </c>
      <c r="AU151" s="150" t="s">
        <v>185</v>
      </c>
      <c r="AY151" s="16" t="s">
        <v>177</v>
      </c>
      <c r="BE151" s="151">
        <f>IF(N151="základná",J151,0)</f>
        <v>0</v>
      </c>
      <c r="BF151" s="151">
        <f>IF(N151="znížená",J151,0)</f>
        <v>0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6" t="s">
        <v>185</v>
      </c>
      <c r="BK151" s="152">
        <f>ROUND(I151*H151,3)</f>
        <v>0</v>
      </c>
      <c r="BL151" s="16" t="s">
        <v>184</v>
      </c>
      <c r="BM151" s="150" t="s">
        <v>262</v>
      </c>
    </row>
    <row r="152" spans="1:65" s="2" customFormat="1" ht="24.2" customHeight="1">
      <c r="A152" s="28"/>
      <c r="B152" s="139"/>
      <c r="C152" s="140" t="s">
        <v>263</v>
      </c>
      <c r="D152" s="140" t="s">
        <v>180</v>
      </c>
      <c r="E152" s="141" t="s">
        <v>264</v>
      </c>
      <c r="F152" s="142" t="s">
        <v>265</v>
      </c>
      <c r="G152" s="143" t="s">
        <v>253</v>
      </c>
      <c r="H152" s="144">
        <v>97.064999999999998</v>
      </c>
      <c r="I152" s="144"/>
      <c r="J152" s="144"/>
      <c r="K152" s="145"/>
      <c r="L152" s="29"/>
      <c r="M152" s="146" t="s">
        <v>1</v>
      </c>
      <c r="N152" s="147" t="s">
        <v>38</v>
      </c>
      <c r="O152" s="148">
        <v>0</v>
      </c>
      <c r="P152" s="148">
        <f>O152*H152</f>
        <v>0</v>
      </c>
      <c r="Q152" s="148">
        <v>0</v>
      </c>
      <c r="R152" s="148">
        <f>Q152*H152</f>
        <v>0</v>
      </c>
      <c r="S152" s="148">
        <v>0</v>
      </c>
      <c r="T152" s="149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0" t="s">
        <v>184</v>
      </c>
      <c r="AT152" s="150" t="s">
        <v>180</v>
      </c>
      <c r="AU152" s="150" t="s">
        <v>185</v>
      </c>
      <c r="AY152" s="16" t="s">
        <v>177</v>
      </c>
      <c r="BE152" s="151">
        <f>IF(N152="základná",J152,0)</f>
        <v>0</v>
      </c>
      <c r="BF152" s="151">
        <f>IF(N152="znížená",J152,0)</f>
        <v>0</v>
      </c>
      <c r="BG152" s="151">
        <f>IF(N152="zákl. prenesená",J152,0)</f>
        <v>0</v>
      </c>
      <c r="BH152" s="151">
        <f>IF(N152="zníž. prenesená",J152,0)</f>
        <v>0</v>
      </c>
      <c r="BI152" s="151">
        <f>IF(N152="nulová",J152,0)</f>
        <v>0</v>
      </c>
      <c r="BJ152" s="16" t="s">
        <v>185</v>
      </c>
      <c r="BK152" s="152">
        <f>ROUND(I152*H152,3)</f>
        <v>0</v>
      </c>
      <c r="BL152" s="16" t="s">
        <v>184</v>
      </c>
      <c r="BM152" s="150" t="s">
        <v>266</v>
      </c>
    </row>
    <row r="153" spans="1:65" s="2" customFormat="1" ht="24.2" customHeight="1">
      <c r="A153" s="28"/>
      <c r="B153" s="139"/>
      <c r="C153" s="140" t="s">
        <v>7</v>
      </c>
      <c r="D153" s="140" t="s">
        <v>180</v>
      </c>
      <c r="E153" s="141" t="s">
        <v>267</v>
      </c>
      <c r="F153" s="142" t="s">
        <v>268</v>
      </c>
      <c r="G153" s="143" t="s">
        <v>202</v>
      </c>
      <c r="H153" s="144">
        <v>94.5</v>
      </c>
      <c r="I153" s="144"/>
      <c r="J153" s="144"/>
      <c r="K153" s="145"/>
      <c r="L153" s="29"/>
      <c r="M153" s="146" t="s">
        <v>1</v>
      </c>
      <c r="N153" s="147" t="s">
        <v>38</v>
      </c>
      <c r="O153" s="148">
        <v>0.91180000000000005</v>
      </c>
      <c r="P153" s="148">
        <f>O153*H153</f>
        <v>86.16510000000001</v>
      </c>
      <c r="Q153" s="148">
        <v>7.6999999999999996E-4</v>
      </c>
      <c r="R153" s="148">
        <f>Q153*H153</f>
        <v>7.2764999999999996E-2</v>
      </c>
      <c r="S153" s="148">
        <v>0.55000000000000004</v>
      </c>
      <c r="T153" s="149">
        <f>S153*H153</f>
        <v>51.975000000000001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0" t="s">
        <v>184</v>
      </c>
      <c r="AT153" s="150" t="s">
        <v>180</v>
      </c>
      <c r="AU153" s="150" t="s">
        <v>185</v>
      </c>
      <c r="AY153" s="16" t="s">
        <v>177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6" t="s">
        <v>185</v>
      </c>
      <c r="BK153" s="152">
        <f>ROUND(I153*H153,3)</f>
        <v>0</v>
      </c>
      <c r="BL153" s="16" t="s">
        <v>184</v>
      </c>
      <c r="BM153" s="150" t="s">
        <v>269</v>
      </c>
    </row>
    <row r="154" spans="1:65" s="13" customFormat="1">
      <c r="B154" s="153"/>
      <c r="D154" s="154" t="s">
        <v>204</v>
      </c>
      <c r="E154" s="155" t="s">
        <v>1</v>
      </c>
      <c r="F154" s="156" t="s">
        <v>270</v>
      </c>
      <c r="H154" s="157">
        <v>94.5</v>
      </c>
      <c r="L154" s="153"/>
      <c r="M154" s="158"/>
      <c r="N154" s="159"/>
      <c r="O154" s="159"/>
      <c r="P154" s="159"/>
      <c r="Q154" s="159"/>
      <c r="R154" s="159"/>
      <c r="S154" s="159"/>
      <c r="T154" s="160"/>
      <c r="AT154" s="155" t="s">
        <v>204</v>
      </c>
      <c r="AU154" s="155" t="s">
        <v>185</v>
      </c>
      <c r="AV154" s="13" t="s">
        <v>185</v>
      </c>
      <c r="AW154" s="13" t="s">
        <v>27</v>
      </c>
      <c r="AX154" s="13" t="s">
        <v>80</v>
      </c>
      <c r="AY154" s="155" t="s">
        <v>177</v>
      </c>
    </row>
    <row r="155" spans="1:65" s="12" customFormat="1" ht="22.9" customHeight="1">
      <c r="B155" s="127"/>
      <c r="D155" s="128" t="s">
        <v>71</v>
      </c>
      <c r="E155" s="137" t="s">
        <v>271</v>
      </c>
      <c r="F155" s="137" t="s">
        <v>272</v>
      </c>
      <c r="J155" s="138"/>
      <c r="L155" s="127"/>
      <c r="M155" s="131"/>
      <c r="N155" s="132"/>
      <c r="O155" s="132"/>
      <c r="P155" s="133">
        <f>P156</f>
        <v>19.068546000000001</v>
      </c>
      <c r="Q155" s="132"/>
      <c r="R155" s="133">
        <f>R156</f>
        <v>0</v>
      </c>
      <c r="S155" s="132"/>
      <c r="T155" s="134">
        <f>T156</f>
        <v>0</v>
      </c>
      <c r="AR155" s="128" t="s">
        <v>80</v>
      </c>
      <c r="AT155" s="135" t="s">
        <v>71</v>
      </c>
      <c r="AU155" s="135" t="s">
        <v>80</v>
      </c>
      <c r="AY155" s="128" t="s">
        <v>177</v>
      </c>
      <c r="BK155" s="136">
        <f>BK156</f>
        <v>0</v>
      </c>
    </row>
    <row r="156" spans="1:65" s="2" customFormat="1" ht="24.2" customHeight="1">
      <c r="A156" s="28"/>
      <c r="B156" s="139"/>
      <c r="C156" s="140" t="s">
        <v>273</v>
      </c>
      <c r="D156" s="140" t="s">
        <v>180</v>
      </c>
      <c r="E156" s="141" t="s">
        <v>274</v>
      </c>
      <c r="F156" s="142" t="s">
        <v>275</v>
      </c>
      <c r="G156" s="143" t="s">
        <v>253</v>
      </c>
      <c r="H156" s="144">
        <v>7.742</v>
      </c>
      <c r="I156" s="144"/>
      <c r="J156" s="144"/>
      <c r="K156" s="145"/>
      <c r="L156" s="29"/>
      <c r="M156" s="146" t="s">
        <v>1</v>
      </c>
      <c r="N156" s="147" t="s">
        <v>38</v>
      </c>
      <c r="O156" s="148">
        <v>2.4630000000000001</v>
      </c>
      <c r="P156" s="148">
        <f>O156*H156</f>
        <v>19.068546000000001</v>
      </c>
      <c r="Q156" s="148">
        <v>0</v>
      </c>
      <c r="R156" s="148">
        <f>Q156*H156</f>
        <v>0</v>
      </c>
      <c r="S156" s="148">
        <v>0</v>
      </c>
      <c r="T156" s="149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0" t="s">
        <v>184</v>
      </c>
      <c r="AT156" s="150" t="s">
        <v>180</v>
      </c>
      <c r="AU156" s="150" t="s">
        <v>185</v>
      </c>
      <c r="AY156" s="16" t="s">
        <v>177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6" t="s">
        <v>185</v>
      </c>
      <c r="BK156" s="152">
        <f>ROUND(I156*H156,3)</f>
        <v>0</v>
      </c>
      <c r="BL156" s="16" t="s">
        <v>184</v>
      </c>
      <c r="BM156" s="150" t="s">
        <v>276</v>
      </c>
    </row>
    <row r="157" spans="1:65" s="12" customFormat="1" ht="25.9" customHeight="1">
      <c r="B157" s="127"/>
      <c r="D157" s="128" t="s">
        <v>71</v>
      </c>
      <c r="E157" s="129" t="s">
        <v>277</v>
      </c>
      <c r="F157" s="129" t="s">
        <v>278</v>
      </c>
      <c r="J157" s="130"/>
      <c r="L157" s="127"/>
      <c r="M157" s="131"/>
      <c r="N157" s="132"/>
      <c r="O157" s="132"/>
      <c r="P157" s="133">
        <f>P158+P163</f>
        <v>47.270599999999995</v>
      </c>
      <c r="Q157" s="132"/>
      <c r="R157" s="133">
        <f>R158+R163</f>
        <v>1.8E-3</v>
      </c>
      <c r="S157" s="132"/>
      <c r="T157" s="134">
        <f>T158+T163</f>
        <v>7.08</v>
      </c>
      <c r="AR157" s="128" t="s">
        <v>185</v>
      </c>
      <c r="AT157" s="135" t="s">
        <v>71</v>
      </c>
      <c r="AU157" s="135" t="s">
        <v>72</v>
      </c>
      <c r="AY157" s="128" t="s">
        <v>177</v>
      </c>
      <c r="BK157" s="136">
        <f>BK158+BK163</f>
        <v>0</v>
      </c>
    </row>
    <row r="158" spans="1:65" s="12" customFormat="1" ht="22.9" customHeight="1">
      <c r="B158" s="127"/>
      <c r="D158" s="128" t="s">
        <v>71</v>
      </c>
      <c r="E158" s="137" t="s">
        <v>279</v>
      </c>
      <c r="F158" s="137" t="s">
        <v>280</v>
      </c>
      <c r="J158" s="138"/>
      <c r="L158" s="127"/>
      <c r="M158" s="131"/>
      <c r="N158" s="132"/>
      <c r="O158" s="132"/>
      <c r="P158" s="133">
        <f>SUM(P159:P162)</f>
        <v>11.327</v>
      </c>
      <c r="Q158" s="132"/>
      <c r="R158" s="133">
        <f>SUM(R159:R162)</f>
        <v>0</v>
      </c>
      <c r="S158" s="132"/>
      <c r="T158" s="134">
        <f>SUM(T159:T162)</f>
        <v>6.0060000000000002</v>
      </c>
      <c r="AR158" s="128" t="s">
        <v>185</v>
      </c>
      <c r="AT158" s="135" t="s">
        <v>71</v>
      </c>
      <c r="AU158" s="135" t="s">
        <v>80</v>
      </c>
      <c r="AY158" s="128" t="s">
        <v>177</v>
      </c>
      <c r="BK158" s="136">
        <f>SUM(BK159:BK162)</f>
        <v>0</v>
      </c>
    </row>
    <row r="159" spans="1:65" s="2" customFormat="1" ht="24.2" customHeight="1">
      <c r="A159" s="28"/>
      <c r="B159" s="139"/>
      <c r="C159" s="140" t="s">
        <v>281</v>
      </c>
      <c r="D159" s="140" t="s">
        <v>180</v>
      </c>
      <c r="E159" s="141" t="s">
        <v>282</v>
      </c>
      <c r="F159" s="142" t="s">
        <v>283</v>
      </c>
      <c r="G159" s="143" t="s">
        <v>238</v>
      </c>
      <c r="H159" s="144">
        <v>18</v>
      </c>
      <c r="I159" s="144"/>
      <c r="J159" s="144"/>
      <c r="K159" s="145"/>
      <c r="L159" s="29"/>
      <c r="M159" s="146" t="s">
        <v>1</v>
      </c>
      <c r="N159" s="147" t="s">
        <v>38</v>
      </c>
      <c r="O159" s="148">
        <v>0.114</v>
      </c>
      <c r="P159" s="148">
        <f>O159*H159</f>
        <v>2.052</v>
      </c>
      <c r="Q159" s="148">
        <v>0</v>
      </c>
      <c r="R159" s="148">
        <f>Q159*H159</f>
        <v>0</v>
      </c>
      <c r="S159" s="148">
        <v>2.1999999999999999E-2</v>
      </c>
      <c r="T159" s="149">
        <f>S159*H159</f>
        <v>0.39599999999999996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0" t="s">
        <v>250</v>
      </c>
      <c r="AT159" s="150" t="s">
        <v>180</v>
      </c>
      <c r="AU159" s="150" t="s">
        <v>185</v>
      </c>
      <c r="AY159" s="16" t="s">
        <v>177</v>
      </c>
      <c r="BE159" s="151">
        <f>IF(N159="základná",J159,0)</f>
        <v>0</v>
      </c>
      <c r="BF159" s="151">
        <f>IF(N159="znížená",J159,0)</f>
        <v>0</v>
      </c>
      <c r="BG159" s="151">
        <f>IF(N159="zákl. prenesená",J159,0)</f>
        <v>0</v>
      </c>
      <c r="BH159" s="151">
        <f>IF(N159="zníž. prenesená",J159,0)</f>
        <v>0</v>
      </c>
      <c r="BI159" s="151">
        <f>IF(N159="nulová",J159,0)</f>
        <v>0</v>
      </c>
      <c r="BJ159" s="16" t="s">
        <v>185</v>
      </c>
      <c r="BK159" s="152">
        <f>ROUND(I159*H159,3)</f>
        <v>0</v>
      </c>
      <c r="BL159" s="16" t="s">
        <v>250</v>
      </c>
      <c r="BM159" s="150" t="s">
        <v>284</v>
      </c>
    </row>
    <row r="160" spans="1:65" s="2" customFormat="1" ht="24.2" customHeight="1">
      <c r="A160" s="28"/>
      <c r="B160" s="139"/>
      <c r="C160" s="140" t="s">
        <v>285</v>
      </c>
      <c r="D160" s="140" t="s">
        <v>180</v>
      </c>
      <c r="E160" s="141" t="s">
        <v>286</v>
      </c>
      <c r="F160" s="142" t="s">
        <v>287</v>
      </c>
      <c r="G160" s="143" t="s">
        <v>238</v>
      </c>
      <c r="H160" s="144">
        <v>45</v>
      </c>
      <c r="I160" s="144"/>
      <c r="J160" s="144"/>
      <c r="K160" s="145"/>
      <c r="L160" s="29"/>
      <c r="M160" s="146" t="s">
        <v>1</v>
      </c>
      <c r="N160" s="147" t="s">
        <v>38</v>
      </c>
      <c r="O160" s="148">
        <v>0.123</v>
      </c>
      <c r="P160" s="148">
        <f>O160*H160</f>
        <v>5.5350000000000001</v>
      </c>
      <c r="Q160" s="148">
        <v>0</v>
      </c>
      <c r="R160" s="148">
        <f>Q160*H160</f>
        <v>0</v>
      </c>
      <c r="S160" s="148">
        <v>6.6000000000000003E-2</v>
      </c>
      <c r="T160" s="149">
        <f>S160*H160</f>
        <v>2.97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0" t="s">
        <v>250</v>
      </c>
      <c r="AT160" s="150" t="s">
        <v>180</v>
      </c>
      <c r="AU160" s="150" t="s">
        <v>185</v>
      </c>
      <c r="AY160" s="16" t="s">
        <v>177</v>
      </c>
      <c r="BE160" s="151">
        <f>IF(N160="základná",J160,0)</f>
        <v>0</v>
      </c>
      <c r="BF160" s="151">
        <f>IF(N160="znížená",J160,0)</f>
        <v>0</v>
      </c>
      <c r="BG160" s="151">
        <f>IF(N160="zákl. prenesená",J160,0)</f>
        <v>0</v>
      </c>
      <c r="BH160" s="151">
        <f>IF(N160="zníž. prenesená",J160,0)</f>
        <v>0</v>
      </c>
      <c r="BI160" s="151">
        <f>IF(N160="nulová",J160,0)</f>
        <v>0</v>
      </c>
      <c r="BJ160" s="16" t="s">
        <v>185</v>
      </c>
      <c r="BK160" s="152">
        <f>ROUND(I160*H160,3)</f>
        <v>0</v>
      </c>
      <c r="BL160" s="16" t="s">
        <v>250</v>
      </c>
      <c r="BM160" s="150" t="s">
        <v>288</v>
      </c>
    </row>
    <row r="161" spans="1:65" s="2" customFormat="1" ht="24.2" customHeight="1">
      <c r="A161" s="28"/>
      <c r="B161" s="139"/>
      <c r="C161" s="140" t="s">
        <v>289</v>
      </c>
      <c r="D161" s="140" t="s">
        <v>180</v>
      </c>
      <c r="E161" s="141" t="s">
        <v>290</v>
      </c>
      <c r="F161" s="142" t="s">
        <v>291</v>
      </c>
      <c r="G161" s="143" t="s">
        <v>238</v>
      </c>
      <c r="H161" s="144">
        <v>22</v>
      </c>
      <c r="I161" s="144"/>
      <c r="J161" s="144"/>
      <c r="K161" s="145"/>
      <c r="L161" s="29"/>
      <c r="M161" s="146" t="s">
        <v>1</v>
      </c>
      <c r="N161" s="147" t="s">
        <v>38</v>
      </c>
      <c r="O161" s="148">
        <v>0.17</v>
      </c>
      <c r="P161" s="148">
        <f>O161*H161</f>
        <v>3.74</v>
      </c>
      <c r="Q161" s="148">
        <v>0</v>
      </c>
      <c r="R161" s="148">
        <f>Q161*H161</f>
        <v>0</v>
      </c>
      <c r="S161" s="148">
        <v>0.12</v>
      </c>
      <c r="T161" s="149">
        <f>S161*H161</f>
        <v>2.6399999999999997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0" t="s">
        <v>250</v>
      </c>
      <c r="AT161" s="150" t="s">
        <v>180</v>
      </c>
      <c r="AU161" s="150" t="s">
        <v>185</v>
      </c>
      <c r="AY161" s="16" t="s">
        <v>177</v>
      </c>
      <c r="BE161" s="151">
        <f>IF(N161="základná",J161,0)</f>
        <v>0</v>
      </c>
      <c r="BF161" s="151">
        <f>IF(N161="znížená",J161,0)</f>
        <v>0</v>
      </c>
      <c r="BG161" s="151">
        <f>IF(N161="zákl. prenesená",J161,0)</f>
        <v>0</v>
      </c>
      <c r="BH161" s="151">
        <f>IF(N161="zníž. prenesená",J161,0)</f>
        <v>0</v>
      </c>
      <c r="BI161" s="151">
        <f>IF(N161="nulová",J161,0)</f>
        <v>0</v>
      </c>
      <c r="BJ161" s="16" t="s">
        <v>185</v>
      </c>
      <c r="BK161" s="152">
        <f>ROUND(I161*H161,3)</f>
        <v>0</v>
      </c>
      <c r="BL161" s="16" t="s">
        <v>250</v>
      </c>
      <c r="BM161" s="150" t="s">
        <v>292</v>
      </c>
    </row>
    <row r="162" spans="1:65" s="2" customFormat="1" ht="24.2" customHeight="1">
      <c r="A162" s="28"/>
      <c r="B162" s="139"/>
      <c r="C162" s="140" t="s">
        <v>293</v>
      </c>
      <c r="D162" s="140" t="s">
        <v>180</v>
      </c>
      <c r="E162" s="141" t="s">
        <v>294</v>
      </c>
      <c r="F162" s="142" t="s">
        <v>295</v>
      </c>
      <c r="G162" s="143" t="s">
        <v>296</v>
      </c>
      <c r="H162" s="144">
        <v>1.385</v>
      </c>
      <c r="I162" s="144"/>
      <c r="J162" s="144"/>
      <c r="K162" s="145"/>
      <c r="L162" s="29"/>
      <c r="M162" s="146" t="s">
        <v>1</v>
      </c>
      <c r="N162" s="147" t="s">
        <v>38</v>
      </c>
      <c r="O162" s="148">
        <v>0</v>
      </c>
      <c r="P162" s="148">
        <f>O162*H162</f>
        <v>0</v>
      </c>
      <c r="Q162" s="148">
        <v>0</v>
      </c>
      <c r="R162" s="148">
        <f>Q162*H162</f>
        <v>0</v>
      </c>
      <c r="S162" s="148">
        <v>0</v>
      </c>
      <c r="T162" s="149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0" t="s">
        <v>250</v>
      </c>
      <c r="AT162" s="150" t="s">
        <v>180</v>
      </c>
      <c r="AU162" s="150" t="s">
        <v>185</v>
      </c>
      <c r="AY162" s="16" t="s">
        <v>177</v>
      </c>
      <c r="BE162" s="151">
        <f>IF(N162="základná",J162,0)</f>
        <v>0</v>
      </c>
      <c r="BF162" s="151">
        <f>IF(N162="znížená",J162,0)</f>
        <v>0</v>
      </c>
      <c r="BG162" s="151">
        <f>IF(N162="zákl. prenesená",J162,0)</f>
        <v>0</v>
      </c>
      <c r="BH162" s="151">
        <f>IF(N162="zníž. prenesená",J162,0)</f>
        <v>0</v>
      </c>
      <c r="BI162" s="151">
        <f>IF(N162="nulová",J162,0)</f>
        <v>0</v>
      </c>
      <c r="BJ162" s="16" t="s">
        <v>185</v>
      </c>
      <c r="BK162" s="152">
        <f>ROUND(I162*H162,3)</f>
        <v>0</v>
      </c>
      <c r="BL162" s="16" t="s">
        <v>250</v>
      </c>
      <c r="BM162" s="150" t="s">
        <v>297</v>
      </c>
    </row>
    <row r="163" spans="1:65" s="12" customFormat="1" ht="22.9" customHeight="1">
      <c r="B163" s="127"/>
      <c r="D163" s="128" t="s">
        <v>71</v>
      </c>
      <c r="E163" s="137" t="s">
        <v>298</v>
      </c>
      <c r="F163" s="137" t="s">
        <v>299</v>
      </c>
      <c r="J163" s="138"/>
      <c r="L163" s="127"/>
      <c r="M163" s="131"/>
      <c r="N163" s="132"/>
      <c r="O163" s="132"/>
      <c r="P163" s="133">
        <f>SUM(P164:P167)</f>
        <v>35.943599999999996</v>
      </c>
      <c r="Q163" s="132"/>
      <c r="R163" s="133">
        <f>SUM(R164:R167)</f>
        <v>1.8E-3</v>
      </c>
      <c r="S163" s="132"/>
      <c r="T163" s="134">
        <f>SUM(T164:T167)</f>
        <v>1.0739999999999998</v>
      </c>
      <c r="AR163" s="128" t="s">
        <v>185</v>
      </c>
      <c r="AT163" s="135" t="s">
        <v>71</v>
      </c>
      <c r="AU163" s="135" t="s">
        <v>80</v>
      </c>
      <c r="AY163" s="128" t="s">
        <v>177</v>
      </c>
      <c r="BK163" s="136">
        <f>SUM(BK164:BK167)</f>
        <v>0</v>
      </c>
    </row>
    <row r="164" spans="1:65" s="2" customFormat="1" ht="24.2" customHeight="1">
      <c r="A164" s="28"/>
      <c r="B164" s="139"/>
      <c r="C164" s="140" t="s">
        <v>300</v>
      </c>
      <c r="D164" s="140" t="s">
        <v>180</v>
      </c>
      <c r="E164" s="141" t="s">
        <v>301</v>
      </c>
      <c r="F164" s="142" t="s">
        <v>302</v>
      </c>
      <c r="G164" s="143" t="s">
        <v>303</v>
      </c>
      <c r="H164" s="144">
        <v>1</v>
      </c>
      <c r="I164" s="144"/>
      <c r="J164" s="144"/>
      <c r="K164" s="145"/>
      <c r="L164" s="29"/>
      <c r="M164" s="146" t="s">
        <v>1</v>
      </c>
      <c r="N164" s="147" t="s">
        <v>38</v>
      </c>
      <c r="O164" s="148">
        <v>0</v>
      </c>
      <c r="P164" s="148">
        <f>O164*H164</f>
        <v>0</v>
      </c>
      <c r="Q164" s="148">
        <v>0</v>
      </c>
      <c r="R164" s="148">
        <f>Q164*H164</f>
        <v>0</v>
      </c>
      <c r="S164" s="148">
        <v>0</v>
      </c>
      <c r="T164" s="149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0" t="s">
        <v>250</v>
      </c>
      <c r="AT164" s="150" t="s">
        <v>180</v>
      </c>
      <c r="AU164" s="150" t="s">
        <v>185</v>
      </c>
      <c r="AY164" s="16" t="s">
        <v>177</v>
      </c>
      <c r="BE164" s="151">
        <f>IF(N164="základná",J164,0)</f>
        <v>0</v>
      </c>
      <c r="BF164" s="151">
        <f>IF(N164="znížená",J164,0)</f>
        <v>0</v>
      </c>
      <c r="BG164" s="151">
        <f>IF(N164="zákl. prenesená",J164,0)</f>
        <v>0</v>
      </c>
      <c r="BH164" s="151">
        <f>IF(N164="zníž. prenesená",J164,0)</f>
        <v>0</v>
      </c>
      <c r="BI164" s="151">
        <f>IF(N164="nulová",J164,0)</f>
        <v>0</v>
      </c>
      <c r="BJ164" s="16" t="s">
        <v>185</v>
      </c>
      <c r="BK164" s="152">
        <f>ROUND(I164*H164,3)</f>
        <v>0</v>
      </c>
      <c r="BL164" s="16" t="s">
        <v>250</v>
      </c>
      <c r="BM164" s="150" t="s">
        <v>304</v>
      </c>
    </row>
    <row r="165" spans="1:65" s="2" customFormat="1" ht="24.2" customHeight="1">
      <c r="A165" s="28"/>
      <c r="B165" s="139"/>
      <c r="C165" s="140" t="s">
        <v>305</v>
      </c>
      <c r="D165" s="140" t="s">
        <v>180</v>
      </c>
      <c r="E165" s="141" t="s">
        <v>306</v>
      </c>
      <c r="F165" s="142" t="s">
        <v>307</v>
      </c>
      <c r="G165" s="143" t="s">
        <v>238</v>
      </c>
      <c r="H165" s="144">
        <v>116</v>
      </c>
      <c r="I165" s="144"/>
      <c r="J165" s="144"/>
      <c r="K165" s="145"/>
      <c r="L165" s="29"/>
      <c r="M165" s="146" t="s">
        <v>1</v>
      </c>
      <c r="N165" s="147" t="s">
        <v>38</v>
      </c>
      <c r="O165" s="148">
        <v>0.28499999999999998</v>
      </c>
      <c r="P165" s="148">
        <f>O165*H165</f>
        <v>33.059999999999995</v>
      </c>
      <c r="Q165" s="148">
        <v>0</v>
      </c>
      <c r="R165" s="148">
        <f>Q165*H165</f>
        <v>0</v>
      </c>
      <c r="S165" s="148">
        <v>8.9999999999999993E-3</v>
      </c>
      <c r="T165" s="149">
        <f>S165*H165</f>
        <v>1.0439999999999998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0" t="s">
        <v>184</v>
      </c>
      <c r="AT165" s="150" t="s">
        <v>180</v>
      </c>
      <c r="AU165" s="150" t="s">
        <v>185</v>
      </c>
      <c r="AY165" s="16" t="s">
        <v>177</v>
      </c>
      <c r="BE165" s="151">
        <f>IF(N165="základná",J165,0)</f>
        <v>0</v>
      </c>
      <c r="BF165" s="151">
        <f>IF(N165="znížená",J165,0)</f>
        <v>0</v>
      </c>
      <c r="BG165" s="151">
        <f>IF(N165="zákl. prenesená",J165,0)</f>
        <v>0</v>
      </c>
      <c r="BH165" s="151">
        <f>IF(N165="zníž. prenesená",J165,0)</f>
        <v>0</v>
      </c>
      <c r="BI165" s="151">
        <f>IF(N165="nulová",J165,0)</f>
        <v>0</v>
      </c>
      <c r="BJ165" s="16" t="s">
        <v>185</v>
      </c>
      <c r="BK165" s="152">
        <f>ROUND(I165*H165,3)</f>
        <v>0</v>
      </c>
      <c r="BL165" s="16" t="s">
        <v>184</v>
      </c>
      <c r="BM165" s="150" t="s">
        <v>308</v>
      </c>
    </row>
    <row r="166" spans="1:65" s="2" customFormat="1" ht="37.9" customHeight="1">
      <c r="A166" s="28"/>
      <c r="B166" s="139"/>
      <c r="C166" s="140" t="s">
        <v>309</v>
      </c>
      <c r="D166" s="140" t="s">
        <v>180</v>
      </c>
      <c r="E166" s="141" t="s">
        <v>310</v>
      </c>
      <c r="F166" s="142" t="s">
        <v>311</v>
      </c>
      <c r="G166" s="143" t="s">
        <v>312</v>
      </c>
      <c r="H166" s="144">
        <v>30</v>
      </c>
      <c r="I166" s="144"/>
      <c r="J166" s="144"/>
      <c r="K166" s="145"/>
      <c r="L166" s="29"/>
      <c r="M166" s="146" t="s">
        <v>1</v>
      </c>
      <c r="N166" s="147" t="s">
        <v>38</v>
      </c>
      <c r="O166" s="148">
        <v>9.6119999999999997E-2</v>
      </c>
      <c r="P166" s="148">
        <f>O166*H166</f>
        <v>2.8835999999999999</v>
      </c>
      <c r="Q166" s="148">
        <v>6.0000000000000002E-5</v>
      </c>
      <c r="R166" s="148">
        <f>Q166*H166</f>
        <v>1.8E-3</v>
      </c>
      <c r="S166" s="148">
        <v>1E-3</v>
      </c>
      <c r="T166" s="149">
        <f>S166*H166</f>
        <v>0.03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0" t="s">
        <v>250</v>
      </c>
      <c r="AT166" s="150" t="s">
        <v>180</v>
      </c>
      <c r="AU166" s="150" t="s">
        <v>185</v>
      </c>
      <c r="AY166" s="16" t="s">
        <v>177</v>
      </c>
      <c r="BE166" s="151">
        <f>IF(N166="základná",J166,0)</f>
        <v>0</v>
      </c>
      <c r="BF166" s="151">
        <f>IF(N166="znížená",J166,0)</f>
        <v>0</v>
      </c>
      <c r="BG166" s="151">
        <f>IF(N166="zákl. prenesená",J166,0)</f>
        <v>0</v>
      </c>
      <c r="BH166" s="151">
        <f>IF(N166="zníž. prenesená",J166,0)</f>
        <v>0</v>
      </c>
      <c r="BI166" s="151">
        <f>IF(N166="nulová",J166,0)</f>
        <v>0</v>
      </c>
      <c r="BJ166" s="16" t="s">
        <v>185</v>
      </c>
      <c r="BK166" s="152">
        <f>ROUND(I166*H166,3)</f>
        <v>0</v>
      </c>
      <c r="BL166" s="16" t="s">
        <v>250</v>
      </c>
      <c r="BM166" s="150" t="s">
        <v>313</v>
      </c>
    </row>
    <row r="167" spans="1:65" s="2" customFormat="1" ht="24.2" customHeight="1">
      <c r="A167" s="28"/>
      <c r="B167" s="139"/>
      <c r="C167" s="140" t="s">
        <v>314</v>
      </c>
      <c r="D167" s="140" t="s">
        <v>180</v>
      </c>
      <c r="E167" s="141" t="s">
        <v>315</v>
      </c>
      <c r="F167" s="142" t="s">
        <v>316</v>
      </c>
      <c r="G167" s="143" t="s">
        <v>296</v>
      </c>
      <c r="H167" s="144">
        <v>41.366</v>
      </c>
      <c r="I167" s="144"/>
      <c r="J167" s="144"/>
      <c r="K167" s="145"/>
      <c r="L167" s="29"/>
      <c r="M167" s="146" t="s">
        <v>1</v>
      </c>
      <c r="N167" s="147" t="s">
        <v>38</v>
      </c>
      <c r="O167" s="148">
        <v>0</v>
      </c>
      <c r="P167" s="148">
        <f>O167*H167</f>
        <v>0</v>
      </c>
      <c r="Q167" s="148">
        <v>0</v>
      </c>
      <c r="R167" s="148">
        <f>Q167*H167</f>
        <v>0</v>
      </c>
      <c r="S167" s="148">
        <v>0</v>
      </c>
      <c r="T167" s="149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0" t="s">
        <v>250</v>
      </c>
      <c r="AT167" s="150" t="s">
        <v>180</v>
      </c>
      <c r="AU167" s="150" t="s">
        <v>185</v>
      </c>
      <c r="AY167" s="16" t="s">
        <v>177</v>
      </c>
      <c r="BE167" s="151">
        <f>IF(N167="základná",J167,0)</f>
        <v>0</v>
      </c>
      <c r="BF167" s="151">
        <f>IF(N167="znížená",J167,0)</f>
        <v>0</v>
      </c>
      <c r="BG167" s="151">
        <f>IF(N167="zákl. prenesená",J167,0)</f>
        <v>0</v>
      </c>
      <c r="BH167" s="151">
        <f>IF(N167="zníž. prenesená",J167,0)</f>
        <v>0</v>
      </c>
      <c r="BI167" s="151">
        <f>IF(N167="nulová",J167,0)</f>
        <v>0</v>
      </c>
      <c r="BJ167" s="16" t="s">
        <v>185</v>
      </c>
      <c r="BK167" s="152">
        <f>ROUND(I167*H167,3)</f>
        <v>0</v>
      </c>
      <c r="BL167" s="16" t="s">
        <v>250</v>
      </c>
      <c r="BM167" s="150" t="s">
        <v>317</v>
      </c>
    </row>
    <row r="168" spans="1:65" s="12" customFormat="1" ht="25.9" customHeight="1">
      <c r="B168" s="127"/>
      <c r="D168" s="128" t="s">
        <v>71</v>
      </c>
      <c r="E168" s="129" t="s">
        <v>318</v>
      </c>
      <c r="F168" s="129" t="s">
        <v>319</v>
      </c>
      <c r="J168" s="130"/>
      <c r="L168" s="127"/>
      <c r="M168" s="131"/>
      <c r="N168" s="132"/>
      <c r="O168" s="132"/>
      <c r="P168" s="133">
        <f>P169</f>
        <v>0</v>
      </c>
      <c r="Q168" s="132"/>
      <c r="R168" s="133">
        <f>R169</f>
        <v>0</v>
      </c>
      <c r="S168" s="132"/>
      <c r="T168" s="134">
        <f>T169</f>
        <v>0</v>
      </c>
      <c r="AR168" s="128" t="s">
        <v>184</v>
      </c>
      <c r="AT168" s="135" t="s">
        <v>71</v>
      </c>
      <c r="AU168" s="135" t="s">
        <v>72</v>
      </c>
      <c r="AY168" s="128" t="s">
        <v>177</v>
      </c>
      <c r="BK168" s="136">
        <f>BK169</f>
        <v>0</v>
      </c>
    </row>
    <row r="169" spans="1:65" s="2" customFormat="1" ht="29.25" customHeight="1">
      <c r="A169" s="28"/>
      <c r="B169" s="139"/>
      <c r="C169" s="140" t="s">
        <v>320</v>
      </c>
      <c r="D169" s="140" t="s">
        <v>180</v>
      </c>
      <c r="E169" s="141" t="s">
        <v>321</v>
      </c>
      <c r="F169" s="142" t="s">
        <v>1413</v>
      </c>
      <c r="G169" s="143" t="s">
        <v>253</v>
      </c>
      <c r="H169" s="144">
        <v>97.064999999999998</v>
      </c>
      <c r="I169" s="144"/>
      <c r="J169" s="144"/>
      <c r="K169" s="145"/>
      <c r="L169" s="29"/>
      <c r="M169" s="161" t="s">
        <v>1</v>
      </c>
      <c r="N169" s="162" t="s">
        <v>38</v>
      </c>
      <c r="O169" s="163">
        <v>0</v>
      </c>
      <c r="P169" s="163">
        <f>O169*H169</f>
        <v>0</v>
      </c>
      <c r="Q169" s="163">
        <v>0</v>
      </c>
      <c r="R169" s="163">
        <f>Q169*H169</f>
        <v>0</v>
      </c>
      <c r="S169" s="163">
        <v>0</v>
      </c>
      <c r="T169" s="164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0" t="s">
        <v>322</v>
      </c>
      <c r="AT169" s="150" t="s">
        <v>180</v>
      </c>
      <c r="AU169" s="150" t="s">
        <v>80</v>
      </c>
      <c r="AY169" s="16" t="s">
        <v>177</v>
      </c>
      <c r="BE169" s="151">
        <f>IF(N169="základná",J169,0)</f>
        <v>0</v>
      </c>
      <c r="BF169" s="151">
        <f>IF(N169="znížená",J169,0)</f>
        <v>0</v>
      </c>
      <c r="BG169" s="151">
        <f>IF(N169="zákl. prenesená",J169,0)</f>
        <v>0</v>
      </c>
      <c r="BH169" s="151">
        <f>IF(N169="zníž. prenesená",J169,0)</f>
        <v>0</v>
      </c>
      <c r="BI169" s="151">
        <f>IF(N169="nulová",J169,0)</f>
        <v>0</v>
      </c>
      <c r="BJ169" s="16" t="s">
        <v>185</v>
      </c>
      <c r="BK169" s="152">
        <f>ROUND(I169*H169,3)</f>
        <v>0</v>
      </c>
      <c r="BL169" s="16" t="s">
        <v>322</v>
      </c>
      <c r="BM169" s="150" t="s">
        <v>323</v>
      </c>
    </row>
    <row r="170" spans="1:65" s="2" customFormat="1" ht="6.95" customHeight="1">
      <c r="A170" s="28"/>
      <c r="B170" s="43"/>
      <c r="C170" s="44"/>
      <c r="D170" s="44"/>
      <c r="E170" s="44"/>
      <c r="F170" s="44"/>
      <c r="G170" s="44"/>
      <c r="H170" s="44"/>
      <c r="I170" s="44"/>
      <c r="J170" s="44"/>
      <c r="K170" s="44"/>
      <c r="L170" s="29"/>
      <c r="M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</row>
  </sheetData>
  <autoFilter ref="C123:K169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BM247"/>
  <sheetViews>
    <sheetView showGridLines="0" topLeftCell="A226" workbookViewId="0">
      <selection activeCell="I133" sqref="I1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135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1181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ROUND(J126,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ROUND((SUM(BE126:BE246)),  2)</f>
        <v>0</v>
      </c>
      <c r="G33" s="28"/>
      <c r="H33" s="28"/>
      <c r="I33" s="97">
        <v>0.2</v>
      </c>
      <c r="J33" s="96">
        <f>ROUND(((SUM(BE126:BE246))*I33),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ROUND((SUM(BF126:BF246)),  2)</f>
        <v>0</v>
      </c>
      <c r="G34" s="28"/>
      <c r="H34" s="28"/>
      <c r="I34" s="97">
        <v>0.2</v>
      </c>
      <c r="J34" s="96">
        <f>ROUND(((SUM(BF126:BF246))*I34),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ROUND((SUM(BG126:BG246)),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ROUND((SUM(BH126:BH246)),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ROUND((SUM(BI126:BI246)),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1171-0020 - V5 - VODNÉ SCHODY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J126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J127</f>
        <v>0</v>
      </c>
      <c r="L97" s="109"/>
    </row>
    <row r="98" spans="1:31" s="10" customFormat="1" ht="19.899999999999999" hidden="1" customHeight="1">
      <c r="B98" s="113"/>
      <c r="D98" s="114" t="s">
        <v>325</v>
      </c>
      <c r="E98" s="115"/>
      <c r="F98" s="115"/>
      <c r="G98" s="115"/>
      <c r="H98" s="115"/>
      <c r="I98" s="115"/>
      <c r="J98" s="116">
        <f>J128</f>
        <v>0</v>
      </c>
      <c r="L98" s="113"/>
    </row>
    <row r="99" spans="1:31" s="10" customFormat="1" ht="19.899999999999999" hidden="1" customHeight="1">
      <c r="B99" s="113"/>
      <c r="D99" s="114" t="s">
        <v>326</v>
      </c>
      <c r="E99" s="115"/>
      <c r="F99" s="115"/>
      <c r="G99" s="115"/>
      <c r="H99" s="115"/>
      <c r="I99" s="115"/>
      <c r="J99" s="116">
        <f>J173</f>
        <v>0</v>
      </c>
      <c r="L99" s="113"/>
    </row>
    <row r="100" spans="1:31" s="10" customFormat="1" ht="19.899999999999999" hidden="1" customHeight="1">
      <c r="B100" s="113"/>
      <c r="D100" s="114" t="s">
        <v>424</v>
      </c>
      <c r="E100" s="115"/>
      <c r="F100" s="115"/>
      <c r="G100" s="115"/>
      <c r="H100" s="115"/>
      <c r="I100" s="115"/>
      <c r="J100" s="116">
        <f>J222</f>
        <v>0</v>
      </c>
      <c r="L100" s="113"/>
    </row>
    <row r="101" spans="1:31" s="10" customFormat="1" ht="19.899999999999999" hidden="1" customHeight="1">
      <c r="B101" s="113"/>
      <c r="D101" s="114" t="s">
        <v>156</v>
      </c>
      <c r="E101" s="115"/>
      <c r="F101" s="115"/>
      <c r="G101" s="115"/>
      <c r="H101" s="115"/>
      <c r="I101" s="115"/>
      <c r="J101" s="116">
        <f>J228</f>
        <v>0</v>
      </c>
      <c r="L101" s="113"/>
    </row>
    <row r="102" spans="1:31" s="10" customFormat="1" ht="19.899999999999999" hidden="1" customHeight="1">
      <c r="B102" s="113"/>
      <c r="D102" s="114" t="s">
        <v>158</v>
      </c>
      <c r="E102" s="115"/>
      <c r="F102" s="115"/>
      <c r="G102" s="115"/>
      <c r="H102" s="115"/>
      <c r="I102" s="115"/>
      <c r="J102" s="116">
        <f>J232</f>
        <v>0</v>
      </c>
      <c r="L102" s="113"/>
    </row>
    <row r="103" spans="1:31" s="9" customFormat="1" ht="24.95" hidden="1" customHeight="1">
      <c r="B103" s="109"/>
      <c r="D103" s="110" t="s">
        <v>159</v>
      </c>
      <c r="E103" s="111"/>
      <c r="F103" s="111"/>
      <c r="G103" s="111"/>
      <c r="H103" s="111"/>
      <c r="I103" s="111"/>
      <c r="J103" s="112">
        <f>J234</f>
        <v>0</v>
      </c>
      <c r="L103" s="109"/>
    </row>
    <row r="104" spans="1:31" s="10" customFormat="1" ht="19.899999999999999" hidden="1" customHeight="1">
      <c r="B104" s="113"/>
      <c r="D104" s="114" t="s">
        <v>585</v>
      </c>
      <c r="E104" s="115"/>
      <c r="F104" s="115"/>
      <c r="G104" s="115"/>
      <c r="H104" s="115"/>
      <c r="I104" s="115"/>
      <c r="J104" s="116">
        <f>J235</f>
        <v>0</v>
      </c>
      <c r="L104" s="113"/>
    </row>
    <row r="105" spans="1:31" s="10" customFormat="1" ht="19.899999999999999" hidden="1" customHeight="1">
      <c r="B105" s="113"/>
      <c r="D105" s="114" t="s">
        <v>586</v>
      </c>
      <c r="E105" s="115"/>
      <c r="F105" s="115"/>
      <c r="G105" s="115"/>
      <c r="H105" s="115"/>
      <c r="I105" s="115"/>
      <c r="J105" s="116">
        <f>J242</f>
        <v>0</v>
      </c>
      <c r="L105" s="113"/>
    </row>
    <row r="106" spans="1:31" s="9" customFormat="1" ht="24.95" hidden="1" customHeight="1">
      <c r="B106" s="109"/>
      <c r="D106" s="110" t="s">
        <v>162</v>
      </c>
      <c r="E106" s="111"/>
      <c r="F106" s="111"/>
      <c r="G106" s="111"/>
      <c r="H106" s="111"/>
      <c r="I106" s="111"/>
      <c r="J106" s="112">
        <f>J245</f>
        <v>0</v>
      </c>
      <c r="L106" s="109"/>
    </row>
    <row r="107" spans="1:31" s="2" customFormat="1" ht="21.75" hidden="1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5" hidden="1" customHeight="1">
      <c r="A108" s="28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hidden="1"/>
    <row r="110" spans="1:31" hidden="1"/>
    <row r="111" spans="1:31" hidden="1"/>
    <row r="112" spans="1:31" s="2" customFormat="1" ht="6.95" customHeight="1">
      <c r="A112" s="28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24.95" customHeight="1">
      <c r="A113" s="28"/>
      <c r="B113" s="29"/>
      <c r="C113" s="20" t="s">
        <v>163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29"/>
      <c r="C115" s="25" t="s">
        <v>12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6.5" customHeight="1">
      <c r="A116" s="28"/>
      <c r="B116" s="29"/>
      <c r="C116" s="28"/>
      <c r="D116" s="28"/>
      <c r="E116" s="222" t="str">
        <f>E7</f>
        <v>Obnova Ružového parku-architektura</v>
      </c>
      <c r="F116" s="223"/>
      <c r="G116" s="223"/>
      <c r="H116" s="223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2" customHeight="1">
      <c r="A117" s="28"/>
      <c r="B117" s="29"/>
      <c r="C117" s="25" t="s">
        <v>146</v>
      </c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6.5" customHeight="1">
      <c r="A118" s="28"/>
      <c r="B118" s="29"/>
      <c r="C118" s="28"/>
      <c r="D118" s="28"/>
      <c r="E118" s="188" t="str">
        <f>E9</f>
        <v>1171-0020 - V5 - VODNÉ SCHODY</v>
      </c>
      <c r="F118" s="221"/>
      <c r="G118" s="221"/>
      <c r="H118" s="221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2" customHeight="1">
      <c r="A120" s="28"/>
      <c r="B120" s="29"/>
      <c r="C120" s="25" t="s">
        <v>16</v>
      </c>
      <c r="D120" s="28"/>
      <c r="E120" s="28"/>
      <c r="F120" s="23" t="str">
        <f>F12</f>
        <v>TRNAVA</v>
      </c>
      <c r="G120" s="28"/>
      <c r="H120" s="28"/>
      <c r="I120" s="25" t="s">
        <v>18</v>
      </c>
      <c r="J120" s="51">
        <f>IF(J12="","",J12)</f>
        <v>44281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6.9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25.7" customHeight="1">
      <c r="A122" s="28"/>
      <c r="B122" s="29"/>
      <c r="C122" s="25" t="s">
        <v>19</v>
      </c>
      <c r="D122" s="28"/>
      <c r="E122" s="28"/>
      <c r="F122" s="23" t="str">
        <f>E15</f>
        <v>MESTO TRNAVA</v>
      </c>
      <c r="G122" s="28"/>
      <c r="H122" s="28"/>
      <c r="I122" s="25" t="s">
        <v>25</v>
      </c>
      <c r="J122" s="26" t="str">
        <f>E21</f>
        <v>Rudbeckia-ateliér s.r.o.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25.7" customHeight="1">
      <c r="A123" s="28"/>
      <c r="B123" s="29"/>
      <c r="C123" s="25" t="s">
        <v>23</v>
      </c>
      <c r="D123" s="28"/>
      <c r="E123" s="28"/>
      <c r="F123" s="23" t="str">
        <f>IF(E18="","",E18)</f>
        <v xml:space="preserve"> </v>
      </c>
      <c r="G123" s="28"/>
      <c r="H123" s="28"/>
      <c r="I123" s="25" t="s">
        <v>29</v>
      </c>
      <c r="J123" s="26" t="str">
        <f>E24</f>
        <v>Ing. Júlia Straňáková</v>
      </c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0.35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11" customFormat="1" ht="29.25" customHeight="1">
      <c r="A125" s="117"/>
      <c r="B125" s="118"/>
      <c r="C125" s="119" t="s">
        <v>164</v>
      </c>
      <c r="D125" s="120" t="s">
        <v>57</v>
      </c>
      <c r="E125" s="120" t="s">
        <v>53</v>
      </c>
      <c r="F125" s="120" t="s">
        <v>54</v>
      </c>
      <c r="G125" s="120" t="s">
        <v>165</v>
      </c>
      <c r="H125" s="120" t="s">
        <v>166</v>
      </c>
      <c r="I125" s="120" t="s">
        <v>167</v>
      </c>
      <c r="J125" s="121" t="s">
        <v>152</v>
      </c>
      <c r="K125" s="122" t="s">
        <v>168</v>
      </c>
      <c r="L125" s="184" t="s">
        <v>1415</v>
      </c>
      <c r="M125" s="59" t="s">
        <v>1</v>
      </c>
      <c r="N125" s="59" t="s">
        <v>36</v>
      </c>
      <c r="O125" s="59" t="s">
        <v>169</v>
      </c>
      <c r="P125" s="59" t="s">
        <v>170</v>
      </c>
      <c r="Q125" s="59" t="s">
        <v>171</v>
      </c>
      <c r="R125" s="59" t="s">
        <v>172</v>
      </c>
      <c r="S125" s="59" t="s">
        <v>173</v>
      </c>
      <c r="T125" s="60" t="s">
        <v>174</v>
      </c>
      <c r="U125" s="117"/>
      <c r="V125" s="117"/>
      <c r="W125" s="117"/>
      <c r="X125" s="117"/>
      <c r="Y125" s="117"/>
      <c r="Z125" s="117"/>
      <c r="AA125" s="117"/>
      <c r="AB125" s="117"/>
      <c r="AC125" s="117"/>
      <c r="AD125" s="117"/>
      <c r="AE125" s="117"/>
    </row>
    <row r="126" spans="1:63" s="2" customFormat="1" ht="22.9" customHeight="1">
      <c r="A126" s="28"/>
      <c r="B126" s="29"/>
      <c r="C126" s="65" t="s">
        <v>153</v>
      </c>
      <c r="D126" s="28"/>
      <c r="E126" s="28"/>
      <c r="F126" s="28"/>
      <c r="G126" s="28"/>
      <c r="H126" s="28"/>
      <c r="I126" s="28"/>
      <c r="J126" s="123"/>
      <c r="K126" s="28"/>
      <c r="L126" s="29"/>
      <c r="M126" s="61"/>
      <c r="N126" s="52"/>
      <c r="O126" s="62"/>
      <c r="P126" s="124">
        <f>P127+P234+P245</f>
        <v>1056.9127429999999</v>
      </c>
      <c r="Q126" s="62"/>
      <c r="R126" s="124">
        <f>R127+R234+R245</f>
        <v>250.29242225000002</v>
      </c>
      <c r="S126" s="62"/>
      <c r="T126" s="125">
        <f>T127+T234+T245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6" t="s">
        <v>71</v>
      </c>
      <c r="AU126" s="16" t="s">
        <v>154</v>
      </c>
      <c r="BK126" s="126">
        <f>BK127+BK234+BK245</f>
        <v>0</v>
      </c>
    </row>
    <row r="127" spans="1:63" s="12" customFormat="1" ht="25.9" customHeight="1">
      <c r="B127" s="127"/>
      <c r="D127" s="128" t="s">
        <v>71</v>
      </c>
      <c r="E127" s="129" t="s">
        <v>175</v>
      </c>
      <c r="F127" s="129" t="s">
        <v>176</v>
      </c>
      <c r="J127" s="130"/>
      <c r="L127" s="127"/>
      <c r="M127" s="131"/>
      <c r="N127" s="132"/>
      <c r="O127" s="132"/>
      <c r="P127" s="133">
        <f>P128+P173+P222+P228+P232</f>
        <v>1050.364971</v>
      </c>
      <c r="Q127" s="132"/>
      <c r="R127" s="133">
        <f>R128+R173+R222+R228+R232</f>
        <v>247.70542025</v>
      </c>
      <c r="S127" s="132"/>
      <c r="T127" s="134">
        <f>T128+T173+T222+T228+T232</f>
        <v>0</v>
      </c>
      <c r="AR127" s="128" t="s">
        <v>80</v>
      </c>
      <c r="AT127" s="135" t="s">
        <v>71</v>
      </c>
      <c r="AU127" s="135" t="s">
        <v>72</v>
      </c>
      <c r="AY127" s="128" t="s">
        <v>177</v>
      </c>
      <c r="BK127" s="136">
        <f>BK128+BK173+BK222+BK228+BK232</f>
        <v>0</v>
      </c>
    </row>
    <row r="128" spans="1:63" s="12" customFormat="1" ht="22.9" customHeight="1">
      <c r="B128" s="127"/>
      <c r="D128" s="128" t="s">
        <v>71</v>
      </c>
      <c r="E128" s="137" t="s">
        <v>80</v>
      </c>
      <c r="F128" s="137" t="s">
        <v>329</v>
      </c>
      <c r="J128" s="138"/>
      <c r="L128" s="127"/>
      <c r="M128" s="131"/>
      <c r="N128" s="132"/>
      <c r="O128" s="132"/>
      <c r="P128" s="133">
        <f>SUM(P129:P172)</f>
        <v>330.80958299999992</v>
      </c>
      <c r="Q128" s="132"/>
      <c r="R128" s="133">
        <f>SUM(R129:R172)</f>
        <v>3.2460000000000002E-3</v>
      </c>
      <c r="S128" s="132"/>
      <c r="T128" s="134">
        <f>SUM(T129:T172)</f>
        <v>0</v>
      </c>
      <c r="AR128" s="128" t="s">
        <v>80</v>
      </c>
      <c r="AT128" s="135" t="s">
        <v>71</v>
      </c>
      <c r="AU128" s="135" t="s">
        <v>80</v>
      </c>
      <c r="AY128" s="128" t="s">
        <v>177</v>
      </c>
      <c r="BK128" s="136">
        <f>SUM(BK129:BK172)</f>
        <v>0</v>
      </c>
    </row>
    <row r="129" spans="1:65" s="2" customFormat="1" ht="24.2" customHeight="1">
      <c r="A129" s="28"/>
      <c r="B129" s="139"/>
      <c r="C129" s="140" t="s">
        <v>80</v>
      </c>
      <c r="D129" s="140" t="s">
        <v>180</v>
      </c>
      <c r="E129" s="141" t="s">
        <v>886</v>
      </c>
      <c r="F129" s="142" t="s">
        <v>887</v>
      </c>
      <c r="G129" s="143" t="s">
        <v>202</v>
      </c>
      <c r="H129" s="144">
        <v>133.042</v>
      </c>
      <c r="I129" s="144"/>
      <c r="J129" s="144"/>
      <c r="K129" s="145"/>
      <c r="L129" s="29"/>
      <c r="M129" s="146" t="s">
        <v>1</v>
      </c>
      <c r="N129" s="147" t="s">
        <v>38</v>
      </c>
      <c r="O129" s="148">
        <v>0.46</v>
      </c>
      <c r="P129" s="148">
        <f>O129*H129</f>
        <v>61.19932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0" t="s">
        <v>184</v>
      </c>
      <c r="AT129" s="150" t="s">
        <v>180</v>
      </c>
      <c r="AU129" s="150" t="s">
        <v>185</v>
      </c>
      <c r="AY129" s="16" t="s">
        <v>177</v>
      </c>
      <c r="BE129" s="151">
        <f>IF(N129="základná",J129,0)</f>
        <v>0</v>
      </c>
      <c r="BF129" s="151">
        <f>IF(N129="znížená",J129,0)</f>
        <v>0</v>
      </c>
      <c r="BG129" s="151">
        <f>IF(N129="zákl. prenesená",J129,0)</f>
        <v>0</v>
      </c>
      <c r="BH129" s="151">
        <f>IF(N129="zníž. prenesená",J129,0)</f>
        <v>0</v>
      </c>
      <c r="BI129" s="151">
        <f>IF(N129="nulová",J129,0)</f>
        <v>0</v>
      </c>
      <c r="BJ129" s="16" t="s">
        <v>185</v>
      </c>
      <c r="BK129" s="152">
        <f>ROUND(I129*H129,3)</f>
        <v>0</v>
      </c>
      <c r="BL129" s="16" t="s">
        <v>184</v>
      </c>
      <c r="BM129" s="150" t="s">
        <v>1182</v>
      </c>
    </row>
    <row r="130" spans="1:65" s="13" customFormat="1">
      <c r="B130" s="153"/>
      <c r="D130" s="154" t="s">
        <v>204</v>
      </c>
      <c r="E130" s="155" t="s">
        <v>1</v>
      </c>
      <c r="F130" s="156" t="s">
        <v>1183</v>
      </c>
      <c r="H130" s="157">
        <v>6.0030000000000001</v>
      </c>
      <c r="L130" s="153"/>
      <c r="M130" s="158"/>
      <c r="N130" s="159"/>
      <c r="O130" s="159"/>
      <c r="P130" s="159"/>
      <c r="Q130" s="159"/>
      <c r="R130" s="159"/>
      <c r="S130" s="159"/>
      <c r="T130" s="160"/>
      <c r="AT130" s="155" t="s">
        <v>204</v>
      </c>
      <c r="AU130" s="155" t="s">
        <v>185</v>
      </c>
      <c r="AV130" s="13" t="s">
        <v>185</v>
      </c>
      <c r="AW130" s="13" t="s">
        <v>27</v>
      </c>
      <c r="AX130" s="13" t="s">
        <v>72</v>
      </c>
      <c r="AY130" s="155" t="s">
        <v>177</v>
      </c>
    </row>
    <row r="131" spans="1:65" s="13" customFormat="1">
      <c r="B131" s="153"/>
      <c r="D131" s="154" t="s">
        <v>204</v>
      </c>
      <c r="E131" s="155" t="s">
        <v>1</v>
      </c>
      <c r="F131" s="156" t="s">
        <v>1184</v>
      </c>
      <c r="H131" s="157">
        <v>107.039</v>
      </c>
      <c r="L131" s="153"/>
      <c r="M131" s="158"/>
      <c r="N131" s="159"/>
      <c r="O131" s="159"/>
      <c r="P131" s="159"/>
      <c r="Q131" s="159"/>
      <c r="R131" s="159"/>
      <c r="S131" s="159"/>
      <c r="T131" s="160"/>
      <c r="AT131" s="155" t="s">
        <v>204</v>
      </c>
      <c r="AU131" s="155" t="s">
        <v>185</v>
      </c>
      <c r="AV131" s="13" t="s">
        <v>185</v>
      </c>
      <c r="AW131" s="13" t="s">
        <v>27</v>
      </c>
      <c r="AX131" s="13" t="s">
        <v>72</v>
      </c>
      <c r="AY131" s="155" t="s">
        <v>177</v>
      </c>
    </row>
    <row r="132" spans="1:65" s="13" customFormat="1">
      <c r="B132" s="153"/>
      <c r="D132" s="154" t="s">
        <v>204</v>
      </c>
      <c r="E132" s="155" t="s">
        <v>1</v>
      </c>
      <c r="F132" s="156" t="s">
        <v>7</v>
      </c>
      <c r="H132" s="157">
        <v>20</v>
      </c>
      <c r="L132" s="153"/>
      <c r="M132" s="158"/>
      <c r="N132" s="159"/>
      <c r="O132" s="159"/>
      <c r="P132" s="159"/>
      <c r="Q132" s="159"/>
      <c r="R132" s="159"/>
      <c r="S132" s="159"/>
      <c r="T132" s="160"/>
      <c r="AT132" s="155" t="s">
        <v>204</v>
      </c>
      <c r="AU132" s="155" t="s">
        <v>185</v>
      </c>
      <c r="AV132" s="13" t="s">
        <v>185</v>
      </c>
      <c r="AW132" s="13" t="s">
        <v>27</v>
      </c>
      <c r="AX132" s="13" t="s">
        <v>72</v>
      </c>
      <c r="AY132" s="155" t="s">
        <v>177</v>
      </c>
    </row>
    <row r="133" spans="1:65" s="14" customFormat="1">
      <c r="B133" s="174"/>
      <c r="D133" s="154" t="s">
        <v>204</v>
      </c>
      <c r="E133" s="175" t="s">
        <v>1</v>
      </c>
      <c r="F133" s="176" t="s">
        <v>395</v>
      </c>
      <c r="H133" s="177">
        <v>133.042</v>
      </c>
      <c r="L133" s="174"/>
      <c r="M133" s="178"/>
      <c r="N133" s="179"/>
      <c r="O133" s="179"/>
      <c r="P133" s="179"/>
      <c r="Q133" s="179"/>
      <c r="R133" s="179"/>
      <c r="S133" s="179"/>
      <c r="T133" s="180"/>
      <c r="AT133" s="175" t="s">
        <v>204</v>
      </c>
      <c r="AU133" s="175" t="s">
        <v>185</v>
      </c>
      <c r="AV133" s="14" t="s">
        <v>184</v>
      </c>
      <c r="AW133" s="14" t="s">
        <v>27</v>
      </c>
      <c r="AX133" s="14" t="s">
        <v>80</v>
      </c>
      <c r="AY133" s="175" t="s">
        <v>177</v>
      </c>
    </row>
    <row r="134" spans="1:65" s="2" customFormat="1" ht="24.2" customHeight="1">
      <c r="A134" s="28"/>
      <c r="B134" s="139"/>
      <c r="C134" s="140" t="s">
        <v>185</v>
      </c>
      <c r="D134" s="140" t="s">
        <v>180</v>
      </c>
      <c r="E134" s="141" t="s">
        <v>891</v>
      </c>
      <c r="F134" s="142" t="s">
        <v>892</v>
      </c>
      <c r="G134" s="143" t="s">
        <v>202</v>
      </c>
      <c r="H134" s="144">
        <v>133.042</v>
      </c>
      <c r="I134" s="144"/>
      <c r="J134" s="144"/>
      <c r="K134" s="145"/>
      <c r="L134" s="29"/>
      <c r="M134" s="146" t="s">
        <v>1</v>
      </c>
      <c r="N134" s="147" t="s">
        <v>38</v>
      </c>
      <c r="O134" s="148">
        <v>5.6000000000000001E-2</v>
      </c>
      <c r="P134" s="148">
        <f>O134*H134</f>
        <v>7.4503520000000005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0" t="s">
        <v>184</v>
      </c>
      <c r="AT134" s="150" t="s">
        <v>180</v>
      </c>
      <c r="AU134" s="150" t="s">
        <v>185</v>
      </c>
      <c r="AY134" s="16" t="s">
        <v>177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185</v>
      </c>
      <c r="BK134" s="152">
        <f>ROUND(I134*H134,3)</f>
        <v>0</v>
      </c>
      <c r="BL134" s="16" t="s">
        <v>184</v>
      </c>
      <c r="BM134" s="150" t="s">
        <v>1185</v>
      </c>
    </row>
    <row r="135" spans="1:65" s="2" customFormat="1" ht="14.45" customHeight="1">
      <c r="A135" s="28"/>
      <c r="B135" s="139"/>
      <c r="C135" s="140" t="s">
        <v>190</v>
      </c>
      <c r="D135" s="140" t="s">
        <v>180</v>
      </c>
      <c r="E135" s="141" t="s">
        <v>426</v>
      </c>
      <c r="F135" s="142" t="s">
        <v>427</v>
      </c>
      <c r="G135" s="143" t="s">
        <v>202</v>
      </c>
      <c r="H135" s="144">
        <v>3.63</v>
      </c>
      <c r="I135" s="144"/>
      <c r="J135" s="144"/>
      <c r="K135" s="145"/>
      <c r="L135" s="29"/>
      <c r="M135" s="146" t="s">
        <v>1</v>
      </c>
      <c r="N135" s="147" t="s">
        <v>38</v>
      </c>
      <c r="O135" s="148">
        <v>2.5139999999999998</v>
      </c>
      <c r="P135" s="148">
        <f>O135*H135</f>
        <v>9.1258199999999992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0" t="s">
        <v>184</v>
      </c>
      <c r="AT135" s="150" t="s">
        <v>180</v>
      </c>
      <c r="AU135" s="150" t="s">
        <v>185</v>
      </c>
      <c r="AY135" s="16" t="s">
        <v>177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6" t="s">
        <v>185</v>
      </c>
      <c r="BK135" s="152">
        <f>ROUND(I135*H135,3)</f>
        <v>0</v>
      </c>
      <c r="BL135" s="16" t="s">
        <v>184</v>
      </c>
      <c r="BM135" s="150" t="s">
        <v>1186</v>
      </c>
    </row>
    <row r="136" spans="1:65" s="13" customFormat="1">
      <c r="B136" s="153"/>
      <c r="D136" s="154" t="s">
        <v>204</v>
      </c>
      <c r="E136" s="155" t="s">
        <v>1</v>
      </c>
      <c r="F136" s="156" t="s">
        <v>1187</v>
      </c>
      <c r="H136" s="157">
        <v>3.63</v>
      </c>
      <c r="L136" s="153"/>
      <c r="M136" s="158"/>
      <c r="N136" s="159"/>
      <c r="O136" s="159"/>
      <c r="P136" s="159"/>
      <c r="Q136" s="159"/>
      <c r="R136" s="159"/>
      <c r="S136" s="159"/>
      <c r="T136" s="160"/>
      <c r="AT136" s="155" t="s">
        <v>204</v>
      </c>
      <c r="AU136" s="155" t="s">
        <v>185</v>
      </c>
      <c r="AV136" s="13" t="s">
        <v>185</v>
      </c>
      <c r="AW136" s="13" t="s">
        <v>27</v>
      </c>
      <c r="AX136" s="13" t="s">
        <v>80</v>
      </c>
      <c r="AY136" s="155" t="s">
        <v>177</v>
      </c>
    </row>
    <row r="137" spans="1:65" s="2" customFormat="1" ht="37.9" customHeight="1">
      <c r="A137" s="28"/>
      <c r="B137" s="139"/>
      <c r="C137" s="140" t="s">
        <v>184</v>
      </c>
      <c r="D137" s="140" t="s">
        <v>180</v>
      </c>
      <c r="E137" s="141" t="s">
        <v>433</v>
      </c>
      <c r="F137" s="142" t="s">
        <v>434</v>
      </c>
      <c r="G137" s="143" t="s">
        <v>202</v>
      </c>
      <c r="H137" s="144">
        <v>3.63</v>
      </c>
      <c r="I137" s="144"/>
      <c r="J137" s="144"/>
      <c r="K137" s="145"/>
      <c r="L137" s="29"/>
      <c r="M137" s="146" t="s">
        <v>1</v>
      </c>
      <c r="N137" s="147" t="s">
        <v>38</v>
      </c>
      <c r="O137" s="148">
        <v>0.61299999999999999</v>
      </c>
      <c r="P137" s="148">
        <f>O137*H137</f>
        <v>2.22519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0" t="s">
        <v>184</v>
      </c>
      <c r="AT137" s="150" t="s">
        <v>180</v>
      </c>
      <c r="AU137" s="150" t="s">
        <v>185</v>
      </c>
      <c r="AY137" s="16" t="s">
        <v>177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6" t="s">
        <v>185</v>
      </c>
      <c r="BK137" s="152">
        <f>ROUND(I137*H137,3)</f>
        <v>0</v>
      </c>
      <c r="BL137" s="16" t="s">
        <v>184</v>
      </c>
      <c r="BM137" s="150" t="s">
        <v>1188</v>
      </c>
    </row>
    <row r="138" spans="1:65" s="2" customFormat="1" ht="14.45" customHeight="1">
      <c r="A138" s="28"/>
      <c r="B138" s="139"/>
      <c r="C138" s="140" t="s">
        <v>199</v>
      </c>
      <c r="D138" s="140" t="s">
        <v>180</v>
      </c>
      <c r="E138" s="141" t="s">
        <v>894</v>
      </c>
      <c r="F138" s="142" t="s">
        <v>895</v>
      </c>
      <c r="G138" s="143" t="s">
        <v>202</v>
      </c>
      <c r="H138" s="144">
        <v>48.209000000000003</v>
      </c>
      <c r="I138" s="144"/>
      <c r="J138" s="144"/>
      <c r="K138" s="145"/>
      <c r="L138" s="29"/>
      <c r="M138" s="146" t="s">
        <v>1</v>
      </c>
      <c r="N138" s="147" t="s">
        <v>38</v>
      </c>
      <c r="O138" s="148">
        <v>1.5089999999999999</v>
      </c>
      <c r="P138" s="148">
        <f>O138*H138</f>
        <v>72.747381000000004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0" t="s">
        <v>184</v>
      </c>
      <c r="AT138" s="150" t="s">
        <v>180</v>
      </c>
      <c r="AU138" s="150" t="s">
        <v>185</v>
      </c>
      <c r="AY138" s="16" t="s">
        <v>177</v>
      </c>
      <c r="BE138" s="151">
        <f>IF(N138="základná",J138,0)</f>
        <v>0</v>
      </c>
      <c r="BF138" s="151">
        <f>IF(N138="znížená",J138,0)</f>
        <v>0</v>
      </c>
      <c r="BG138" s="151">
        <f>IF(N138="zákl. prenesená",J138,0)</f>
        <v>0</v>
      </c>
      <c r="BH138" s="151">
        <f>IF(N138="zníž. prenesená",J138,0)</f>
        <v>0</v>
      </c>
      <c r="BI138" s="151">
        <f>IF(N138="nulová",J138,0)</f>
        <v>0</v>
      </c>
      <c r="BJ138" s="16" t="s">
        <v>185</v>
      </c>
      <c r="BK138" s="152">
        <f>ROUND(I138*H138,3)</f>
        <v>0</v>
      </c>
      <c r="BL138" s="16" t="s">
        <v>184</v>
      </c>
      <c r="BM138" s="150" t="s">
        <v>1189</v>
      </c>
    </row>
    <row r="139" spans="1:65" s="13" customFormat="1">
      <c r="B139" s="153"/>
      <c r="D139" s="154" t="s">
        <v>204</v>
      </c>
      <c r="E139" s="155" t="s">
        <v>1</v>
      </c>
      <c r="F139" s="156" t="s">
        <v>1190</v>
      </c>
      <c r="H139" s="157">
        <v>4.4589999999999996</v>
      </c>
      <c r="L139" s="153"/>
      <c r="M139" s="158"/>
      <c r="N139" s="159"/>
      <c r="O139" s="159"/>
      <c r="P139" s="159"/>
      <c r="Q139" s="159"/>
      <c r="R139" s="159"/>
      <c r="S139" s="159"/>
      <c r="T139" s="160"/>
      <c r="AT139" s="155" t="s">
        <v>204</v>
      </c>
      <c r="AU139" s="155" t="s">
        <v>185</v>
      </c>
      <c r="AV139" s="13" t="s">
        <v>185</v>
      </c>
      <c r="AW139" s="13" t="s">
        <v>27</v>
      </c>
      <c r="AX139" s="13" t="s">
        <v>72</v>
      </c>
      <c r="AY139" s="155" t="s">
        <v>177</v>
      </c>
    </row>
    <row r="140" spans="1:65" s="13" customFormat="1">
      <c r="B140" s="153"/>
      <c r="D140" s="154" t="s">
        <v>204</v>
      </c>
      <c r="E140" s="155" t="s">
        <v>1</v>
      </c>
      <c r="F140" s="156" t="s">
        <v>1191</v>
      </c>
      <c r="H140" s="157">
        <v>0.95599999999999996</v>
      </c>
      <c r="L140" s="153"/>
      <c r="M140" s="158"/>
      <c r="N140" s="159"/>
      <c r="O140" s="159"/>
      <c r="P140" s="159"/>
      <c r="Q140" s="159"/>
      <c r="R140" s="159"/>
      <c r="S140" s="159"/>
      <c r="T140" s="160"/>
      <c r="AT140" s="155" t="s">
        <v>204</v>
      </c>
      <c r="AU140" s="155" t="s">
        <v>185</v>
      </c>
      <c r="AV140" s="13" t="s">
        <v>185</v>
      </c>
      <c r="AW140" s="13" t="s">
        <v>27</v>
      </c>
      <c r="AX140" s="13" t="s">
        <v>72</v>
      </c>
      <c r="AY140" s="155" t="s">
        <v>177</v>
      </c>
    </row>
    <row r="141" spans="1:65" s="13" customFormat="1">
      <c r="B141" s="153"/>
      <c r="D141" s="154" t="s">
        <v>204</v>
      </c>
      <c r="E141" s="155" t="s">
        <v>1</v>
      </c>
      <c r="F141" s="156" t="s">
        <v>1192</v>
      </c>
      <c r="H141" s="157">
        <v>7.8810000000000002</v>
      </c>
      <c r="L141" s="153"/>
      <c r="M141" s="158"/>
      <c r="N141" s="159"/>
      <c r="O141" s="159"/>
      <c r="P141" s="159"/>
      <c r="Q141" s="159"/>
      <c r="R141" s="159"/>
      <c r="S141" s="159"/>
      <c r="T141" s="160"/>
      <c r="AT141" s="155" t="s">
        <v>204</v>
      </c>
      <c r="AU141" s="155" t="s">
        <v>185</v>
      </c>
      <c r="AV141" s="13" t="s">
        <v>185</v>
      </c>
      <c r="AW141" s="13" t="s">
        <v>27</v>
      </c>
      <c r="AX141" s="13" t="s">
        <v>72</v>
      </c>
      <c r="AY141" s="155" t="s">
        <v>177</v>
      </c>
    </row>
    <row r="142" spans="1:65" s="13" customFormat="1">
      <c r="B142" s="153"/>
      <c r="D142" s="154" t="s">
        <v>204</v>
      </c>
      <c r="E142" s="155" t="s">
        <v>1</v>
      </c>
      <c r="F142" s="156" t="s">
        <v>1193</v>
      </c>
      <c r="H142" s="157">
        <v>6.1859999999999999</v>
      </c>
      <c r="L142" s="153"/>
      <c r="M142" s="158"/>
      <c r="N142" s="159"/>
      <c r="O142" s="159"/>
      <c r="P142" s="159"/>
      <c r="Q142" s="159"/>
      <c r="R142" s="159"/>
      <c r="S142" s="159"/>
      <c r="T142" s="160"/>
      <c r="AT142" s="155" t="s">
        <v>204</v>
      </c>
      <c r="AU142" s="155" t="s">
        <v>185</v>
      </c>
      <c r="AV142" s="13" t="s">
        <v>185</v>
      </c>
      <c r="AW142" s="13" t="s">
        <v>27</v>
      </c>
      <c r="AX142" s="13" t="s">
        <v>72</v>
      </c>
      <c r="AY142" s="155" t="s">
        <v>177</v>
      </c>
    </row>
    <row r="143" spans="1:65" s="13" customFormat="1">
      <c r="B143" s="153"/>
      <c r="D143" s="154" t="s">
        <v>204</v>
      </c>
      <c r="E143" s="155" t="s">
        <v>1</v>
      </c>
      <c r="F143" s="156" t="s">
        <v>1194</v>
      </c>
      <c r="H143" s="157">
        <v>1.4630000000000001</v>
      </c>
      <c r="L143" s="153"/>
      <c r="M143" s="158"/>
      <c r="N143" s="159"/>
      <c r="O143" s="159"/>
      <c r="P143" s="159"/>
      <c r="Q143" s="159"/>
      <c r="R143" s="159"/>
      <c r="S143" s="159"/>
      <c r="T143" s="160"/>
      <c r="AT143" s="155" t="s">
        <v>204</v>
      </c>
      <c r="AU143" s="155" t="s">
        <v>185</v>
      </c>
      <c r="AV143" s="13" t="s">
        <v>185</v>
      </c>
      <c r="AW143" s="13" t="s">
        <v>27</v>
      </c>
      <c r="AX143" s="13" t="s">
        <v>72</v>
      </c>
      <c r="AY143" s="155" t="s">
        <v>177</v>
      </c>
    </row>
    <row r="144" spans="1:65" s="13" customFormat="1">
      <c r="B144" s="153"/>
      <c r="D144" s="154" t="s">
        <v>204</v>
      </c>
      <c r="E144" s="155" t="s">
        <v>1</v>
      </c>
      <c r="F144" s="156" t="s">
        <v>1195</v>
      </c>
      <c r="H144" s="157">
        <v>5.6310000000000002</v>
      </c>
      <c r="L144" s="153"/>
      <c r="M144" s="158"/>
      <c r="N144" s="159"/>
      <c r="O144" s="159"/>
      <c r="P144" s="159"/>
      <c r="Q144" s="159"/>
      <c r="R144" s="159"/>
      <c r="S144" s="159"/>
      <c r="T144" s="160"/>
      <c r="AT144" s="155" t="s">
        <v>204</v>
      </c>
      <c r="AU144" s="155" t="s">
        <v>185</v>
      </c>
      <c r="AV144" s="13" t="s">
        <v>185</v>
      </c>
      <c r="AW144" s="13" t="s">
        <v>27</v>
      </c>
      <c r="AX144" s="13" t="s">
        <v>72</v>
      </c>
      <c r="AY144" s="155" t="s">
        <v>177</v>
      </c>
    </row>
    <row r="145" spans="1:65" s="13" customFormat="1">
      <c r="B145" s="153"/>
      <c r="D145" s="154" t="s">
        <v>204</v>
      </c>
      <c r="E145" s="155" t="s">
        <v>1</v>
      </c>
      <c r="F145" s="156" t="s">
        <v>1194</v>
      </c>
      <c r="H145" s="157">
        <v>1.4630000000000001</v>
      </c>
      <c r="L145" s="153"/>
      <c r="M145" s="158"/>
      <c r="N145" s="159"/>
      <c r="O145" s="159"/>
      <c r="P145" s="159"/>
      <c r="Q145" s="159"/>
      <c r="R145" s="159"/>
      <c r="S145" s="159"/>
      <c r="T145" s="160"/>
      <c r="AT145" s="155" t="s">
        <v>204</v>
      </c>
      <c r="AU145" s="155" t="s">
        <v>185</v>
      </c>
      <c r="AV145" s="13" t="s">
        <v>185</v>
      </c>
      <c r="AW145" s="13" t="s">
        <v>27</v>
      </c>
      <c r="AX145" s="13" t="s">
        <v>72</v>
      </c>
      <c r="AY145" s="155" t="s">
        <v>177</v>
      </c>
    </row>
    <row r="146" spans="1:65" s="13" customFormat="1">
      <c r="B146" s="153"/>
      <c r="D146" s="154" t="s">
        <v>204</v>
      </c>
      <c r="E146" s="155" t="s">
        <v>1</v>
      </c>
      <c r="F146" s="156" t="s">
        <v>1196</v>
      </c>
      <c r="H146" s="157">
        <v>5.7809999999999997</v>
      </c>
      <c r="L146" s="153"/>
      <c r="M146" s="158"/>
      <c r="N146" s="159"/>
      <c r="O146" s="159"/>
      <c r="P146" s="159"/>
      <c r="Q146" s="159"/>
      <c r="R146" s="159"/>
      <c r="S146" s="159"/>
      <c r="T146" s="160"/>
      <c r="AT146" s="155" t="s">
        <v>204</v>
      </c>
      <c r="AU146" s="155" t="s">
        <v>185</v>
      </c>
      <c r="AV146" s="13" t="s">
        <v>185</v>
      </c>
      <c r="AW146" s="13" t="s">
        <v>27</v>
      </c>
      <c r="AX146" s="13" t="s">
        <v>72</v>
      </c>
      <c r="AY146" s="155" t="s">
        <v>177</v>
      </c>
    </row>
    <row r="147" spans="1:65" s="13" customFormat="1">
      <c r="B147" s="153"/>
      <c r="D147" s="154" t="s">
        <v>204</v>
      </c>
      <c r="E147" s="155" t="s">
        <v>1</v>
      </c>
      <c r="F147" s="156" t="s">
        <v>1197</v>
      </c>
      <c r="H147" s="157">
        <v>2.16</v>
      </c>
      <c r="L147" s="153"/>
      <c r="M147" s="158"/>
      <c r="N147" s="159"/>
      <c r="O147" s="159"/>
      <c r="P147" s="159"/>
      <c r="Q147" s="159"/>
      <c r="R147" s="159"/>
      <c r="S147" s="159"/>
      <c r="T147" s="160"/>
      <c r="AT147" s="155" t="s">
        <v>204</v>
      </c>
      <c r="AU147" s="155" t="s">
        <v>185</v>
      </c>
      <c r="AV147" s="13" t="s">
        <v>185</v>
      </c>
      <c r="AW147" s="13" t="s">
        <v>27</v>
      </c>
      <c r="AX147" s="13" t="s">
        <v>72</v>
      </c>
      <c r="AY147" s="155" t="s">
        <v>177</v>
      </c>
    </row>
    <row r="148" spans="1:65" s="13" customFormat="1">
      <c r="B148" s="153"/>
      <c r="D148" s="154" t="s">
        <v>204</v>
      </c>
      <c r="E148" s="155" t="s">
        <v>1</v>
      </c>
      <c r="F148" s="156" t="s">
        <v>1198</v>
      </c>
      <c r="H148" s="157">
        <v>2.7970000000000002</v>
      </c>
      <c r="L148" s="153"/>
      <c r="M148" s="158"/>
      <c r="N148" s="159"/>
      <c r="O148" s="159"/>
      <c r="P148" s="159"/>
      <c r="Q148" s="159"/>
      <c r="R148" s="159"/>
      <c r="S148" s="159"/>
      <c r="T148" s="160"/>
      <c r="AT148" s="155" t="s">
        <v>204</v>
      </c>
      <c r="AU148" s="155" t="s">
        <v>185</v>
      </c>
      <c r="AV148" s="13" t="s">
        <v>185</v>
      </c>
      <c r="AW148" s="13" t="s">
        <v>27</v>
      </c>
      <c r="AX148" s="13" t="s">
        <v>72</v>
      </c>
      <c r="AY148" s="155" t="s">
        <v>177</v>
      </c>
    </row>
    <row r="149" spans="1:65" s="13" customFormat="1">
      <c r="B149" s="153"/>
      <c r="D149" s="154" t="s">
        <v>204</v>
      </c>
      <c r="E149" s="155" t="s">
        <v>1</v>
      </c>
      <c r="F149" s="156" t="s">
        <v>1199</v>
      </c>
      <c r="H149" s="157">
        <v>2.15</v>
      </c>
      <c r="L149" s="153"/>
      <c r="M149" s="158"/>
      <c r="N149" s="159"/>
      <c r="O149" s="159"/>
      <c r="P149" s="159"/>
      <c r="Q149" s="159"/>
      <c r="R149" s="159"/>
      <c r="S149" s="159"/>
      <c r="T149" s="160"/>
      <c r="AT149" s="155" t="s">
        <v>204</v>
      </c>
      <c r="AU149" s="155" t="s">
        <v>185</v>
      </c>
      <c r="AV149" s="13" t="s">
        <v>185</v>
      </c>
      <c r="AW149" s="13" t="s">
        <v>27</v>
      </c>
      <c r="AX149" s="13" t="s">
        <v>72</v>
      </c>
      <c r="AY149" s="155" t="s">
        <v>177</v>
      </c>
    </row>
    <row r="150" spans="1:65" s="13" customFormat="1">
      <c r="B150" s="153"/>
      <c r="D150" s="154" t="s">
        <v>204</v>
      </c>
      <c r="E150" s="155" t="s">
        <v>1</v>
      </c>
      <c r="F150" s="156" t="s">
        <v>1200</v>
      </c>
      <c r="H150" s="157">
        <v>7.282</v>
      </c>
      <c r="L150" s="153"/>
      <c r="M150" s="158"/>
      <c r="N150" s="159"/>
      <c r="O150" s="159"/>
      <c r="P150" s="159"/>
      <c r="Q150" s="159"/>
      <c r="R150" s="159"/>
      <c r="S150" s="159"/>
      <c r="T150" s="160"/>
      <c r="AT150" s="155" t="s">
        <v>204</v>
      </c>
      <c r="AU150" s="155" t="s">
        <v>185</v>
      </c>
      <c r="AV150" s="13" t="s">
        <v>185</v>
      </c>
      <c r="AW150" s="13" t="s">
        <v>27</v>
      </c>
      <c r="AX150" s="13" t="s">
        <v>72</v>
      </c>
      <c r="AY150" s="155" t="s">
        <v>177</v>
      </c>
    </row>
    <row r="151" spans="1:65" s="14" customFormat="1">
      <c r="B151" s="174"/>
      <c r="D151" s="154" t="s">
        <v>204</v>
      </c>
      <c r="E151" s="175" t="s">
        <v>1</v>
      </c>
      <c r="F151" s="176" t="s">
        <v>395</v>
      </c>
      <c r="H151" s="177">
        <v>48.209000000000003</v>
      </c>
      <c r="L151" s="174"/>
      <c r="M151" s="178"/>
      <c r="N151" s="179"/>
      <c r="O151" s="179"/>
      <c r="P151" s="179"/>
      <c r="Q151" s="179"/>
      <c r="R151" s="179"/>
      <c r="S151" s="179"/>
      <c r="T151" s="180"/>
      <c r="AT151" s="175" t="s">
        <v>204</v>
      </c>
      <c r="AU151" s="175" t="s">
        <v>185</v>
      </c>
      <c r="AV151" s="14" t="s">
        <v>184</v>
      </c>
      <c r="AW151" s="14" t="s">
        <v>27</v>
      </c>
      <c r="AX151" s="14" t="s">
        <v>80</v>
      </c>
      <c r="AY151" s="175" t="s">
        <v>177</v>
      </c>
    </row>
    <row r="152" spans="1:65" s="2" customFormat="1" ht="37.9" customHeight="1">
      <c r="A152" s="28"/>
      <c r="B152" s="139"/>
      <c r="C152" s="140" t="s">
        <v>178</v>
      </c>
      <c r="D152" s="140" t="s">
        <v>180</v>
      </c>
      <c r="E152" s="141" t="s">
        <v>899</v>
      </c>
      <c r="F152" s="142" t="s">
        <v>900</v>
      </c>
      <c r="G152" s="143" t="s">
        <v>202</v>
      </c>
      <c r="H152" s="144">
        <v>48.209000000000003</v>
      </c>
      <c r="I152" s="144"/>
      <c r="J152" s="144"/>
      <c r="K152" s="145"/>
      <c r="L152" s="29"/>
      <c r="M152" s="146" t="s">
        <v>1</v>
      </c>
      <c r="N152" s="147" t="s">
        <v>38</v>
      </c>
      <c r="O152" s="148">
        <v>0.08</v>
      </c>
      <c r="P152" s="148">
        <f>O152*H152</f>
        <v>3.8567200000000001</v>
      </c>
      <c r="Q152" s="148">
        <v>0</v>
      </c>
      <c r="R152" s="148">
        <f>Q152*H152</f>
        <v>0</v>
      </c>
      <c r="S152" s="148">
        <v>0</v>
      </c>
      <c r="T152" s="149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0" t="s">
        <v>184</v>
      </c>
      <c r="AT152" s="150" t="s">
        <v>180</v>
      </c>
      <c r="AU152" s="150" t="s">
        <v>185</v>
      </c>
      <c r="AY152" s="16" t="s">
        <v>177</v>
      </c>
      <c r="BE152" s="151">
        <f>IF(N152="základná",J152,0)</f>
        <v>0</v>
      </c>
      <c r="BF152" s="151">
        <f>IF(N152="znížená",J152,0)</f>
        <v>0</v>
      </c>
      <c r="BG152" s="151">
        <f>IF(N152="zákl. prenesená",J152,0)</f>
        <v>0</v>
      </c>
      <c r="BH152" s="151">
        <f>IF(N152="zníž. prenesená",J152,0)</f>
        <v>0</v>
      </c>
      <c r="BI152" s="151">
        <f>IF(N152="nulová",J152,0)</f>
        <v>0</v>
      </c>
      <c r="BJ152" s="16" t="s">
        <v>185</v>
      </c>
      <c r="BK152" s="152">
        <f>ROUND(I152*H152,3)</f>
        <v>0</v>
      </c>
      <c r="BL152" s="16" t="s">
        <v>184</v>
      </c>
      <c r="BM152" s="150" t="s">
        <v>1201</v>
      </c>
    </row>
    <row r="153" spans="1:65" s="2" customFormat="1" ht="24.2" customHeight="1">
      <c r="A153" s="28"/>
      <c r="B153" s="139"/>
      <c r="C153" s="140" t="s">
        <v>210</v>
      </c>
      <c r="D153" s="140" t="s">
        <v>180</v>
      </c>
      <c r="E153" s="141" t="s">
        <v>337</v>
      </c>
      <c r="F153" s="142" t="s">
        <v>338</v>
      </c>
      <c r="G153" s="143" t="s">
        <v>202</v>
      </c>
      <c r="H153" s="144">
        <v>168.381</v>
      </c>
      <c r="I153" s="144"/>
      <c r="J153" s="144"/>
      <c r="K153" s="145"/>
      <c r="L153" s="29"/>
      <c r="M153" s="146" t="s">
        <v>1</v>
      </c>
      <c r="N153" s="147" t="s">
        <v>38</v>
      </c>
      <c r="O153" s="148">
        <v>7.0999999999999994E-2</v>
      </c>
      <c r="P153" s="148">
        <f>O153*H153</f>
        <v>11.955050999999999</v>
      </c>
      <c r="Q153" s="148">
        <v>0</v>
      </c>
      <c r="R153" s="148">
        <f>Q153*H153</f>
        <v>0</v>
      </c>
      <c r="S153" s="148">
        <v>0</v>
      </c>
      <c r="T153" s="149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0" t="s">
        <v>184</v>
      </c>
      <c r="AT153" s="150" t="s">
        <v>180</v>
      </c>
      <c r="AU153" s="150" t="s">
        <v>185</v>
      </c>
      <c r="AY153" s="16" t="s">
        <v>177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6" t="s">
        <v>185</v>
      </c>
      <c r="BK153" s="152">
        <f>ROUND(I153*H153,3)</f>
        <v>0</v>
      </c>
      <c r="BL153" s="16" t="s">
        <v>184</v>
      </c>
      <c r="BM153" s="150" t="s">
        <v>1202</v>
      </c>
    </row>
    <row r="154" spans="1:65" s="13" customFormat="1">
      <c r="B154" s="153"/>
      <c r="D154" s="154" t="s">
        <v>204</v>
      </c>
      <c r="E154" s="155" t="s">
        <v>1</v>
      </c>
      <c r="F154" s="156" t="s">
        <v>1203</v>
      </c>
      <c r="H154" s="157">
        <v>184.881</v>
      </c>
      <c r="L154" s="153"/>
      <c r="M154" s="158"/>
      <c r="N154" s="159"/>
      <c r="O154" s="159"/>
      <c r="P154" s="159"/>
      <c r="Q154" s="159"/>
      <c r="R154" s="159"/>
      <c r="S154" s="159"/>
      <c r="T154" s="160"/>
      <c r="AT154" s="155" t="s">
        <v>204</v>
      </c>
      <c r="AU154" s="155" t="s">
        <v>185</v>
      </c>
      <c r="AV154" s="13" t="s">
        <v>185</v>
      </c>
      <c r="AW154" s="13" t="s">
        <v>27</v>
      </c>
      <c r="AX154" s="13" t="s">
        <v>72</v>
      </c>
      <c r="AY154" s="155" t="s">
        <v>177</v>
      </c>
    </row>
    <row r="155" spans="1:65" s="13" customFormat="1">
      <c r="B155" s="153"/>
      <c r="D155" s="154" t="s">
        <v>204</v>
      </c>
      <c r="E155" s="155" t="s">
        <v>1</v>
      </c>
      <c r="F155" s="156" t="s">
        <v>1204</v>
      </c>
      <c r="H155" s="157">
        <v>-16.5</v>
      </c>
      <c r="L155" s="153"/>
      <c r="M155" s="158"/>
      <c r="N155" s="159"/>
      <c r="O155" s="159"/>
      <c r="P155" s="159"/>
      <c r="Q155" s="159"/>
      <c r="R155" s="159"/>
      <c r="S155" s="159"/>
      <c r="T155" s="160"/>
      <c r="AT155" s="155" t="s">
        <v>204</v>
      </c>
      <c r="AU155" s="155" t="s">
        <v>185</v>
      </c>
      <c r="AV155" s="13" t="s">
        <v>185</v>
      </c>
      <c r="AW155" s="13" t="s">
        <v>27</v>
      </c>
      <c r="AX155" s="13" t="s">
        <v>72</v>
      </c>
      <c r="AY155" s="155" t="s">
        <v>177</v>
      </c>
    </row>
    <row r="156" spans="1:65" s="14" customFormat="1">
      <c r="B156" s="174"/>
      <c r="D156" s="154" t="s">
        <v>204</v>
      </c>
      <c r="E156" s="175" t="s">
        <v>1</v>
      </c>
      <c r="F156" s="176" t="s">
        <v>395</v>
      </c>
      <c r="H156" s="177">
        <v>168.381</v>
      </c>
      <c r="L156" s="174"/>
      <c r="M156" s="178"/>
      <c r="N156" s="179"/>
      <c r="O156" s="179"/>
      <c r="P156" s="179"/>
      <c r="Q156" s="179"/>
      <c r="R156" s="179"/>
      <c r="S156" s="179"/>
      <c r="T156" s="180"/>
      <c r="AT156" s="175" t="s">
        <v>204</v>
      </c>
      <c r="AU156" s="175" t="s">
        <v>185</v>
      </c>
      <c r="AV156" s="14" t="s">
        <v>184</v>
      </c>
      <c r="AW156" s="14" t="s">
        <v>27</v>
      </c>
      <c r="AX156" s="14" t="s">
        <v>80</v>
      </c>
      <c r="AY156" s="175" t="s">
        <v>177</v>
      </c>
    </row>
    <row r="157" spans="1:65" s="2" customFormat="1" ht="37.9" customHeight="1">
      <c r="A157" s="28"/>
      <c r="B157" s="139"/>
      <c r="C157" s="140" t="s">
        <v>215</v>
      </c>
      <c r="D157" s="140" t="s">
        <v>180</v>
      </c>
      <c r="E157" s="141" t="s">
        <v>341</v>
      </c>
      <c r="F157" s="142" t="s">
        <v>342</v>
      </c>
      <c r="G157" s="143" t="s">
        <v>202</v>
      </c>
      <c r="H157" s="144">
        <v>673.524</v>
      </c>
      <c r="I157" s="144"/>
      <c r="J157" s="144"/>
      <c r="K157" s="145"/>
      <c r="L157" s="29"/>
      <c r="M157" s="146" t="s">
        <v>1</v>
      </c>
      <c r="N157" s="147" t="s">
        <v>38</v>
      </c>
      <c r="O157" s="148">
        <v>7.0000000000000001E-3</v>
      </c>
      <c r="P157" s="148">
        <f>O157*H157</f>
        <v>4.7146680000000005</v>
      </c>
      <c r="Q157" s="148">
        <v>0</v>
      </c>
      <c r="R157" s="148">
        <f>Q157*H157</f>
        <v>0</v>
      </c>
      <c r="S157" s="148">
        <v>0</v>
      </c>
      <c r="T157" s="149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0" t="s">
        <v>184</v>
      </c>
      <c r="AT157" s="150" t="s">
        <v>180</v>
      </c>
      <c r="AU157" s="150" t="s">
        <v>185</v>
      </c>
      <c r="AY157" s="16" t="s">
        <v>177</v>
      </c>
      <c r="BE157" s="151">
        <f>IF(N157="základná",J157,0)</f>
        <v>0</v>
      </c>
      <c r="BF157" s="151">
        <f>IF(N157="znížená",J157,0)</f>
        <v>0</v>
      </c>
      <c r="BG157" s="151">
        <f>IF(N157="zákl. prenesená",J157,0)</f>
        <v>0</v>
      </c>
      <c r="BH157" s="151">
        <f>IF(N157="zníž. prenesená",J157,0)</f>
        <v>0</v>
      </c>
      <c r="BI157" s="151">
        <f>IF(N157="nulová",J157,0)</f>
        <v>0</v>
      </c>
      <c r="BJ157" s="16" t="s">
        <v>185</v>
      </c>
      <c r="BK157" s="152">
        <f>ROUND(I157*H157,3)</f>
        <v>0</v>
      </c>
      <c r="BL157" s="16" t="s">
        <v>184</v>
      </c>
      <c r="BM157" s="150" t="s">
        <v>1205</v>
      </c>
    </row>
    <row r="158" spans="1:65" s="13" customFormat="1">
      <c r="B158" s="153"/>
      <c r="D158" s="154" t="s">
        <v>204</v>
      </c>
      <c r="F158" s="156" t="s">
        <v>1410</v>
      </c>
      <c r="H158" s="157">
        <v>673.524</v>
      </c>
      <c r="L158" s="153"/>
      <c r="M158" s="158"/>
      <c r="N158" s="159"/>
      <c r="O158" s="159"/>
      <c r="P158" s="159"/>
      <c r="Q158" s="159"/>
      <c r="R158" s="159"/>
      <c r="S158" s="159"/>
      <c r="T158" s="160"/>
      <c r="AT158" s="155" t="s">
        <v>204</v>
      </c>
      <c r="AU158" s="155" t="s">
        <v>185</v>
      </c>
      <c r="AV158" s="13" t="s">
        <v>185</v>
      </c>
      <c r="AW158" s="13" t="s">
        <v>3</v>
      </c>
      <c r="AX158" s="13" t="s">
        <v>80</v>
      </c>
      <c r="AY158" s="155" t="s">
        <v>177</v>
      </c>
    </row>
    <row r="159" spans="1:65" s="2" customFormat="1" ht="14.45" customHeight="1">
      <c r="A159" s="28"/>
      <c r="B159" s="139"/>
      <c r="C159" s="140" t="s">
        <v>197</v>
      </c>
      <c r="D159" s="140" t="s">
        <v>180</v>
      </c>
      <c r="E159" s="141" t="s">
        <v>344</v>
      </c>
      <c r="F159" s="142" t="s">
        <v>345</v>
      </c>
      <c r="G159" s="143" t="s">
        <v>202</v>
      </c>
      <c r="H159" s="144">
        <v>168.381</v>
      </c>
      <c r="I159" s="144"/>
      <c r="J159" s="144"/>
      <c r="K159" s="145"/>
      <c r="L159" s="29"/>
      <c r="M159" s="146" t="s">
        <v>1</v>
      </c>
      <c r="N159" s="147" t="s">
        <v>38</v>
      </c>
      <c r="O159" s="148">
        <v>0.83199999999999996</v>
      </c>
      <c r="P159" s="148">
        <f>O159*H159</f>
        <v>140.09299199999998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0" t="s">
        <v>184</v>
      </c>
      <c r="AT159" s="150" t="s">
        <v>180</v>
      </c>
      <c r="AU159" s="150" t="s">
        <v>185</v>
      </c>
      <c r="AY159" s="16" t="s">
        <v>177</v>
      </c>
      <c r="BE159" s="151">
        <f>IF(N159="základná",J159,0)</f>
        <v>0</v>
      </c>
      <c r="BF159" s="151">
        <f>IF(N159="znížená",J159,0)</f>
        <v>0</v>
      </c>
      <c r="BG159" s="151">
        <f>IF(N159="zákl. prenesená",J159,0)</f>
        <v>0</v>
      </c>
      <c r="BH159" s="151">
        <f>IF(N159="zníž. prenesená",J159,0)</f>
        <v>0</v>
      </c>
      <c r="BI159" s="151">
        <f>IF(N159="nulová",J159,0)</f>
        <v>0</v>
      </c>
      <c r="BJ159" s="16" t="s">
        <v>185</v>
      </c>
      <c r="BK159" s="152">
        <f>ROUND(I159*H159,3)</f>
        <v>0</v>
      </c>
      <c r="BL159" s="16" t="s">
        <v>184</v>
      </c>
      <c r="BM159" s="150" t="s">
        <v>1206</v>
      </c>
    </row>
    <row r="160" spans="1:65" s="2" customFormat="1" ht="14.45" customHeight="1">
      <c r="A160" s="28"/>
      <c r="B160" s="139"/>
      <c r="C160" s="140" t="s">
        <v>223</v>
      </c>
      <c r="D160" s="140" t="s">
        <v>180</v>
      </c>
      <c r="E160" s="141" t="s">
        <v>347</v>
      </c>
      <c r="F160" s="142" t="s">
        <v>348</v>
      </c>
      <c r="G160" s="143" t="s">
        <v>202</v>
      </c>
      <c r="H160" s="144">
        <v>168.381</v>
      </c>
      <c r="I160" s="144"/>
      <c r="J160" s="144"/>
      <c r="K160" s="145"/>
      <c r="L160" s="29"/>
      <c r="M160" s="146" t="s">
        <v>1</v>
      </c>
      <c r="N160" s="147" t="s">
        <v>38</v>
      </c>
      <c r="O160" s="148">
        <v>8.9999999999999993E-3</v>
      </c>
      <c r="P160" s="148">
        <f>O160*H160</f>
        <v>1.5154289999999999</v>
      </c>
      <c r="Q160" s="148">
        <v>0</v>
      </c>
      <c r="R160" s="148">
        <f>Q160*H160</f>
        <v>0</v>
      </c>
      <c r="S160" s="148">
        <v>0</v>
      </c>
      <c r="T160" s="149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0" t="s">
        <v>184</v>
      </c>
      <c r="AT160" s="150" t="s">
        <v>180</v>
      </c>
      <c r="AU160" s="150" t="s">
        <v>185</v>
      </c>
      <c r="AY160" s="16" t="s">
        <v>177</v>
      </c>
      <c r="BE160" s="151">
        <f>IF(N160="základná",J160,0)</f>
        <v>0</v>
      </c>
      <c r="BF160" s="151">
        <f>IF(N160="znížená",J160,0)</f>
        <v>0</v>
      </c>
      <c r="BG160" s="151">
        <f>IF(N160="zákl. prenesená",J160,0)</f>
        <v>0</v>
      </c>
      <c r="BH160" s="151">
        <f>IF(N160="zníž. prenesená",J160,0)</f>
        <v>0</v>
      </c>
      <c r="BI160" s="151">
        <f>IF(N160="nulová",J160,0)</f>
        <v>0</v>
      </c>
      <c r="BJ160" s="16" t="s">
        <v>185</v>
      </c>
      <c r="BK160" s="152">
        <f>ROUND(I160*H160,3)</f>
        <v>0</v>
      </c>
      <c r="BL160" s="16" t="s">
        <v>184</v>
      </c>
      <c r="BM160" s="150" t="s">
        <v>1207</v>
      </c>
    </row>
    <row r="161" spans="1:65" s="2" customFormat="1" ht="24.2" customHeight="1">
      <c r="A161" s="28"/>
      <c r="B161" s="139"/>
      <c r="C161" s="140" t="s">
        <v>227</v>
      </c>
      <c r="D161" s="140" t="s">
        <v>180</v>
      </c>
      <c r="E161" s="141" t="s">
        <v>350</v>
      </c>
      <c r="F161" s="142" t="s">
        <v>351</v>
      </c>
      <c r="G161" s="143" t="s">
        <v>253</v>
      </c>
      <c r="H161" s="144">
        <v>303.08600000000001</v>
      </c>
      <c r="I161" s="144"/>
      <c r="J161" s="144"/>
      <c r="K161" s="145"/>
      <c r="L161" s="29"/>
      <c r="M161" s="146" t="s">
        <v>1</v>
      </c>
      <c r="N161" s="147" t="s">
        <v>38</v>
      </c>
      <c r="O161" s="148">
        <v>0</v>
      </c>
      <c r="P161" s="148">
        <f>O161*H161</f>
        <v>0</v>
      </c>
      <c r="Q161" s="148">
        <v>0</v>
      </c>
      <c r="R161" s="148">
        <f>Q161*H161</f>
        <v>0</v>
      </c>
      <c r="S161" s="148">
        <v>0</v>
      </c>
      <c r="T161" s="149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0" t="s">
        <v>184</v>
      </c>
      <c r="AT161" s="150" t="s">
        <v>180</v>
      </c>
      <c r="AU161" s="150" t="s">
        <v>185</v>
      </c>
      <c r="AY161" s="16" t="s">
        <v>177</v>
      </c>
      <c r="BE161" s="151">
        <f>IF(N161="základná",J161,0)</f>
        <v>0</v>
      </c>
      <c r="BF161" s="151">
        <f>IF(N161="znížená",J161,0)</f>
        <v>0</v>
      </c>
      <c r="BG161" s="151">
        <f>IF(N161="zákl. prenesená",J161,0)</f>
        <v>0</v>
      </c>
      <c r="BH161" s="151">
        <f>IF(N161="zníž. prenesená",J161,0)</f>
        <v>0</v>
      </c>
      <c r="BI161" s="151">
        <f>IF(N161="nulová",J161,0)</f>
        <v>0</v>
      </c>
      <c r="BJ161" s="16" t="s">
        <v>185</v>
      </c>
      <c r="BK161" s="152">
        <f>ROUND(I161*H161,3)</f>
        <v>0</v>
      </c>
      <c r="BL161" s="16" t="s">
        <v>184</v>
      </c>
      <c r="BM161" s="150" t="s">
        <v>1208</v>
      </c>
    </row>
    <row r="162" spans="1:65" s="13" customFormat="1">
      <c r="B162" s="153"/>
      <c r="D162" s="154" t="s">
        <v>204</v>
      </c>
      <c r="F162" s="156" t="s">
        <v>1209</v>
      </c>
      <c r="H162" s="157">
        <v>303.08600000000001</v>
      </c>
      <c r="L162" s="153"/>
      <c r="M162" s="158"/>
      <c r="N162" s="159"/>
      <c r="O162" s="159"/>
      <c r="P162" s="159"/>
      <c r="Q162" s="159"/>
      <c r="R162" s="159"/>
      <c r="S162" s="159"/>
      <c r="T162" s="160"/>
      <c r="AT162" s="155" t="s">
        <v>204</v>
      </c>
      <c r="AU162" s="155" t="s">
        <v>185</v>
      </c>
      <c r="AV162" s="13" t="s">
        <v>185</v>
      </c>
      <c r="AW162" s="13" t="s">
        <v>3</v>
      </c>
      <c r="AX162" s="13" t="s">
        <v>80</v>
      </c>
      <c r="AY162" s="155" t="s">
        <v>177</v>
      </c>
    </row>
    <row r="163" spans="1:65" s="2" customFormat="1" ht="24.2" customHeight="1">
      <c r="A163" s="28"/>
      <c r="B163" s="139"/>
      <c r="C163" s="140" t="s">
        <v>231</v>
      </c>
      <c r="D163" s="140" t="s">
        <v>180</v>
      </c>
      <c r="E163" s="141" t="s">
        <v>354</v>
      </c>
      <c r="F163" s="142" t="s">
        <v>355</v>
      </c>
      <c r="G163" s="143" t="s">
        <v>202</v>
      </c>
      <c r="H163" s="144">
        <v>16.5</v>
      </c>
      <c r="I163" s="144"/>
      <c r="J163" s="144"/>
      <c r="K163" s="145"/>
      <c r="L163" s="29"/>
      <c r="M163" s="146" t="s">
        <v>1</v>
      </c>
      <c r="N163" s="147" t="s">
        <v>38</v>
      </c>
      <c r="O163" s="148">
        <v>0.24199999999999999</v>
      </c>
      <c r="P163" s="148">
        <f>O163*H163</f>
        <v>3.9929999999999999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0" t="s">
        <v>184</v>
      </c>
      <c r="AT163" s="150" t="s">
        <v>180</v>
      </c>
      <c r="AU163" s="150" t="s">
        <v>185</v>
      </c>
      <c r="AY163" s="16" t="s">
        <v>177</v>
      </c>
      <c r="BE163" s="151">
        <f>IF(N163="základná",J163,0)</f>
        <v>0</v>
      </c>
      <c r="BF163" s="151">
        <f>IF(N163="znížená",J163,0)</f>
        <v>0</v>
      </c>
      <c r="BG163" s="151">
        <f>IF(N163="zákl. prenesená",J163,0)</f>
        <v>0</v>
      </c>
      <c r="BH163" s="151">
        <f>IF(N163="zníž. prenesená",J163,0)</f>
        <v>0</v>
      </c>
      <c r="BI163" s="151">
        <f>IF(N163="nulová",J163,0)</f>
        <v>0</v>
      </c>
      <c r="BJ163" s="16" t="s">
        <v>185</v>
      </c>
      <c r="BK163" s="152">
        <f>ROUND(I163*H163,3)</f>
        <v>0</v>
      </c>
      <c r="BL163" s="16" t="s">
        <v>184</v>
      </c>
      <c r="BM163" s="150" t="s">
        <v>1210</v>
      </c>
    </row>
    <row r="164" spans="1:65" s="2" customFormat="1" ht="14.45" customHeight="1">
      <c r="A164" s="28"/>
      <c r="B164" s="139"/>
      <c r="C164" s="140" t="s">
        <v>235</v>
      </c>
      <c r="D164" s="140" t="s">
        <v>180</v>
      </c>
      <c r="E164" s="141" t="s">
        <v>1211</v>
      </c>
      <c r="F164" s="142" t="s">
        <v>1212</v>
      </c>
      <c r="G164" s="143" t="s">
        <v>183</v>
      </c>
      <c r="H164" s="144">
        <v>105.06</v>
      </c>
      <c r="I164" s="144"/>
      <c r="J164" s="144"/>
      <c r="K164" s="145"/>
      <c r="L164" s="29"/>
      <c r="M164" s="146" t="s">
        <v>1</v>
      </c>
      <c r="N164" s="147" t="s">
        <v>38</v>
      </c>
      <c r="O164" s="148">
        <v>6.0999999999999999E-2</v>
      </c>
      <c r="P164" s="148">
        <f>O164*H164</f>
        <v>6.4086600000000002</v>
      </c>
      <c r="Q164" s="148">
        <v>0</v>
      </c>
      <c r="R164" s="148">
        <f>Q164*H164</f>
        <v>0</v>
      </c>
      <c r="S164" s="148">
        <v>0</v>
      </c>
      <c r="T164" s="149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0" t="s">
        <v>184</v>
      </c>
      <c r="AT164" s="150" t="s">
        <v>180</v>
      </c>
      <c r="AU164" s="150" t="s">
        <v>185</v>
      </c>
      <c r="AY164" s="16" t="s">
        <v>177</v>
      </c>
      <c r="BE164" s="151">
        <f>IF(N164="základná",J164,0)</f>
        <v>0</v>
      </c>
      <c r="BF164" s="151">
        <f>IF(N164="znížená",J164,0)</f>
        <v>0</v>
      </c>
      <c r="BG164" s="151">
        <f>IF(N164="zákl. prenesená",J164,0)</f>
        <v>0</v>
      </c>
      <c r="BH164" s="151">
        <f>IF(N164="zníž. prenesená",J164,0)</f>
        <v>0</v>
      </c>
      <c r="BI164" s="151">
        <f>IF(N164="nulová",J164,0)</f>
        <v>0</v>
      </c>
      <c r="BJ164" s="16" t="s">
        <v>185</v>
      </c>
      <c r="BK164" s="152">
        <f>ROUND(I164*H164,3)</f>
        <v>0</v>
      </c>
      <c r="BL164" s="16" t="s">
        <v>184</v>
      </c>
      <c r="BM164" s="150" t="s">
        <v>1213</v>
      </c>
    </row>
    <row r="165" spans="1:65" s="13" customFormat="1">
      <c r="B165" s="153"/>
      <c r="D165" s="154" t="s">
        <v>204</v>
      </c>
      <c r="E165" s="155" t="s">
        <v>1</v>
      </c>
      <c r="F165" s="156" t="s">
        <v>1214</v>
      </c>
      <c r="H165" s="157">
        <v>26.86</v>
      </c>
      <c r="L165" s="153"/>
      <c r="M165" s="158"/>
      <c r="N165" s="159"/>
      <c r="O165" s="159"/>
      <c r="P165" s="159"/>
      <c r="Q165" s="159"/>
      <c r="R165" s="159"/>
      <c r="S165" s="159"/>
      <c r="T165" s="160"/>
      <c r="AT165" s="155" t="s">
        <v>204</v>
      </c>
      <c r="AU165" s="155" t="s">
        <v>185</v>
      </c>
      <c r="AV165" s="13" t="s">
        <v>185</v>
      </c>
      <c r="AW165" s="13" t="s">
        <v>27</v>
      </c>
      <c r="AX165" s="13" t="s">
        <v>72</v>
      </c>
      <c r="AY165" s="155" t="s">
        <v>177</v>
      </c>
    </row>
    <row r="166" spans="1:65" s="13" customFormat="1">
      <c r="B166" s="153"/>
      <c r="D166" s="154" t="s">
        <v>204</v>
      </c>
      <c r="E166" s="155" t="s">
        <v>1</v>
      </c>
      <c r="F166" s="156" t="s">
        <v>1215</v>
      </c>
      <c r="H166" s="157">
        <v>22.78</v>
      </c>
      <c r="L166" s="153"/>
      <c r="M166" s="158"/>
      <c r="N166" s="159"/>
      <c r="O166" s="159"/>
      <c r="P166" s="159"/>
      <c r="Q166" s="159"/>
      <c r="R166" s="159"/>
      <c r="S166" s="159"/>
      <c r="T166" s="160"/>
      <c r="AT166" s="155" t="s">
        <v>204</v>
      </c>
      <c r="AU166" s="155" t="s">
        <v>185</v>
      </c>
      <c r="AV166" s="13" t="s">
        <v>185</v>
      </c>
      <c r="AW166" s="13" t="s">
        <v>27</v>
      </c>
      <c r="AX166" s="13" t="s">
        <v>72</v>
      </c>
      <c r="AY166" s="155" t="s">
        <v>177</v>
      </c>
    </row>
    <row r="167" spans="1:65" s="13" customFormat="1">
      <c r="B167" s="153"/>
      <c r="D167" s="154" t="s">
        <v>204</v>
      </c>
      <c r="E167" s="155" t="s">
        <v>1</v>
      </c>
      <c r="F167" s="156" t="s">
        <v>1216</v>
      </c>
      <c r="H167" s="157">
        <v>18.7</v>
      </c>
      <c r="L167" s="153"/>
      <c r="M167" s="158"/>
      <c r="N167" s="159"/>
      <c r="O167" s="159"/>
      <c r="P167" s="159"/>
      <c r="Q167" s="159"/>
      <c r="R167" s="159"/>
      <c r="S167" s="159"/>
      <c r="T167" s="160"/>
      <c r="AT167" s="155" t="s">
        <v>204</v>
      </c>
      <c r="AU167" s="155" t="s">
        <v>185</v>
      </c>
      <c r="AV167" s="13" t="s">
        <v>185</v>
      </c>
      <c r="AW167" s="13" t="s">
        <v>27</v>
      </c>
      <c r="AX167" s="13" t="s">
        <v>72</v>
      </c>
      <c r="AY167" s="155" t="s">
        <v>177</v>
      </c>
    </row>
    <row r="168" spans="1:65" s="13" customFormat="1">
      <c r="B168" s="153"/>
      <c r="D168" s="154" t="s">
        <v>204</v>
      </c>
      <c r="E168" s="155" t="s">
        <v>1</v>
      </c>
      <c r="F168" s="156" t="s">
        <v>1217</v>
      </c>
      <c r="H168" s="157">
        <v>36.72</v>
      </c>
      <c r="L168" s="153"/>
      <c r="M168" s="158"/>
      <c r="N168" s="159"/>
      <c r="O168" s="159"/>
      <c r="P168" s="159"/>
      <c r="Q168" s="159"/>
      <c r="R168" s="159"/>
      <c r="S168" s="159"/>
      <c r="T168" s="160"/>
      <c r="AT168" s="155" t="s">
        <v>204</v>
      </c>
      <c r="AU168" s="155" t="s">
        <v>185</v>
      </c>
      <c r="AV168" s="13" t="s">
        <v>185</v>
      </c>
      <c r="AW168" s="13" t="s">
        <v>27</v>
      </c>
      <c r="AX168" s="13" t="s">
        <v>72</v>
      </c>
      <c r="AY168" s="155" t="s">
        <v>177</v>
      </c>
    </row>
    <row r="169" spans="1:65" s="14" customFormat="1">
      <c r="B169" s="174"/>
      <c r="D169" s="154" t="s">
        <v>204</v>
      </c>
      <c r="E169" s="175" t="s">
        <v>1</v>
      </c>
      <c r="F169" s="176" t="s">
        <v>395</v>
      </c>
      <c r="H169" s="177">
        <v>105.06</v>
      </c>
      <c r="L169" s="174"/>
      <c r="M169" s="178"/>
      <c r="N169" s="179"/>
      <c r="O169" s="179"/>
      <c r="P169" s="179"/>
      <c r="Q169" s="179"/>
      <c r="R169" s="179"/>
      <c r="S169" s="179"/>
      <c r="T169" s="180"/>
      <c r="AT169" s="175" t="s">
        <v>204</v>
      </c>
      <c r="AU169" s="175" t="s">
        <v>185</v>
      </c>
      <c r="AV169" s="14" t="s">
        <v>184</v>
      </c>
      <c r="AW169" s="14" t="s">
        <v>27</v>
      </c>
      <c r="AX169" s="14" t="s">
        <v>80</v>
      </c>
      <c r="AY169" s="175" t="s">
        <v>177</v>
      </c>
    </row>
    <row r="170" spans="1:65" s="2" customFormat="1" ht="14.45" customHeight="1">
      <c r="A170" s="28"/>
      <c r="B170" s="139"/>
      <c r="C170" s="165" t="s">
        <v>240</v>
      </c>
      <c r="D170" s="165" t="s">
        <v>377</v>
      </c>
      <c r="E170" s="166" t="s">
        <v>606</v>
      </c>
      <c r="F170" s="167" t="s">
        <v>1218</v>
      </c>
      <c r="G170" s="168" t="s">
        <v>312</v>
      </c>
      <c r="H170" s="169">
        <v>3.246</v>
      </c>
      <c r="I170" s="169"/>
      <c r="J170" s="169"/>
      <c r="K170" s="170"/>
      <c r="L170" s="171"/>
      <c r="M170" s="172" t="s">
        <v>1</v>
      </c>
      <c r="N170" s="173" t="s">
        <v>38</v>
      </c>
      <c r="O170" s="148">
        <v>0</v>
      </c>
      <c r="P170" s="148">
        <f>O170*H170</f>
        <v>0</v>
      </c>
      <c r="Q170" s="148">
        <v>1E-3</v>
      </c>
      <c r="R170" s="148">
        <f>Q170*H170</f>
        <v>3.2460000000000002E-3</v>
      </c>
      <c r="S170" s="148">
        <v>0</v>
      </c>
      <c r="T170" s="149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0" t="s">
        <v>215</v>
      </c>
      <c r="AT170" s="150" t="s">
        <v>377</v>
      </c>
      <c r="AU170" s="150" t="s">
        <v>185</v>
      </c>
      <c r="AY170" s="16" t="s">
        <v>177</v>
      </c>
      <c r="BE170" s="151">
        <f>IF(N170="základná",J170,0)</f>
        <v>0</v>
      </c>
      <c r="BF170" s="151">
        <f>IF(N170="znížená",J170,0)</f>
        <v>0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6" t="s">
        <v>185</v>
      </c>
      <c r="BK170" s="152">
        <f>ROUND(I170*H170,3)</f>
        <v>0</v>
      </c>
      <c r="BL170" s="16" t="s">
        <v>184</v>
      </c>
      <c r="BM170" s="150" t="s">
        <v>1219</v>
      </c>
    </row>
    <row r="171" spans="1:65" s="13" customFormat="1">
      <c r="B171" s="153"/>
      <c r="D171" s="154" t="s">
        <v>204</v>
      </c>
      <c r="F171" s="156" t="s">
        <v>1220</v>
      </c>
      <c r="H171" s="157">
        <v>3.246</v>
      </c>
      <c r="L171" s="153"/>
      <c r="M171" s="158"/>
      <c r="N171" s="159"/>
      <c r="O171" s="159"/>
      <c r="P171" s="159"/>
      <c r="Q171" s="159"/>
      <c r="R171" s="159"/>
      <c r="S171" s="159"/>
      <c r="T171" s="160"/>
      <c r="AT171" s="155" t="s">
        <v>204</v>
      </c>
      <c r="AU171" s="155" t="s">
        <v>185</v>
      </c>
      <c r="AV171" s="13" t="s">
        <v>185</v>
      </c>
      <c r="AW171" s="13" t="s">
        <v>3</v>
      </c>
      <c r="AX171" s="13" t="s">
        <v>80</v>
      </c>
      <c r="AY171" s="155" t="s">
        <v>177</v>
      </c>
    </row>
    <row r="172" spans="1:65" s="2" customFormat="1" ht="14.45" customHeight="1">
      <c r="A172" s="28"/>
      <c r="B172" s="139"/>
      <c r="C172" s="140" t="s">
        <v>245</v>
      </c>
      <c r="D172" s="140" t="s">
        <v>180</v>
      </c>
      <c r="E172" s="141" t="s">
        <v>781</v>
      </c>
      <c r="F172" s="142" t="s">
        <v>782</v>
      </c>
      <c r="G172" s="143" t="s">
        <v>183</v>
      </c>
      <c r="H172" s="144">
        <v>325</v>
      </c>
      <c r="I172" s="144"/>
      <c r="J172" s="144"/>
      <c r="K172" s="145"/>
      <c r="L172" s="29"/>
      <c r="M172" s="146" t="s">
        <v>1</v>
      </c>
      <c r="N172" s="147" t="s">
        <v>38</v>
      </c>
      <c r="O172" s="148">
        <v>1.7000000000000001E-2</v>
      </c>
      <c r="P172" s="148">
        <f>O172*H172</f>
        <v>5.5250000000000004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0" t="s">
        <v>184</v>
      </c>
      <c r="AT172" s="150" t="s">
        <v>180</v>
      </c>
      <c r="AU172" s="150" t="s">
        <v>185</v>
      </c>
      <c r="AY172" s="16" t="s">
        <v>177</v>
      </c>
      <c r="BE172" s="151">
        <f>IF(N172="základná",J172,0)</f>
        <v>0</v>
      </c>
      <c r="BF172" s="151">
        <f>IF(N172="znížená",J172,0)</f>
        <v>0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6" t="s">
        <v>185</v>
      </c>
      <c r="BK172" s="152">
        <f>ROUND(I172*H172,3)</f>
        <v>0</v>
      </c>
      <c r="BL172" s="16" t="s">
        <v>184</v>
      </c>
      <c r="BM172" s="150" t="s">
        <v>1221</v>
      </c>
    </row>
    <row r="173" spans="1:65" s="12" customFormat="1" ht="22.9" customHeight="1">
      <c r="B173" s="127"/>
      <c r="D173" s="128" t="s">
        <v>71</v>
      </c>
      <c r="E173" s="137" t="s">
        <v>185</v>
      </c>
      <c r="F173" s="137" t="s">
        <v>358</v>
      </c>
      <c r="J173" s="138"/>
      <c r="L173" s="127"/>
      <c r="M173" s="131"/>
      <c r="N173" s="132"/>
      <c r="O173" s="132"/>
      <c r="P173" s="133">
        <f>SUM(P174:P221)</f>
        <v>212.61390799999998</v>
      </c>
      <c r="Q173" s="132"/>
      <c r="R173" s="133">
        <f>SUM(R174:R221)</f>
        <v>237.76590625</v>
      </c>
      <c r="S173" s="132"/>
      <c r="T173" s="134">
        <f>SUM(T174:T221)</f>
        <v>0</v>
      </c>
      <c r="AR173" s="128" t="s">
        <v>80</v>
      </c>
      <c r="AT173" s="135" t="s">
        <v>71</v>
      </c>
      <c r="AU173" s="135" t="s">
        <v>80</v>
      </c>
      <c r="AY173" s="128" t="s">
        <v>177</v>
      </c>
      <c r="BK173" s="136">
        <f>SUM(BK174:BK221)</f>
        <v>0</v>
      </c>
    </row>
    <row r="174" spans="1:65" s="2" customFormat="1" ht="24.2" customHeight="1">
      <c r="A174" s="28"/>
      <c r="B174" s="139"/>
      <c r="C174" s="140" t="s">
        <v>250</v>
      </c>
      <c r="D174" s="140" t="s">
        <v>180</v>
      </c>
      <c r="E174" s="141" t="s">
        <v>829</v>
      </c>
      <c r="F174" s="142" t="s">
        <v>830</v>
      </c>
      <c r="G174" s="143" t="s">
        <v>202</v>
      </c>
      <c r="H174" s="144">
        <v>17.486000000000001</v>
      </c>
      <c r="I174" s="144"/>
      <c r="J174" s="144"/>
      <c r="K174" s="145"/>
      <c r="L174" s="29"/>
      <c r="M174" s="146" t="s">
        <v>1</v>
      </c>
      <c r="N174" s="147" t="s">
        <v>38</v>
      </c>
      <c r="O174" s="148">
        <v>1.042</v>
      </c>
      <c r="P174" s="148">
        <f>O174*H174</f>
        <v>18.220412</v>
      </c>
      <c r="Q174" s="148">
        <v>2.0659999999999998</v>
      </c>
      <c r="R174" s="148">
        <f>Q174*H174</f>
        <v>36.126075999999998</v>
      </c>
      <c r="S174" s="148">
        <v>0</v>
      </c>
      <c r="T174" s="149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50" t="s">
        <v>184</v>
      </c>
      <c r="AT174" s="150" t="s">
        <v>180</v>
      </c>
      <c r="AU174" s="150" t="s">
        <v>185</v>
      </c>
      <c r="AY174" s="16" t="s">
        <v>177</v>
      </c>
      <c r="BE174" s="151">
        <f>IF(N174="základná",J174,0)</f>
        <v>0</v>
      </c>
      <c r="BF174" s="151">
        <f>IF(N174="znížená",J174,0)</f>
        <v>0</v>
      </c>
      <c r="BG174" s="151">
        <f>IF(N174="zákl. prenesená",J174,0)</f>
        <v>0</v>
      </c>
      <c r="BH174" s="151">
        <f>IF(N174="zníž. prenesená",J174,0)</f>
        <v>0</v>
      </c>
      <c r="BI174" s="151">
        <f>IF(N174="nulová",J174,0)</f>
        <v>0</v>
      </c>
      <c r="BJ174" s="16" t="s">
        <v>185</v>
      </c>
      <c r="BK174" s="152">
        <f>ROUND(I174*H174,3)</f>
        <v>0</v>
      </c>
      <c r="BL174" s="16" t="s">
        <v>184</v>
      </c>
      <c r="BM174" s="150" t="s">
        <v>1222</v>
      </c>
    </row>
    <row r="175" spans="1:65" s="13" customFormat="1">
      <c r="B175" s="153"/>
      <c r="D175" s="154" t="s">
        <v>204</v>
      </c>
      <c r="E175" s="155" t="s">
        <v>1</v>
      </c>
      <c r="F175" s="156" t="s">
        <v>1223</v>
      </c>
      <c r="H175" s="157">
        <v>0.88200000000000001</v>
      </c>
      <c r="L175" s="153"/>
      <c r="M175" s="158"/>
      <c r="N175" s="159"/>
      <c r="O175" s="159"/>
      <c r="P175" s="159"/>
      <c r="Q175" s="159"/>
      <c r="R175" s="159"/>
      <c r="S175" s="159"/>
      <c r="T175" s="160"/>
      <c r="AT175" s="155" t="s">
        <v>204</v>
      </c>
      <c r="AU175" s="155" t="s">
        <v>185</v>
      </c>
      <c r="AV175" s="13" t="s">
        <v>185</v>
      </c>
      <c r="AW175" s="13" t="s">
        <v>27</v>
      </c>
      <c r="AX175" s="13" t="s">
        <v>72</v>
      </c>
      <c r="AY175" s="155" t="s">
        <v>177</v>
      </c>
    </row>
    <row r="176" spans="1:65" s="13" customFormat="1">
      <c r="B176" s="153"/>
      <c r="D176" s="154" t="s">
        <v>204</v>
      </c>
      <c r="E176" s="155" t="s">
        <v>1</v>
      </c>
      <c r="F176" s="156" t="s">
        <v>1224</v>
      </c>
      <c r="H176" s="157">
        <v>0.9</v>
      </c>
      <c r="L176" s="153"/>
      <c r="M176" s="158"/>
      <c r="N176" s="159"/>
      <c r="O176" s="159"/>
      <c r="P176" s="159"/>
      <c r="Q176" s="159"/>
      <c r="R176" s="159"/>
      <c r="S176" s="159"/>
      <c r="T176" s="160"/>
      <c r="AT176" s="155" t="s">
        <v>204</v>
      </c>
      <c r="AU176" s="155" t="s">
        <v>185</v>
      </c>
      <c r="AV176" s="13" t="s">
        <v>185</v>
      </c>
      <c r="AW176" s="13" t="s">
        <v>27</v>
      </c>
      <c r="AX176" s="13" t="s">
        <v>72</v>
      </c>
      <c r="AY176" s="155" t="s">
        <v>177</v>
      </c>
    </row>
    <row r="177" spans="1:65" s="13" customFormat="1">
      <c r="B177" s="153"/>
      <c r="D177" s="154" t="s">
        <v>204</v>
      </c>
      <c r="E177" s="155" t="s">
        <v>1</v>
      </c>
      <c r="F177" s="156" t="s">
        <v>1225</v>
      </c>
      <c r="H177" s="157">
        <v>0.75</v>
      </c>
      <c r="L177" s="153"/>
      <c r="M177" s="158"/>
      <c r="N177" s="159"/>
      <c r="O177" s="159"/>
      <c r="P177" s="159"/>
      <c r="Q177" s="159"/>
      <c r="R177" s="159"/>
      <c r="S177" s="159"/>
      <c r="T177" s="160"/>
      <c r="AT177" s="155" t="s">
        <v>204</v>
      </c>
      <c r="AU177" s="155" t="s">
        <v>185</v>
      </c>
      <c r="AV177" s="13" t="s">
        <v>185</v>
      </c>
      <c r="AW177" s="13" t="s">
        <v>27</v>
      </c>
      <c r="AX177" s="13" t="s">
        <v>72</v>
      </c>
      <c r="AY177" s="155" t="s">
        <v>177</v>
      </c>
    </row>
    <row r="178" spans="1:65" s="13" customFormat="1">
      <c r="B178" s="153"/>
      <c r="D178" s="154" t="s">
        <v>204</v>
      </c>
      <c r="E178" s="155" t="s">
        <v>1</v>
      </c>
      <c r="F178" s="156" t="s">
        <v>1226</v>
      </c>
      <c r="H178" s="157">
        <v>0.65</v>
      </c>
      <c r="L178" s="153"/>
      <c r="M178" s="158"/>
      <c r="N178" s="159"/>
      <c r="O178" s="159"/>
      <c r="P178" s="159"/>
      <c r="Q178" s="159"/>
      <c r="R178" s="159"/>
      <c r="S178" s="159"/>
      <c r="T178" s="160"/>
      <c r="AT178" s="155" t="s">
        <v>204</v>
      </c>
      <c r="AU178" s="155" t="s">
        <v>185</v>
      </c>
      <c r="AV178" s="13" t="s">
        <v>185</v>
      </c>
      <c r="AW178" s="13" t="s">
        <v>27</v>
      </c>
      <c r="AX178" s="13" t="s">
        <v>72</v>
      </c>
      <c r="AY178" s="155" t="s">
        <v>177</v>
      </c>
    </row>
    <row r="179" spans="1:65" s="13" customFormat="1">
      <c r="B179" s="153"/>
      <c r="D179" s="154" t="s">
        <v>204</v>
      </c>
      <c r="E179" s="155" t="s">
        <v>1</v>
      </c>
      <c r="F179" s="156" t="s">
        <v>1227</v>
      </c>
      <c r="H179" s="157">
        <v>1.1399999999999999</v>
      </c>
      <c r="L179" s="153"/>
      <c r="M179" s="158"/>
      <c r="N179" s="159"/>
      <c r="O179" s="159"/>
      <c r="P179" s="159"/>
      <c r="Q179" s="159"/>
      <c r="R179" s="159"/>
      <c r="S179" s="159"/>
      <c r="T179" s="160"/>
      <c r="AT179" s="155" t="s">
        <v>204</v>
      </c>
      <c r="AU179" s="155" t="s">
        <v>185</v>
      </c>
      <c r="AV179" s="13" t="s">
        <v>185</v>
      </c>
      <c r="AW179" s="13" t="s">
        <v>27</v>
      </c>
      <c r="AX179" s="13" t="s">
        <v>72</v>
      </c>
      <c r="AY179" s="155" t="s">
        <v>177</v>
      </c>
    </row>
    <row r="180" spans="1:65" s="13" customFormat="1">
      <c r="B180" s="153"/>
      <c r="D180" s="154" t="s">
        <v>204</v>
      </c>
      <c r="E180" s="155" t="s">
        <v>1</v>
      </c>
      <c r="F180" s="156" t="s">
        <v>1228</v>
      </c>
      <c r="H180" s="157">
        <v>3.4319999999999999</v>
      </c>
      <c r="L180" s="153"/>
      <c r="M180" s="158"/>
      <c r="N180" s="159"/>
      <c r="O180" s="159"/>
      <c r="P180" s="159"/>
      <c r="Q180" s="159"/>
      <c r="R180" s="159"/>
      <c r="S180" s="159"/>
      <c r="T180" s="160"/>
      <c r="AT180" s="155" t="s">
        <v>204</v>
      </c>
      <c r="AU180" s="155" t="s">
        <v>185</v>
      </c>
      <c r="AV180" s="13" t="s">
        <v>185</v>
      </c>
      <c r="AW180" s="13" t="s">
        <v>27</v>
      </c>
      <c r="AX180" s="13" t="s">
        <v>72</v>
      </c>
      <c r="AY180" s="155" t="s">
        <v>177</v>
      </c>
    </row>
    <row r="181" spans="1:65" s="13" customFormat="1">
      <c r="B181" s="153"/>
      <c r="D181" s="154" t="s">
        <v>204</v>
      </c>
      <c r="E181" s="155" t="s">
        <v>1</v>
      </c>
      <c r="F181" s="156" t="s">
        <v>1229</v>
      </c>
      <c r="H181" s="157">
        <v>4.12</v>
      </c>
      <c r="L181" s="153"/>
      <c r="M181" s="158"/>
      <c r="N181" s="159"/>
      <c r="O181" s="159"/>
      <c r="P181" s="159"/>
      <c r="Q181" s="159"/>
      <c r="R181" s="159"/>
      <c r="S181" s="159"/>
      <c r="T181" s="160"/>
      <c r="AT181" s="155" t="s">
        <v>204</v>
      </c>
      <c r="AU181" s="155" t="s">
        <v>185</v>
      </c>
      <c r="AV181" s="13" t="s">
        <v>185</v>
      </c>
      <c r="AW181" s="13" t="s">
        <v>27</v>
      </c>
      <c r="AX181" s="13" t="s">
        <v>72</v>
      </c>
      <c r="AY181" s="155" t="s">
        <v>177</v>
      </c>
    </row>
    <row r="182" spans="1:65" s="13" customFormat="1">
      <c r="B182" s="153"/>
      <c r="D182" s="154" t="s">
        <v>204</v>
      </c>
      <c r="E182" s="155" t="s">
        <v>1</v>
      </c>
      <c r="F182" s="156" t="s">
        <v>1230</v>
      </c>
      <c r="H182" s="157">
        <v>0.61199999999999999</v>
      </c>
      <c r="L182" s="153"/>
      <c r="M182" s="158"/>
      <c r="N182" s="159"/>
      <c r="O182" s="159"/>
      <c r="P182" s="159"/>
      <c r="Q182" s="159"/>
      <c r="R182" s="159"/>
      <c r="S182" s="159"/>
      <c r="T182" s="160"/>
      <c r="AT182" s="155" t="s">
        <v>204</v>
      </c>
      <c r="AU182" s="155" t="s">
        <v>185</v>
      </c>
      <c r="AV182" s="13" t="s">
        <v>185</v>
      </c>
      <c r="AW182" s="13" t="s">
        <v>27</v>
      </c>
      <c r="AX182" s="13" t="s">
        <v>72</v>
      </c>
      <c r="AY182" s="155" t="s">
        <v>177</v>
      </c>
    </row>
    <row r="183" spans="1:65" s="13" customFormat="1">
      <c r="B183" s="153"/>
      <c r="D183" s="154" t="s">
        <v>204</v>
      </c>
      <c r="E183" s="155" t="s">
        <v>1</v>
      </c>
      <c r="F183" s="156" t="s">
        <v>1231</v>
      </c>
      <c r="H183" s="157">
        <v>5</v>
      </c>
      <c r="L183" s="153"/>
      <c r="M183" s="158"/>
      <c r="N183" s="159"/>
      <c r="O183" s="159"/>
      <c r="P183" s="159"/>
      <c r="Q183" s="159"/>
      <c r="R183" s="159"/>
      <c r="S183" s="159"/>
      <c r="T183" s="160"/>
      <c r="AT183" s="155" t="s">
        <v>204</v>
      </c>
      <c r="AU183" s="155" t="s">
        <v>185</v>
      </c>
      <c r="AV183" s="13" t="s">
        <v>185</v>
      </c>
      <c r="AW183" s="13" t="s">
        <v>27</v>
      </c>
      <c r="AX183" s="13" t="s">
        <v>72</v>
      </c>
      <c r="AY183" s="155" t="s">
        <v>177</v>
      </c>
    </row>
    <row r="184" spans="1:65" s="14" customFormat="1">
      <c r="B184" s="174"/>
      <c r="D184" s="154" t="s">
        <v>204</v>
      </c>
      <c r="E184" s="175" t="s">
        <v>1</v>
      </c>
      <c r="F184" s="176" t="s">
        <v>395</v>
      </c>
      <c r="H184" s="177">
        <v>17.485999999999997</v>
      </c>
      <c r="L184" s="174"/>
      <c r="M184" s="178"/>
      <c r="N184" s="179"/>
      <c r="O184" s="179"/>
      <c r="P184" s="179"/>
      <c r="Q184" s="179"/>
      <c r="R184" s="179"/>
      <c r="S184" s="179"/>
      <c r="T184" s="180"/>
      <c r="AT184" s="175" t="s">
        <v>204</v>
      </c>
      <c r="AU184" s="175" t="s">
        <v>185</v>
      </c>
      <c r="AV184" s="14" t="s">
        <v>184</v>
      </c>
      <c r="AW184" s="14" t="s">
        <v>27</v>
      </c>
      <c r="AX184" s="14" t="s">
        <v>80</v>
      </c>
      <c r="AY184" s="175" t="s">
        <v>177</v>
      </c>
    </row>
    <row r="185" spans="1:65" s="2" customFormat="1" ht="14.45" customHeight="1">
      <c r="A185" s="28"/>
      <c r="B185" s="139"/>
      <c r="C185" s="140" t="s">
        <v>255</v>
      </c>
      <c r="D185" s="140" t="s">
        <v>180</v>
      </c>
      <c r="E185" s="141" t="s">
        <v>834</v>
      </c>
      <c r="F185" s="142" t="s">
        <v>835</v>
      </c>
      <c r="G185" s="143" t="s">
        <v>202</v>
      </c>
      <c r="H185" s="144">
        <v>36.594000000000001</v>
      </c>
      <c r="I185" s="144"/>
      <c r="J185" s="144"/>
      <c r="K185" s="145"/>
      <c r="L185" s="29"/>
      <c r="M185" s="146" t="s">
        <v>1</v>
      </c>
      <c r="N185" s="147" t="s">
        <v>38</v>
      </c>
      <c r="O185" s="148">
        <v>0.61799999999999999</v>
      </c>
      <c r="P185" s="148">
        <f>O185*H185</f>
        <v>22.615092000000001</v>
      </c>
      <c r="Q185" s="148">
        <v>2.20099</v>
      </c>
      <c r="R185" s="148">
        <f>Q185*H185</f>
        <v>80.543028059999997</v>
      </c>
      <c r="S185" s="148">
        <v>0</v>
      </c>
      <c r="T185" s="149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50" t="s">
        <v>184</v>
      </c>
      <c r="AT185" s="150" t="s">
        <v>180</v>
      </c>
      <c r="AU185" s="150" t="s">
        <v>185</v>
      </c>
      <c r="AY185" s="16" t="s">
        <v>177</v>
      </c>
      <c r="BE185" s="151">
        <f>IF(N185="základná",J185,0)</f>
        <v>0</v>
      </c>
      <c r="BF185" s="151">
        <f>IF(N185="znížená",J185,0)</f>
        <v>0</v>
      </c>
      <c r="BG185" s="151">
        <f>IF(N185="zákl. prenesená",J185,0)</f>
        <v>0</v>
      </c>
      <c r="BH185" s="151">
        <f>IF(N185="zníž. prenesená",J185,0)</f>
        <v>0</v>
      </c>
      <c r="BI185" s="151">
        <f>IF(N185="nulová",J185,0)</f>
        <v>0</v>
      </c>
      <c r="BJ185" s="16" t="s">
        <v>185</v>
      </c>
      <c r="BK185" s="152">
        <f>ROUND(I185*H185,3)</f>
        <v>0</v>
      </c>
      <c r="BL185" s="16" t="s">
        <v>184</v>
      </c>
      <c r="BM185" s="150" t="s">
        <v>1232</v>
      </c>
    </row>
    <row r="186" spans="1:65" s="13" customFormat="1">
      <c r="B186" s="153"/>
      <c r="D186" s="154" t="s">
        <v>204</v>
      </c>
      <c r="E186" s="155" t="s">
        <v>1</v>
      </c>
      <c r="F186" s="156" t="s">
        <v>1233</v>
      </c>
      <c r="H186" s="157">
        <v>2.2200000000000002</v>
      </c>
      <c r="L186" s="153"/>
      <c r="M186" s="158"/>
      <c r="N186" s="159"/>
      <c r="O186" s="159"/>
      <c r="P186" s="159"/>
      <c r="Q186" s="159"/>
      <c r="R186" s="159"/>
      <c r="S186" s="159"/>
      <c r="T186" s="160"/>
      <c r="AT186" s="155" t="s">
        <v>204</v>
      </c>
      <c r="AU186" s="155" t="s">
        <v>185</v>
      </c>
      <c r="AV186" s="13" t="s">
        <v>185</v>
      </c>
      <c r="AW186" s="13" t="s">
        <v>27</v>
      </c>
      <c r="AX186" s="13" t="s">
        <v>72</v>
      </c>
      <c r="AY186" s="155" t="s">
        <v>177</v>
      </c>
    </row>
    <row r="187" spans="1:65" s="13" customFormat="1">
      <c r="B187" s="153"/>
      <c r="D187" s="154" t="s">
        <v>204</v>
      </c>
      <c r="E187" s="155" t="s">
        <v>1</v>
      </c>
      <c r="F187" s="156" t="s">
        <v>1234</v>
      </c>
      <c r="H187" s="157">
        <v>1.909</v>
      </c>
      <c r="L187" s="153"/>
      <c r="M187" s="158"/>
      <c r="N187" s="159"/>
      <c r="O187" s="159"/>
      <c r="P187" s="159"/>
      <c r="Q187" s="159"/>
      <c r="R187" s="159"/>
      <c r="S187" s="159"/>
      <c r="T187" s="160"/>
      <c r="AT187" s="155" t="s">
        <v>204</v>
      </c>
      <c r="AU187" s="155" t="s">
        <v>185</v>
      </c>
      <c r="AV187" s="13" t="s">
        <v>185</v>
      </c>
      <c r="AW187" s="13" t="s">
        <v>27</v>
      </c>
      <c r="AX187" s="13" t="s">
        <v>72</v>
      </c>
      <c r="AY187" s="155" t="s">
        <v>177</v>
      </c>
    </row>
    <row r="188" spans="1:65" s="13" customFormat="1">
      <c r="B188" s="153"/>
      <c r="D188" s="154" t="s">
        <v>204</v>
      </c>
      <c r="E188" s="155" t="s">
        <v>1</v>
      </c>
      <c r="F188" s="156" t="s">
        <v>1235</v>
      </c>
      <c r="H188" s="157">
        <v>1.6</v>
      </c>
      <c r="L188" s="153"/>
      <c r="M188" s="158"/>
      <c r="N188" s="159"/>
      <c r="O188" s="159"/>
      <c r="P188" s="159"/>
      <c r="Q188" s="159"/>
      <c r="R188" s="159"/>
      <c r="S188" s="159"/>
      <c r="T188" s="160"/>
      <c r="AT188" s="155" t="s">
        <v>204</v>
      </c>
      <c r="AU188" s="155" t="s">
        <v>185</v>
      </c>
      <c r="AV188" s="13" t="s">
        <v>185</v>
      </c>
      <c r="AW188" s="13" t="s">
        <v>27</v>
      </c>
      <c r="AX188" s="13" t="s">
        <v>72</v>
      </c>
      <c r="AY188" s="155" t="s">
        <v>177</v>
      </c>
    </row>
    <row r="189" spans="1:65" s="13" customFormat="1">
      <c r="B189" s="153"/>
      <c r="D189" s="154" t="s">
        <v>204</v>
      </c>
      <c r="E189" s="155" t="s">
        <v>1</v>
      </c>
      <c r="F189" s="156" t="s">
        <v>1236</v>
      </c>
      <c r="H189" s="157">
        <v>10.455</v>
      </c>
      <c r="L189" s="153"/>
      <c r="M189" s="158"/>
      <c r="N189" s="159"/>
      <c r="O189" s="159"/>
      <c r="P189" s="159"/>
      <c r="Q189" s="159"/>
      <c r="R189" s="159"/>
      <c r="S189" s="159"/>
      <c r="T189" s="160"/>
      <c r="AT189" s="155" t="s">
        <v>204</v>
      </c>
      <c r="AU189" s="155" t="s">
        <v>185</v>
      </c>
      <c r="AV189" s="13" t="s">
        <v>185</v>
      </c>
      <c r="AW189" s="13" t="s">
        <v>27</v>
      </c>
      <c r="AX189" s="13" t="s">
        <v>72</v>
      </c>
      <c r="AY189" s="155" t="s">
        <v>177</v>
      </c>
    </row>
    <row r="190" spans="1:65" s="13" customFormat="1">
      <c r="B190" s="153"/>
      <c r="D190" s="154" t="s">
        <v>204</v>
      </c>
      <c r="E190" s="155" t="s">
        <v>1</v>
      </c>
      <c r="F190" s="156" t="s">
        <v>1237</v>
      </c>
      <c r="H190" s="157">
        <v>2.907</v>
      </c>
      <c r="L190" s="153"/>
      <c r="M190" s="158"/>
      <c r="N190" s="159"/>
      <c r="O190" s="159"/>
      <c r="P190" s="159"/>
      <c r="Q190" s="159"/>
      <c r="R190" s="159"/>
      <c r="S190" s="159"/>
      <c r="T190" s="160"/>
      <c r="AT190" s="155" t="s">
        <v>204</v>
      </c>
      <c r="AU190" s="155" t="s">
        <v>185</v>
      </c>
      <c r="AV190" s="13" t="s">
        <v>185</v>
      </c>
      <c r="AW190" s="13" t="s">
        <v>27</v>
      </c>
      <c r="AX190" s="13" t="s">
        <v>72</v>
      </c>
      <c r="AY190" s="155" t="s">
        <v>177</v>
      </c>
    </row>
    <row r="191" spans="1:65" s="13" customFormat="1">
      <c r="B191" s="153"/>
      <c r="D191" s="154" t="s">
        <v>204</v>
      </c>
      <c r="E191" s="155" t="s">
        <v>1</v>
      </c>
      <c r="F191" s="156" t="s">
        <v>1238</v>
      </c>
      <c r="H191" s="157">
        <v>9.3529999999999998</v>
      </c>
      <c r="L191" s="153"/>
      <c r="M191" s="158"/>
      <c r="N191" s="159"/>
      <c r="O191" s="159"/>
      <c r="P191" s="159"/>
      <c r="Q191" s="159"/>
      <c r="R191" s="159"/>
      <c r="S191" s="159"/>
      <c r="T191" s="160"/>
      <c r="AT191" s="155" t="s">
        <v>204</v>
      </c>
      <c r="AU191" s="155" t="s">
        <v>185</v>
      </c>
      <c r="AV191" s="13" t="s">
        <v>185</v>
      </c>
      <c r="AW191" s="13" t="s">
        <v>27</v>
      </c>
      <c r="AX191" s="13" t="s">
        <v>72</v>
      </c>
      <c r="AY191" s="155" t="s">
        <v>177</v>
      </c>
    </row>
    <row r="192" spans="1:65" s="13" customFormat="1">
      <c r="B192" s="153"/>
      <c r="D192" s="154" t="s">
        <v>204</v>
      </c>
      <c r="E192" s="155" t="s">
        <v>1</v>
      </c>
      <c r="F192" s="156" t="s">
        <v>1239</v>
      </c>
      <c r="H192" s="157">
        <v>6.15</v>
      </c>
      <c r="L192" s="153"/>
      <c r="M192" s="158"/>
      <c r="N192" s="159"/>
      <c r="O192" s="159"/>
      <c r="P192" s="159"/>
      <c r="Q192" s="159"/>
      <c r="R192" s="159"/>
      <c r="S192" s="159"/>
      <c r="T192" s="160"/>
      <c r="AT192" s="155" t="s">
        <v>204</v>
      </c>
      <c r="AU192" s="155" t="s">
        <v>185</v>
      </c>
      <c r="AV192" s="13" t="s">
        <v>185</v>
      </c>
      <c r="AW192" s="13" t="s">
        <v>27</v>
      </c>
      <c r="AX192" s="13" t="s">
        <v>72</v>
      </c>
      <c r="AY192" s="155" t="s">
        <v>177</v>
      </c>
    </row>
    <row r="193" spans="1:65" s="13" customFormat="1">
      <c r="B193" s="153"/>
      <c r="D193" s="154" t="s">
        <v>204</v>
      </c>
      <c r="E193" s="155" t="s">
        <v>1</v>
      </c>
      <c r="F193" s="156" t="s">
        <v>185</v>
      </c>
      <c r="H193" s="157">
        <v>2</v>
      </c>
      <c r="L193" s="153"/>
      <c r="M193" s="158"/>
      <c r="N193" s="159"/>
      <c r="O193" s="159"/>
      <c r="P193" s="159"/>
      <c r="Q193" s="159"/>
      <c r="R193" s="159"/>
      <c r="S193" s="159"/>
      <c r="T193" s="160"/>
      <c r="AT193" s="155" t="s">
        <v>204</v>
      </c>
      <c r="AU193" s="155" t="s">
        <v>185</v>
      </c>
      <c r="AV193" s="13" t="s">
        <v>185</v>
      </c>
      <c r="AW193" s="13" t="s">
        <v>27</v>
      </c>
      <c r="AX193" s="13" t="s">
        <v>72</v>
      </c>
      <c r="AY193" s="155" t="s">
        <v>177</v>
      </c>
    </row>
    <row r="194" spans="1:65" s="14" customFormat="1">
      <c r="B194" s="174"/>
      <c r="D194" s="154" t="s">
        <v>204</v>
      </c>
      <c r="E194" s="175" t="s">
        <v>1</v>
      </c>
      <c r="F194" s="176" t="s">
        <v>395</v>
      </c>
      <c r="H194" s="177">
        <v>36.594000000000001</v>
      </c>
      <c r="L194" s="174"/>
      <c r="M194" s="178"/>
      <c r="N194" s="179"/>
      <c r="O194" s="179"/>
      <c r="P194" s="179"/>
      <c r="Q194" s="179"/>
      <c r="R194" s="179"/>
      <c r="S194" s="179"/>
      <c r="T194" s="180"/>
      <c r="AT194" s="175" t="s">
        <v>204</v>
      </c>
      <c r="AU194" s="175" t="s">
        <v>185</v>
      </c>
      <c r="AV194" s="14" t="s">
        <v>184</v>
      </c>
      <c r="AW194" s="14" t="s">
        <v>27</v>
      </c>
      <c r="AX194" s="14" t="s">
        <v>80</v>
      </c>
      <c r="AY194" s="175" t="s">
        <v>177</v>
      </c>
    </row>
    <row r="195" spans="1:65" s="2" customFormat="1" ht="14.45" customHeight="1">
      <c r="A195" s="28"/>
      <c r="B195" s="139"/>
      <c r="C195" s="140" t="s">
        <v>259</v>
      </c>
      <c r="D195" s="140" t="s">
        <v>180</v>
      </c>
      <c r="E195" s="141" t="s">
        <v>843</v>
      </c>
      <c r="F195" s="142" t="s">
        <v>844</v>
      </c>
      <c r="G195" s="143" t="s">
        <v>183</v>
      </c>
      <c r="H195" s="144">
        <v>34</v>
      </c>
      <c r="I195" s="144"/>
      <c r="J195" s="144"/>
      <c r="K195" s="145"/>
      <c r="L195" s="29"/>
      <c r="M195" s="146" t="s">
        <v>1</v>
      </c>
      <c r="N195" s="147" t="s">
        <v>38</v>
      </c>
      <c r="O195" s="148">
        <v>0.35799999999999998</v>
      </c>
      <c r="P195" s="148">
        <f>O195*H195</f>
        <v>12.171999999999999</v>
      </c>
      <c r="Q195" s="148">
        <v>6.7000000000000002E-4</v>
      </c>
      <c r="R195" s="148">
        <f>Q195*H195</f>
        <v>2.2780000000000002E-2</v>
      </c>
      <c r="S195" s="148">
        <v>0</v>
      </c>
      <c r="T195" s="149">
        <f>S195*H195</f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50" t="s">
        <v>184</v>
      </c>
      <c r="AT195" s="150" t="s">
        <v>180</v>
      </c>
      <c r="AU195" s="150" t="s">
        <v>185</v>
      </c>
      <c r="AY195" s="16" t="s">
        <v>177</v>
      </c>
      <c r="BE195" s="151">
        <f>IF(N195="základná",J195,0)</f>
        <v>0</v>
      </c>
      <c r="BF195" s="151">
        <f>IF(N195="znížená",J195,0)</f>
        <v>0</v>
      </c>
      <c r="BG195" s="151">
        <f>IF(N195="zákl. prenesená",J195,0)</f>
        <v>0</v>
      </c>
      <c r="BH195" s="151">
        <f>IF(N195="zníž. prenesená",J195,0)</f>
        <v>0</v>
      </c>
      <c r="BI195" s="151">
        <f>IF(N195="nulová",J195,0)</f>
        <v>0</v>
      </c>
      <c r="BJ195" s="16" t="s">
        <v>185</v>
      </c>
      <c r="BK195" s="152">
        <f>ROUND(I195*H195,3)</f>
        <v>0</v>
      </c>
      <c r="BL195" s="16" t="s">
        <v>184</v>
      </c>
      <c r="BM195" s="150" t="s">
        <v>1240</v>
      </c>
    </row>
    <row r="196" spans="1:65" s="13" customFormat="1">
      <c r="B196" s="153"/>
      <c r="D196" s="154" t="s">
        <v>204</v>
      </c>
      <c r="E196" s="155" t="s">
        <v>1</v>
      </c>
      <c r="F196" s="156" t="s">
        <v>1241</v>
      </c>
      <c r="H196" s="157">
        <v>34</v>
      </c>
      <c r="L196" s="153"/>
      <c r="M196" s="158"/>
      <c r="N196" s="159"/>
      <c r="O196" s="159"/>
      <c r="P196" s="159"/>
      <c r="Q196" s="159"/>
      <c r="R196" s="159"/>
      <c r="S196" s="159"/>
      <c r="T196" s="160"/>
      <c r="AT196" s="155" t="s">
        <v>204</v>
      </c>
      <c r="AU196" s="155" t="s">
        <v>185</v>
      </c>
      <c r="AV196" s="13" t="s">
        <v>185</v>
      </c>
      <c r="AW196" s="13" t="s">
        <v>27</v>
      </c>
      <c r="AX196" s="13" t="s">
        <v>80</v>
      </c>
      <c r="AY196" s="155" t="s">
        <v>177</v>
      </c>
    </row>
    <row r="197" spans="1:65" s="2" customFormat="1" ht="27.75" customHeight="1">
      <c r="A197" s="28"/>
      <c r="B197" s="139"/>
      <c r="C197" s="140" t="s">
        <v>263</v>
      </c>
      <c r="D197" s="140" t="s">
        <v>180</v>
      </c>
      <c r="E197" s="141" t="s">
        <v>848</v>
      </c>
      <c r="F197" s="142" t="s">
        <v>849</v>
      </c>
      <c r="G197" s="143" t="s">
        <v>183</v>
      </c>
      <c r="H197" s="144">
        <v>34</v>
      </c>
      <c r="I197" s="144"/>
      <c r="J197" s="144"/>
      <c r="K197" s="145"/>
      <c r="L197" s="29"/>
      <c r="M197" s="146" t="s">
        <v>1</v>
      </c>
      <c r="N197" s="147" t="s">
        <v>38</v>
      </c>
      <c r="O197" s="148">
        <v>0.19900000000000001</v>
      </c>
      <c r="P197" s="148">
        <f>O197*H197</f>
        <v>6.766</v>
      </c>
      <c r="Q197" s="148">
        <v>0</v>
      </c>
      <c r="R197" s="148">
        <f>Q197*H197</f>
        <v>0</v>
      </c>
      <c r="S197" s="148">
        <v>0</v>
      </c>
      <c r="T197" s="149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50" t="s">
        <v>184</v>
      </c>
      <c r="AT197" s="150" t="s">
        <v>180</v>
      </c>
      <c r="AU197" s="150" t="s">
        <v>185</v>
      </c>
      <c r="AY197" s="16" t="s">
        <v>177</v>
      </c>
      <c r="BE197" s="151">
        <f>IF(N197="základná",J197,0)</f>
        <v>0</v>
      </c>
      <c r="BF197" s="151">
        <f>IF(N197="znížená",J197,0)</f>
        <v>0</v>
      </c>
      <c r="BG197" s="151">
        <f>IF(N197="zákl. prenesená",J197,0)</f>
        <v>0</v>
      </c>
      <c r="BH197" s="151">
        <f>IF(N197="zníž. prenesená",J197,0)</f>
        <v>0</v>
      </c>
      <c r="BI197" s="151">
        <f>IF(N197="nulová",J197,0)</f>
        <v>0</v>
      </c>
      <c r="BJ197" s="16" t="s">
        <v>185</v>
      </c>
      <c r="BK197" s="152">
        <f>ROUND(I197*H197,3)</f>
        <v>0</v>
      </c>
      <c r="BL197" s="16" t="s">
        <v>184</v>
      </c>
      <c r="BM197" s="150" t="s">
        <v>1242</v>
      </c>
    </row>
    <row r="198" spans="1:65" s="2" customFormat="1" ht="14.45" customHeight="1">
      <c r="A198" s="28"/>
      <c r="B198" s="139"/>
      <c r="C198" s="140" t="s">
        <v>7</v>
      </c>
      <c r="D198" s="140" t="s">
        <v>180</v>
      </c>
      <c r="E198" s="141" t="s">
        <v>1243</v>
      </c>
      <c r="F198" s="142" t="s">
        <v>1244</v>
      </c>
      <c r="G198" s="143" t="s">
        <v>253</v>
      </c>
      <c r="H198" s="144">
        <v>1.8</v>
      </c>
      <c r="I198" s="144"/>
      <c r="J198" s="144"/>
      <c r="K198" s="145"/>
      <c r="L198" s="29"/>
      <c r="M198" s="146" t="s">
        <v>1</v>
      </c>
      <c r="N198" s="147" t="s">
        <v>38</v>
      </c>
      <c r="O198" s="148">
        <v>15.11</v>
      </c>
      <c r="P198" s="148">
        <f>O198*H198</f>
        <v>27.198</v>
      </c>
      <c r="Q198" s="148">
        <v>1.20296</v>
      </c>
      <c r="R198" s="148">
        <f>Q198*H198</f>
        <v>2.1653280000000001</v>
      </c>
      <c r="S198" s="148">
        <v>0</v>
      </c>
      <c r="T198" s="149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50" t="s">
        <v>184</v>
      </c>
      <c r="AT198" s="150" t="s">
        <v>180</v>
      </c>
      <c r="AU198" s="150" t="s">
        <v>185</v>
      </c>
      <c r="AY198" s="16" t="s">
        <v>177</v>
      </c>
      <c r="BE198" s="151">
        <f>IF(N198="základná",J198,0)</f>
        <v>0</v>
      </c>
      <c r="BF198" s="151">
        <f>IF(N198="znížená",J198,0)</f>
        <v>0</v>
      </c>
      <c r="BG198" s="151">
        <f>IF(N198="zákl. prenesená",J198,0)</f>
        <v>0</v>
      </c>
      <c r="BH198" s="151">
        <f>IF(N198="zníž. prenesená",J198,0)</f>
        <v>0</v>
      </c>
      <c r="BI198" s="151">
        <f>IF(N198="nulová",J198,0)</f>
        <v>0</v>
      </c>
      <c r="BJ198" s="16" t="s">
        <v>185</v>
      </c>
      <c r="BK198" s="152">
        <f>ROUND(I198*H198,3)</f>
        <v>0</v>
      </c>
      <c r="BL198" s="16" t="s">
        <v>184</v>
      </c>
      <c r="BM198" s="150" t="s">
        <v>1245</v>
      </c>
    </row>
    <row r="199" spans="1:65" s="13" customFormat="1">
      <c r="B199" s="153"/>
      <c r="D199" s="154" t="s">
        <v>204</v>
      </c>
      <c r="E199" s="155" t="s">
        <v>1</v>
      </c>
      <c r="F199" s="156" t="s">
        <v>1246</v>
      </c>
      <c r="H199" s="157">
        <v>1.8</v>
      </c>
      <c r="L199" s="153"/>
      <c r="M199" s="158"/>
      <c r="N199" s="159"/>
      <c r="O199" s="159"/>
      <c r="P199" s="159"/>
      <c r="Q199" s="159"/>
      <c r="R199" s="159"/>
      <c r="S199" s="159"/>
      <c r="T199" s="160"/>
      <c r="AT199" s="155" t="s">
        <v>204</v>
      </c>
      <c r="AU199" s="155" t="s">
        <v>185</v>
      </c>
      <c r="AV199" s="13" t="s">
        <v>185</v>
      </c>
      <c r="AW199" s="13" t="s">
        <v>27</v>
      </c>
      <c r="AX199" s="13" t="s">
        <v>80</v>
      </c>
      <c r="AY199" s="155" t="s">
        <v>177</v>
      </c>
    </row>
    <row r="200" spans="1:65" s="2" customFormat="1" ht="24.2" customHeight="1">
      <c r="A200" s="28"/>
      <c r="B200" s="139"/>
      <c r="C200" s="140" t="s">
        <v>273</v>
      </c>
      <c r="D200" s="140" t="s">
        <v>180</v>
      </c>
      <c r="E200" s="141" t="s">
        <v>1091</v>
      </c>
      <c r="F200" s="142" t="s">
        <v>1092</v>
      </c>
      <c r="G200" s="143" t="s">
        <v>202</v>
      </c>
      <c r="H200" s="144">
        <v>52.89</v>
      </c>
      <c r="I200" s="144"/>
      <c r="J200" s="144"/>
      <c r="K200" s="145"/>
      <c r="L200" s="29"/>
      <c r="M200" s="146" t="s">
        <v>1</v>
      </c>
      <c r="N200" s="147" t="s">
        <v>38</v>
      </c>
      <c r="O200" s="148">
        <v>0.58299999999999996</v>
      </c>
      <c r="P200" s="148">
        <f>O200*H200</f>
        <v>30.834869999999999</v>
      </c>
      <c r="Q200" s="148">
        <v>2.2119</v>
      </c>
      <c r="R200" s="148">
        <f>Q200*H200</f>
        <v>116.987391</v>
      </c>
      <c r="S200" s="148">
        <v>0</v>
      </c>
      <c r="T200" s="149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50" t="s">
        <v>184</v>
      </c>
      <c r="AT200" s="150" t="s">
        <v>180</v>
      </c>
      <c r="AU200" s="150" t="s">
        <v>185</v>
      </c>
      <c r="AY200" s="16" t="s">
        <v>177</v>
      </c>
      <c r="BE200" s="151">
        <f>IF(N200="základná",J200,0)</f>
        <v>0</v>
      </c>
      <c r="BF200" s="151">
        <f>IF(N200="znížená",J200,0)</f>
        <v>0</v>
      </c>
      <c r="BG200" s="151">
        <f>IF(N200="zákl. prenesená",J200,0)</f>
        <v>0</v>
      </c>
      <c r="BH200" s="151">
        <f>IF(N200="zníž. prenesená",J200,0)</f>
        <v>0</v>
      </c>
      <c r="BI200" s="151">
        <f>IF(N200="nulová",J200,0)</f>
        <v>0</v>
      </c>
      <c r="BJ200" s="16" t="s">
        <v>185</v>
      </c>
      <c r="BK200" s="152">
        <f>ROUND(I200*H200,3)</f>
        <v>0</v>
      </c>
      <c r="BL200" s="16" t="s">
        <v>184</v>
      </c>
      <c r="BM200" s="150" t="s">
        <v>1247</v>
      </c>
    </row>
    <row r="201" spans="1:65" s="13" customFormat="1">
      <c r="B201" s="153"/>
      <c r="D201" s="154" t="s">
        <v>204</v>
      </c>
      <c r="E201" s="155" t="s">
        <v>1</v>
      </c>
      <c r="F201" s="156" t="s">
        <v>1190</v>
      </c>
      <c r="H201" s="157">
        <v>4.4589999999999996</v>
      </c>
      <c r="L201" s="153"/>
      <c r="M201" s="158"/>
      <c r="N201" s="159"/>
      <c r="O201" s="159"/>
      <c r="P201" s="159"/>
      <c r="Q201" s="159"/>
      <c r="R201" s="159"/>
      <c r="S201" s="159"/>
      <c r="T201" s="160"/>
      <c r="AT201" s="155" t="s">
        <v>204</v>
      </c>
      <c r="AU201" s="155" t="s">
        <v>185</v>
      </c>
      <c r="AV201" s="13" t="s">
        <v>185</v>
      </c>
      <c r="AW201" s="13" t="s">
        <v>27</v>
      </c>
      <c r="AX201" s="13" t="s">
        <v>72</v>
      </c>
      <c r="AY201" s="155" t="s">
        <v>177</v>
      </c>
    </row>
    <row r="202" spans="1:65" s="13" customFormat="1">
      <c r="B202" s="153"/>
      <c r="D202" s="154" t="s">
        <v>204</v>
      </c>
      <c r="E202" s="155" t="s">
        <v>1</v>
      </c>
      <c r="F202" s="156" t="s">
        <v>1191</v>
      </c>
      <c r="H202" s="157">
        <v>0.95599999999999996</v>
      </c>
      <c r="L202" s="153"/>
      <c r="M202" s="158"/>
      <c r="N202" s="159"/>
      <c r="O202" s="159"/>
      <c r="P202" s="159"/>
      <c r="Q202" s="159"/>
      <c r="R202" s="159"/>
      <c r="S202" s="159"/>
      <c r="T202" s="160"/>
      <c r="AT202" s="155" t="s">
        <v>204</v>
      </c>
      <c r="AU202" s="155" t="s">
        <v>185</v>
      </c>
      <c r="AV202" s="13" t="s">
        <v>185</v>
      </c>
      <c r="AW202" s="13" t="s">
        <v>27</v>
      </c>
      <c r="AX202" s="13" t="s">
        <v>72</v>
      </c>
      <c r="AY202" s="155" t="s">
        <v>177</v>
      </c>
    </row>
    <row r="203" spans="1:65" s="13" customFormat="1">
      <c r="B203" s="153"/>
      <c r="D203" s="154" t="s">
        <v>204</v>
      </c>
      <c r="E203" s="155" t="s">
        <v>1</v>
      </c>
      <c r="F203" s="156" t="s">
        <v>1192</v>
      </c>
      <c r="H203" s="157">
        <v>7.8810000000000002</v>
      </c>
      <c r="L203" s="153"/>
      <c r="M203" s="158"/>
      <c r="N203" s="159"/>
      <c r="O203" s="159"/>
      <c r="P203" s="159"/>
      <c r="Q203" s="159"/>
      <c r="R203" s="159"/>
      <c r="S203" s="159"/>
      <c r="T203" s="160"/>
      <c r="AT203" s="155" t="s">
        <v>204</v>
      </c>
      <c r="AU203" s="155" t="s">
        <v>185</v>
      </c>
      <c r="AV203" s="13" t="s">
        <v>185</v>
      </c>
      <c r="AW203" s="13" t="s">
        <v>27</v>
      </c>
      <c r="AX203" s="13" t="s">
        <v>72</v>
      </c>
      <c r="AY203" s="155" t="s">
        <v>177</v>
      </c>
    </row>
    <row r="204" spans="1:65" s="13" customFormat="1">
      <c r="B204" s="153"/>
      <c r="D204" s="154" t="s">
        <v>204</v>
      </c>
      <c r="E204" s="155" t="s">
        <v>1</v>
      </c>
      <c r="F204" s="156" t="s">
        <v>1187</v>
      </c>
      <c r="H204" s="157">
        <v>3.63</v>
      </c>
      <c r="L204" s="153"/>
      <c r="M204" s="158"/>
      <c r="N204" s="159"/>
      <c r="O204" s="159"/>
      <c r="P204" s="159"/>
      <c r="Q204" s="159"/>
      <c r="R204" s="159"/>
      <c r="S204" s="159"/>
      <c r="T204" s="160"/>
      <c r="AT204" s="155" t="s">
        <v>204</v>
      </c>
      <c r="AU204" s="155" t="s">
        <v>185</v>
      </c>
      <c r="AV204" s="13" t="s">
        <v>185</v>
      </c>
      <c r="AW204" s="13" t="s">
        <v>27</v>
      </c>
      <c r="AX204" s="13" t="s">
        <v>72</v>
      </c>
      <c r="AY204" s="155" t="s">
        <v>177</v>
      </c>
    </row>
    <row r="205" spans="1:65" s="13" customFormat="1">
      <c r="B205" s="153"/>
      <c r="D205" s="154" t="s">
        <v>204</v>
      </c>
      <c r="E205" s="155" t="s">
        <v>1</v>
      </c>
      <c r="F205" s="156" t="s">
        <v>1193</v>
      </c>
      <c r="H205" s="157">
        <v>6.1859999999999999</v>
      </c>
      <c r="L205" s="153"/>
      <c r="M205" s="158"/>
      <c r="N205" s="159"/>
      <c r="O205" s="159"/>
      <c r="P205" s="159"/>
      <c r="Q205" s="159"/>
      <c r="R205" s="159"/>
      <c r="S205" s="159"/>
      <c r="T205" s="160"/>
      <c r="AT205" s="155" t="s">
        <v>204</v>
      </c>
      <c r="AU205" s="155" t="s">
        <v>185</v>
      </c>
      <c r="AV205" s="13" t="s">
        <v>185</v>
      </c>
      <c r="AW205" s="13" t="s">
        <v>27</v>
      </c>
      <c r="AX205" s="13" t="s">
        <v>72</v>
      </c>
      <c r="AY205" s="155" t="s">
        <v>177</v>
      </c>
    </row>
    <row r="206" spans="1:65" s="13" customFormat="1">
      <c r="B206" s="153"/>
      <c r="D206" s="154" t="s">
        <v>204</v>
      </c>
      <c r="E206" s="155" t="s">
        <v>1</v>
      </c>
      <c r="F206" s="156" t="s">
        <v>1194</v>
      </c>
      <c r="H206" s="157">
        <v>1.4630000000000001</v>
      </c>
      <c r="L206" s="153"/>
      <c r="M206" s="158"/>
      <c r="N206" s="159"/>
      <c r="O206" s="159"/>
      <c r="P206" s="159"/>
      <c r="Q206" s="159"/>
      <c r="R206" s="159"/>
      <c r="S206" s="159"/>
      <c r="T206" s="160"/>
      <c r="AT206" s="155" t="s">
        <v>204</v>
      </c>
      <c r="AU206" s="155" t="s">
        <v>185</v>
      </c>
      <c r="AV206" s="13" t="s">
        <v>185</v>
      </c>
      <c r="AW206" s="13" t="s">
        <v>27</v>
      </c>
      <c r="AX206" s="13" t="s">
        <v>72</v>
      </c>
      <c r="AY206" s="155" t="s">
        <v>177</v>
      </c>
    </row>
    <row r="207" spans="1:65" s="13" customFormat="1">
      <c r="B207" s="153"/>
      <c r="D207" s="154" t="s">
        <v>204</v>
      </c>
      <c r="E207" s="155" t="s">
        <v>1</v>
      </c>
      <c r="F207" s="156" t="s">
        <v>1195</v>
      </c>
      <c r="H207" s="157">
        <v>5.6310000000000002</v>
      </c>
      <c r="L207" s="153"/>
      <c r="M207" s="158"/>
      <c r="N207" s="159"/>
      <c r="O207" s="159"/>
      <c r="P207" s="159"/>
      <c r="Q207" s="159"/>
      <c r="R207" s="159"/>
      <c r="S207" s="159"/>
      <c r="T207" s="160"/>
      <c r="AT207" s="155" t="s">
        <v>204</v>
      </c>
      <c r="AU207" s="155" t="s">
        <v>185</v>
      </c>
      <c r="AV207" s="13" t="s">
        <v>185</v>
      </c>
      <c r="AW207" s="13" t="s">
        <v>27</v>
      </c>
      <c r="AX207" s="13" t="s">
        <v>72</v>
      </c>
      <c r="AY207" s="155" t="s">
        <v>177</v>
      </c>
    </row>
    <row r="208" spans="1:65" s="13" customFormat="1">
      <c r="B208" s="153"/>
      <c r="D208" s="154" t="s">
        <v>204</v>
      </c>
      <c r="E208" s="155" t="s">
        <v>1</v>
      </c>
      <c r="F208" s="156" t="s">
        <v>1194</v>
      </c>
      <c r="H208" s="157">
        <v>1.4630000000000001</v>
      </c>
      <c r="L208" s="153"/>
      <c r="M208" s="158"/>
      <c r="N208" s="159"/>
      <c r="O208" s="159"/>
      <c r="P208" s="159"/>
      <c r="Q208" s="159"/>
      <c r="R208" s="159"/>
      <c r="S208" s="159"/>
      <c r="T208" s="160"/>
      <c r="AT208" s="155" t="s">
        <v>204</v>
      </c>
      <c r="AU208" s="155" t="s">
        <v>185</v>
      </c>
      <c r="AV208" s="13" t="s">
        <v>185</v>
      </c>
      <c r="AW208" s="13" t="s">
        <v>27</v>
      </c>
      <c r="AX208" s="13" t="s">
        <v>72</v>
      </c>
      <c r="AY208" s="155" t="s">
        <v>177</v>
      </c>
    </row>
    <row r="209" spans="1:65" s="13" customFormat="1">
      <c r="B209" s="153"/>
      <c r="D209" s="154" t="s">
        <v>204</v>
      </c>
      <c r="E209" s="155" t="s">
        <v>1</v>
      </c>
      <c r="F209" s="156" t="s">
        <v>1196</v>
      </c>
      <c r="H209" s="157">
        <v>5.7809999999999997</v>
      </c>
      <c r="L209" s="153"/>
      <c r="M209" s="158"/>
      <c r="N209" s="159"/>
      <c r="O209" s="159"/>
      <c r="P209" s="159"/>
      <c r="Q209" s="159"/>
      <c r="R209" s="159"/>
      <c r="S209" s="159"/>
      <c r="T209" s="160"/>
      <c r="AT209" s="155" t="s">
        <v>204</v>
      </c>
      <c r="AU209" s="155" t="s">
        <v>185</v>
      </c>
      <c r="AV209" s="13" t="s">
        <v>185</v>
      </c>
      <c r="AW209" s="13" t="s">
        <v>27</v>
      </c>
      <c r="AX209" s="13" t="s">
        <v>72</v>
      </c>
      <c r="AY209" s="155" t="s">
        <v>177</v>
      </c>
    </row>
    <row r="210" spans="1:65" s="13" customFormat="1">
      <c r="B210" s="153"/>
      <c r="D210" s="154" t="s">
        <v>204</v>
      </c>
      <c r="E210" s="155" t="s">
        <v>1</v>
      </c>
      <c r="F210" s="156" t="s">
        <v>1248</v>
      </c>
      <c r="H210" s="157">
        <v>2.34</v>
      </c>
      <c r="L210" s="153"/>
      <c r="M210" s="158"/>
      <c r="N210" s="159"/>
      <c r="O210" s="159"/>
      <c r="P210" s="159"/>
      <c r="Q210" s="159"/>
      <c r="R210" s="159"/>
      <c r="S210" s="159"/>
      <c r="T210" s="160"/>
      <c r="AT210" s="155" t="s">
        <v>204</v>
      </c>
      <c r="AU210" s="155" t="s">
        <v>185</v>
      </c>
      <c r="AV210" s="13" t="s">
        <v>185</v>
      </c>
      <c r="AW210" s="13" t="s">
        <v>27</v>
      </c>
      <c r="AX210" s="13" t="s">
        <v>72</v>
      </c>
      <c r="AY210" s="155" t="s">
        <v>177</v>
      </c>
    </row>
    <row r="211" spans="1:65" s="13" customFormat="1">
      <c r="B211" s="153"/>
      <c r="D211" s="154" t="s">
        <v>204</v>
      </c>
      <c r="E211" s="155" t="s">
        <v>1</v>
      </c>
      <c r="F211" s="156" t="s">
        <v>1198</v>
      </c>
      <c r="H211" s="157">
        <v>2.7970000000000002</v>
      </c>
      <c r="L211" s="153"/>
      <c r="M211" s="158"/>
      <c r="N211" s="159"/>
      <c r="O211" s="159"/>
      <c r="P211" s="159"/>
      <c r="Q211" s="159"/>
      <c r="R211" s="159"/>
      <c r="S211" s="159"/>
      <c r="T211" s="160"/>
      <c r="AT211" s="155" t="s">
        <v>204</v>
      </c>
      <c r="AU211" s="155" t="s">
        <v>185</v>
      </c>
      <c r="AV211" s="13" t="s">
        <v>185</v>
      </c>
      <c r="AW211" s="13" t="s">
        <v>27</v>
      </c>
      <c r="AX211" s="13" t="s">
        <v>72</v>
      </c>
      <c r="AY211" s="155" t="s">
        <v>177</v>
      </c>
    </row>
    <row r="212" spans="1:65" s="13" customFormat="1">
      <c r="B212" s="153"/>
      <c r="D212" s="154" t="s">
        <v>204</v>
      </c>
      <c r="E212" s="155" t="s">
        <v>1</v>
      </c>
      <c r="F212" s="156" t="s">
        <v>1249</v>
      </c>
      <c r="H212" s="157">
        <v>3.0209999999999999</v>
      </c>
      <c r="L212" s="153"/>
      <c r="M212" s="158"/>
      <c r="N212" s="159"/>
      <c r="O212" s="159"/>
      <c r="P212" s="159"/>
      <c r="Q212" s="159"/>
      <c r="R212" s="159"/>
      <c r="S212" s="159"/>
      <c r="T212" s="160"/>
      <c r="AT212" s="155" t="s">
        <v>204</v>
      </c>
      <c r="AU212" s="155" t="s">
        <v>185</v>
      </c>
      <c r="AV212" s="13" t="s">
        <v>185</v>
      </c>
      <c r="AW212" s="13" t="s">
        <v>27</v>
      </c>
      <c r="AX212" s="13" t="s">
        <v>72</v>
      </c>
      <c r="AY212" s="155" t="s">
        <v>177</v>
      </c>
    </row>
    <row r="213" spans="1:65" s="13" customFormat="1">
      <c r="B213" s="153"/>
      <c r="D213" s="154" t="s">
        <v>204</v>
      </c>
      <c r="E213" s="155" t="s">
        <v>1</v>
      </c>
      <c r="F213" s="156" t="s">
        <v>1200</v>
      </c>
      <c r="H213" s="157">
        <v>7.282</v>
      </c>
      <c r="L213" s="153"/>
      <c r="M213" s="158"/>
      <c r="N213" s="159"/>
      <c r="O213" s="159"/>
      <c r="P213" s="159"/>
      <c r="Q213" s="159"/>
      <c r="R213" s="159"/>
      <c r="S213" s="159"/>
      <c r="T213" s="160"/>
      <c r="AT213" s="155" t="s">
        <v>204</v>
      </c>
      <c r="AU213" s="155" t="s">
        <v>185</v>
      </c>
      <c r="AV213" s="13" t="s">
        <v>185</v>
      </c>
      <c r="AW213" s="13" t="s">
        <v>27</v>
      </c>
      <c r="AX213" s="13" t="s">
        <v>72</v>
      </c>
      <c r="AY213" s="155" t="s">
        <v>177</v>
      </c>
    </row>
    <row r="214" spans="1:65" s="14" customFormat="1">
      <c r="B214" s="174"/>
      <c r="D214" s="154" t="s">
        <v>204</v>
      </c>
      <c r="E214" s="175" t="s">
        <v>1</v>
      </c>
      <c r="F214" s="176" t="s">
        <v>395</v>
      </c>
      <c r="H214" s="177">
        <v>52.89</v>
      </c>
      <c r="L214" s="174"/>
      <c r="M214" s="178"/>
      <c r="N214" s="179"/>
      <c r="O214" s="179"/>
      <c r="P214" s="179"/>
      <c r="Q214" s="179"/>
      <c r="R214" s="179"/>
      <c r="S214" s="179"/>
      <c r="T214" s="180"/>
      <c r="AT214" s="175" t="s">
        <v>204</v>
      </c>
      <c r="AU214" s="175" t="s">
        <v>185</v>
      </c>
      <c r="AV214" s="14" t="s">
        <v>184</v>
      </c>
      <c r="AW214" s="14" t="s">
        <v>27</v>
      </c>
      <c r="AX214" s="14" t="s">
        <v>80</v>
      </c>
      <c r="AY214" s="175" t="s">
        <v>177</v>
      </c>
    </row>
    <row r="215" spans="1:65" s="2" customFormat="1" ht="14.45" customHeight="1">
      <c r="A215" s="28"/>
      <c r="B215" s="139"/>
      <c r="C215" s="140" t="s">
        <v>281</v>
      </c>
      <c r="D215" s="140" t="s">
        <v>180</v>
      </c>
      <c r="E215" s="141" t="s">
        <v>620</v>
      </c>
      <c r="F215" s="142" t="s">
        <v>621</v>
      </c>
      <c r="G215" s="143" t="s">
        <v>183</v>
      </c>
      <c r="H215" s="144">
        <v>56.4</v>
      </c>
      <c r="I215" s="144"/>
      <c r="J215" s="144"/>
      <c r="K215" s="145"/>
      <c r="L215" s="29"/>
      <c r="M215" s="146" t="s">
        <v>1</v>
      </c>
      <c r="N215" s="147" t="s">
        <v>38</v>
      </c>
      <c r="O215" s="148">
        <v>0.35799999999999998</v>
      </c>
      <c r="P215" s="148">
        <f>O215*H215</f>
        <v>20.191199999999998</v>
      </c>
      <c r="Q215" s="148">
        <v>6.7000000000000002E-4</v>
      </c>
      <c r="R215" s="148">
        <f>Q215*H215</f>
        <v>3.7788000000000002E-2</v>
      </c>
      <c r="S215" s="148">
        <v>0</v>
      </c>
      <c r="T215" s="149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50" t="s">
        <v>184</v>
      </c>
      <c r="AT215" s="150" t="s">
        <v>180</v>
      </c>
      <c r="AU215" s="150" t="s">
        <v>185</v>
      </c>
      <c r="AY215" s="16" t="s">
        <v>177</v>
      </c>
      <c r="BE215" s="151">
        <f>IF(N215="základná",J215,0)</f>
        <v>0</v>
      </c>
      <c r="BF215" s="151">
        <f>IF(N215="znížená",J215,0)</f>
        <v>0</v>
      </c>
      <c r="BG215" s="151">
        <f>IF(N215="zákl. prenesená",J215,0)</f>
        <v>0</v>
      </c>
      <c r="BH215" s="151">
        <f>IF(N215="zníž. prenesená",J215,0)</f>
        <v>0</v>
      </c>
      <c r="BI215" s="151">
        <f>IF(N215="nulová",J215,0)</f>
        <v>0</v>
      </c>
      <c r="BJ215" s="16" t="s">
        <v>185</v>
      </c>
      <c r="BK215" s="152">
        <f>ROUND(I215*H215,3)</f>
        <v>0</v>
      </c>
      <c r="BL215" s="16" t="s">
        <v>184</v>
      </c>
      <c r="BM215" s="150" t="s">
        <v>1250</v>
      </c>
    </row>
    <row r="216" spans="1:65" s="13" customFormat="1">
      <c r="B216" s="153"/>
      <c r="D216" s="154" t="s">
        <v>204</v>
      </c>
      <c r="E216" s="155" t="s">
        <v>1</v>
      </c>
      <c r="F216" s="156" t="s">
        <v>1251</v>
      </c>
      <c r="H216" s="157">
        <v>56.4</v>
      </c>
      <c r="L216" s="153"/>
      <c r="M216" s="158"/>
      <c r="N216" s="159"/>
      <c r="O216" s="159"/>
      <c r="P216" s="159"/>
      <c r="Q216" s="159"/>
      <c r="R216" s="159"/>
      <c r="S216" s="159"/>
      <c r="T216" s="160"/>
      <c r="AT216" s="155" t="s">
        <v>204</v>
      </c>
      <c r="AU216" s="155" t="s">
        <v>185</v>
      </c>
      <c r="AV216" s="13" t="s">
        <v>185</v>
      </c>
      <c r="AW216" s="13" t="s">
        <v>27</v>
      </c>
      <c r="AX216" s="13" t="s">
        <v>80</v>
      </c>
      <c r="AY216" s="155" t="s">
        <v>177</v>
      </c>
    </row>
    <row r="217" spans="1:65" s="2" customFormat="1" ht="14.45" customHeight="1">
      <c r="A217" s="28"/>
      <c r="B217" s="139"/>
      <c r="C217" s="140" t="s">
        <v>285</v>
      </c>
      <c r="D217" s="140" t="s">
        <v>180</v>
      </c>
      <c r="E217" s="141" t="s">
        <v>624</v>
      </c>
      <c r="F217" s="142" t="s">
        <v>625</v>
      </c>
      <c r="G217" s="143" t="s">
        <v>183</v>
      </c>
      <c r="H217" s="144">
        <v>56.4</v>
      </c>
      <c r="I217" s="144"/>
      <c r="J217" s="144"/>
      <c r="K217" s="145"/>
      <c r="L217" s="29"/>
      <c r="M217" s="146" t="s">
        <v>1</v>
      </c>
      <c r="N217" s="147" t="s">
        <v>38</v>
      </c>
      <c r="O217" s="148">
        <v>0.19900000000000001</v>
      </c>
      <c r="P217" s="148">
        <f>O217*H217</f>
        <v>11.223600000000001</v>
      </c>
      <c r="Q217" s="148">
        <v>0</v>
      </c>
      <c r="R217" s="148">
        <f>Q217*H217</f>
        <v>0</v>
      </c>
      <c r="S217" s="148">
        <v>0</v>
      </c>
      <c r="T217" s="149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50" t="s">
        <v>184</v>
      </c>
      <c r="AT217" s="150" t="s">
        <v>180</v>
      </c>
      <c r="AU217" s="150" t="s">
        <v>185</v>
      </c>
      <c r="AY217" s="16" t="s">
        <v>177</v>
      </c>
      <c r="BE217" s="151">
        <f>IF(N217="základná",J217,0)</f>
        <v>0</v>
      </c>
      <c r="BF217" s="151">
        <f>IF(N217="znížená",J217,0)</f>
        <v>0</v>
      </c>
      <c r="BG217" s="151">
        <f>IF(N217="zákl. prenesená",J217,0)</f>
        <v>0</v>
      </c>
      <c r="BH217" s="151">
        <f>IF(N217="zníž. prenesená",J217,0)</f>
        <v>0</v>
      </c>
      <c r="BI217" s="151">
        <f>IF(N217="nulová",J217,0)</f>
        <v>0</v>
      </c>
      <c r="BJ217" s="16" t="s">
        <v>185</v>
      </c>
      <c r="BK217" s="152">
        <f>ROUND(I217*H217,3)</f>
        <v>0</v>
      </c>
      <c r="BL217" s="16" t="s">
        <v>184</v>
      </c>
      <c r="BM217" s="150" t="s">
        <v>1252</v>
      </c>
    </row>
    <row r="218" spans="1:65" s="2" customFormat="1" ht="14.45" customHeight="1">
      <c r="A218" s="28"/>
      <c r="B218" s="139"/>
      <c r="C218" s="140" t="s">
        <v>289</v>
      </c>
      <c r="D218" s="140" t="s">
        <v>180</v>
      </c>
      <c r="E218" s="141" t="s">
        <v>855</v>
      </c>
      <c r="F218" s="142" t="s">
        <v>1253</v>
      </c>
      <c r="G218" s="143" t="s">
        <v>253</v>
      </c>
      <c r="H218" s="144">
        <v>1.847</v>
      </c>
      <c r="I218" s="144"/>
      <c r="J218" s="144"/>
      <c r="K218" s="145"/>
      <c r="L218" s="29"/>
      <c r="M218" s="146" t="s">
        <v>1</v>
      </c>
      <c r="N218" s="147" t="s">
        <v>38</v>
      </c>
      <c r="O218" s="148">
        <v>34.322000000000003</v>
      </c>
      <c r="P218" s="148">
        <f>O218*H218</f>
        <v>63.392734000000004</v>
      </c>
      <c r="Q218" s="148">
        <v>1.0197700000000001</v>
      </c>
      <c r="R218" s="148">
        <f>Q218*H218</f>
        <v>1.88351519</v>
      </c>
      <c r="S218" s="148">
        <v>0</v>
      </c>
      <c r="T218" s="149">
        <f>S218*H218</f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50" t="s">
        <v>184</v>
      </c>
      <c r="AT218" s="150" t="s">
        <v>180</v>
      </c>
      <c r="AU218" s="150" t="s">
        <v>185</v>
      </c>
      <c r="AY218" s="16" t="s">
        <v>177</v>
      </c>
      <c r="BE218" s="151">
        <f>IF(N218="základná",J218,0)</f>
        <v>0</v>
      </c>
      <c r="BF218" s="151">
        <f>IF(N218="znížená",J218,0)</f>
        <v>0</v>
      </c>
      <c r="BG218" s="151">
        <f>IF(N218="zákl. prenesená",J218,0)</f>
        <v>0</v>
      </c>
      <c r="BH218" s="151">
        <f>IF(N218="zníž. prenesená",J218,0)</f>
        <v>0</v>
      </c>
      <c r="BI218" s="151">
        <f>IF(N218="nulová",J218,0)</f>
        <v>0</v>
      </c>
      <c r="BJ218" s="16" t="s">
        <v>185</v>
      </c>
      <c r="BK218" s="152">
        <f>ROUND(I218*H218,3)</f>
        <v>0</v>
      </c>
      <c r="BL218" s="16" t="s">
        <v>184</v>
      </c>
      <c r="BM218" s="150" t="s">
        <v>1254</v>
      </c>
    </row>
    <row r="219" spans="1:65" s="13" customFormat="1">
      <c r="B219" s="153"/>
      <c r="D219" s="154" t="s">
        <v>204</v>
      </c>
      <c r="E219" s="155" t="s">
        <v>1</v>
      </c>
      <c r="F219" s="156" t="s">
        <v>1255</v>
      </c>
      <c r="H219" s="157">
        <v>1.4370000000000001</v>
      </c>
      <c r="L219" s="153"/>
      <c r="M219" s="158"/>
      <c r="N219" s="159"/>
      <c r="O219" s="159"/>
      <c r="P219" s="159"/>
      <c r="Q219" s="159"/>
      <c r="R219" s="159"/>
      <c r="S219" s="159"/>
      <c r="T219" s="160"/>
      <c r="AT219" s="155" t="s">
        <v>204</v>
      </c>
      <c r="AU219" s="155" t="s">
        <v>185</v>
      </c>
      <c r="AV219" s="13" t="s">
        <v>185</v>
      </c>
      <c r="AW219" s="13" t="s">
        <v>27</v>
      </c>
      <c r="AX219" s="13" t="s">
        <v>72</v>
      </c>
      <c r="AY219" s="155" t="s">
        <v>177</v>
      </c>
    </row>
    <row r="220" spans="1:65" s="13" customFormat="1">
      <c r="B220" s="153"/>
      <c r="D220" s="154" t="s">
        <v>204</v>
      </c>
      <c r="E220" s="155" t="s">
        <v>1</v>
      </c>
      <c r="F220" s="156" t="s">
        <v>1256</v>
      </c>
      <c r="H220" s="157">
        <v>0.41</v>
      </c>
      <c r="L220" s="153"/>
      <c r="M220" s="158"/>
      <c r="N220" s="159"/>
      <c r="O220" s="159"/>
      <c r="P220" s="159"/>
      <c r="Q220" s="159"/>
      <c r="R220" s="159"/>
      <c r="S220" s="159"/>
      <c r="T220" s="160"/>
      <c r="AT220" s="155" t="s">
        <v>204</v>
      </c>
      <c r="AU220" s="155" t="s">
        <v>185</v>
      </c>
      <c r="AV220" s="13" t="s">
        <v>185</v>
      </c>
      <c r="AW220" s="13" t="s">
        <v>27</v>
      </c>
      <c r="AX220" s="13" t="s">
        <v>72</v>
      </c>
      <c r="AY220" s="155" t="s">
        <v>177</v>
      </c>
    </row>
    <row r="221" spans="1:65" s="14" customFormat="1">
      <c r="B221" s="174"/>
      <c r="D221" s="154" t="s">
        <v>204</v>
      </c>
      <c r="E221" s="175" t="s">
        <v>1</v>
      </c>
      <c r="F221" s="176" t="s">
        <v>395</v>
      </c>
      <c r="H221" s="177">
        <v>1.847</v>
      </c>
      <c r="L221" s="174"/>
      <c r="M221" s="178"/>
      <c r="N221" s="179"/>
      <c r="O221" s="179"/>
      <c r="P221" s="179"/>
      <c r="Q221" s="179"/>
      <c r="R221" s="179"/>
      <c r="S221" s="179"/>
      <c r="T221" s="180"/>
      <c r="AT221" s="175" t="s">
        <v>204</v>
      </c>
      <c r="AU221" s="175" t="s">
        <v>185</v>
      </c>
      <c r="AV221" s="14" t="s">
        <v>184</v>
      </c>
      <c r="AW221" s="14" t="s">
        <v>27</v>
      </c>
      <c r="AX221" s="14" t="s">
        <v>80</v>
      </c>
      <c r="AY221" s="175" t="s">
        <v>177</v>
      </c>
    </row>
    <row r="222" spans="1:65" s="12" customFormat="1" ht="22.9" customHeight="1">
      <c r="B222" s="127"/>
      <c r="D222" s="128" t="s">
        <v>71</v>
      </c>
      <c r="E222" s="137" t="s">
        <v>190</v>
      </c>
      <c r="F222" s="137" t="s">
        <v>454</v>
      </c>
      <c r="J222" s="138"/>
      <c r="L222" s="127"/>
      <c r="M222" s="131"/>
      <c r="N222" s="132"/>
      <c r="O222" s="132"/>
      <c r="P222" s="133">
        <f>SUM(P223:P227)</f>
        <v>2.0962700000000001</v>
      </c>
      <c r="Q222" s="132"/>
      <c r="R222" s="133">
        <f>SUM(R223:R227)</f>
        <v>0.97798799999999997</v>
      </c>
      <c r="S222" s="132"/>
      <c r="T222" s="134">
        <f>SUM(T223:T227)</f>
        <v>0</v>
      </c>
      <c r="AR222" s="128" t="s">
        <v>80</v>
      </c>
      <c r="AT222" s="135" t="s">
        <v>71</v>
      </c>
      <c r="AU222" s="135" t="s">
        <v>80</v>
      </c>
      <c r="AY222" s="128" t="s">
        <v>177</v>
      </c>
      <c r="BK222" s="136">
        <f>SUM(BK223:BK227)</f>
        <v>0</v>
      </c>
    </row>
    <row r="223" spans="1:65" s="2" customFormat="1" ht="24.2" customHeight="1">
      <c r="A223" s="28"/>
      <c r="B223" s="139"/>
      <c r="C223" s="140" t="s">
        <v>293</v>
      </c>
      <c r="D223" s="140" t="s">
        <v>180</v>
      </c>
      <c r="E223" s="141" t="s">
        <v>455</v>
      </c>
      <c r="F223" s="142" t="s">
        <v>456</v>
      </c>
      <c r="G223" s="143" t="s">
        <v>202</v>
      </c>
      <c r="H223" s="144">
        <v>0.44</v>
      </c>
      <c r="I223" s="144"/>
      <c r="J223" s="144"/>
      <c r="K223" s="145"/>
      <c r="L223" s="29"/>
      <c r="M223" s="146" t="s">
        <v>1</v>
      </c>
      <c r="N223" s="147" t="s">
        <v>38</v>
      </c>
      <c r="O223" s="148">
        <v>1.0069999999999999</v>
      </c>
      <c r="P223" s="148">
        <f>O223*H223</f>
        <v>0.44307999999999997</v>
      </c>
      <c r="Q223" s="148">
        <v>2.2119</v>
      </c>
      <c r="R223" s="148">
        <f>Q223*H223</f>
        <v>0.97323599999999999</v>
      </c>
      <c r="S223" s="148">
        <v>0</v>
      </c>
      <c r="T223" s="149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50" t="s">
        <v>184</v>
      </c>
      <c r="AT223" s="150" t="s">
        <v>180</v>
      </c>
      <c r="AU223" s="150" t="s">
        <v>185</v>
      </c>
      <c r="AY223" s="16" t="s">
        <v>177</v>
      </c>
      <c r="BE223" s="151">
        <f>IF(N223="základná",J223,0)</f>
        <v>0</v>
      </c>
      <c r="BF223" s="151">
        <f>IF(N223="znížená",J223,0)</f>
        <v>0</v>
      </c>
      <c r="BG223" s="151">
        <f>IF(N223="zákl. prenesená",J223,0)</f>
        <v>0</v>
      </c>
      <c r="BH223" s="151">
        <f>IF(N223="zníž. prenesená",J223,0)</f>
        <v>0</v>
      </c>
      <c r="BI223" s="151">
        <f>IF(N223="nulová",J223,0)</f>
        <v>0</v>
      </c>
      <c r="BJ223" s="16" t="s">
        <v>185</v>
      </c>
      <c r="BK223" s="152">
        <f>ROUND(I223*H223,3)</f>
        <v>0</v>
      </c>
      <c r="BL223" s="16" t="s">
        <v>184</v>
      </c>
      <c r="BM223" s="150" t="s">
        <v>1257</v>
      </c>
    </row>
    <row r="224" spans="1:65" s="13" customFormat="1">
      <c r="B224" s="153"/>
      <c r="D224" s="154" t="s">
        <v>204</v>
      </c>
      <c r="E224" s="155" t="s">
        <v>1</v>
      </c>
      <c r="F224" s="156" t="s">
        <v>1258</v>
      </c>
      <c r="H224" s="157">
        <v>0.44</v>
      </c>
      <c r="L224" s="153"/>
      <c r="M224" s="158"/>
      <c r="N224" s="159"/>
      <c r="O224" s="159"/>
      <c r="P224" s="159"/>
      <c r="Q224" s="159"/>
      <c r="R224" s="159"/>
      <c r="S224" s="159"/>
      <c r="T224" s="160"/>
      <c r="AT224" s="155" t="s">
        <v>204</v>
      </c>
      <c r="AU224" s="155" t="s">
        <v>185</v>
      </c>
      <c r="AV224" s="13" t="s">
        <v>185</v>
      </c>
      <c r="AW224" s="13" t="s">
        <v>27</v>
      </c>
      <c r="AX224" s="13" t="s">
        <v>80</v>
      </c>
      <c r="AY224" s="155" t="s">
        <v>177</v>
      </c>
    </row>
    <row r="225" spans="1:65" s="2" customFormat="1" ht="24.2" customHeight="1">
      <c r="A225" s="28"/>
      <c r="B225" s="139"/>
      <c r="C225" s="140" t="s">
        <v>300</v>
      </c>
      <c r="D225" s="140" t="s">
        <v>180</v>
      </c>
      <c r="E225" s="141" t="s">
        <v>460</v>
      </c>
      <c r="F225" s="142" t="s">
        <v>461</v>
      </c>
      <c r="G225" s="143" t="s">
        <v>183</v>
      </c>
      <c r="H225" s="144">
        <v>2.2000000000000002</v>
      </c>
      <c r="I225" s="144"/>
      <c r="J225" s="144"/>
      <c r="K225" s="145"/>
      <c r="L225" s="29"/>
      <c r="M225" s="146" t="s">
        <v>1</v>
      </c>
      <c r="N225" s="147" t="s">
        <v>38</v>
      </c>
      <c r="O225" s="148">
        <v>0.443</v>
      </c>
      <c r="P225" s="148">
        <f>O225*H225</f>
        <v>0.97460000000000013</v>
      </c>
      <c r="Q225" s="148">
        <v>2.16E-3</v>
      </c>
      <c r="R225" s="148">
        <f>Q225*H225</f>
        <v>4.7520000000000001E-3</v>
      </c>
      <c r="S225" s="148">
        <v>0</v>
      </c>
      <c r="T225" s="149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50" t="s">
        <v>184</v>
      </c>
      <c r="AT225" s="150" t="s">
        <v>180</v>
      </c>
      <c r="AU225" s="150" t="s">
        <v>185</v>
      </c>
      <c r="AY225" s="16" t="s">
        <v>177</v>
      </c>
      <c r="BE225" s="151">
        <f>IF(N225="základná",J225,0)</f>
        <v>0</v>
      </c>
      <c r="BF225" s="151">
        <f>IF(N225="znížená",J225,0)</f>
        <v>0</v>
      </c>
      <c r="BG225" s="151">
        <f>IF(N225="zákl. prenesená",J225,0)</f>
        <v>0</v>
      </c>
      <c r="BH225" s="151">
        <f>IF(N225="zníž. prenesená",J225,0)</f>
        <v>0</v>
      </c>
      <c r="BI225" s="151">
        <f>IF(N225="nulová",J225,0)</f>
        <v>0</v>
      </c>
      <c r="BJ225" s="16" t="s">
        <v>185</v>
      </c>
      <c r="BK225" s="152">
        <f>ROUND(I225*H225,3)</f>
        <v>0</v>
      </c>
      <c r="BL225" s="16" t="s">
        <v>184</v>
      </c>
      <c r="BM225" s="150" t="s">
        <v>1259</v>
      </c>
    </row>
    <row r="226" spans="1:65" s="13" customFormat="1">
      <c r="B226" s="153"/>
      <c r="D226" s="154" t="s">
        <v>204</v>
      </c>
      <c r="E226" s="155" t="s">
        <v>1</v>
      </c>
      <c r="F226" s="156" t="s">
        <v>1260</v>
      </c>
      <c r="H226" s="157">
        <v>2.2000000000000002</v>
      </c>
      <c r="L226" s="153"/>
      <c r="M226" s="158"/>
      <c r="N226" s="159"/>
      <c r="O226" s="159"/>
      <c r="P226" s="159"/>
      <c r="Q226" s="159"/>
      <c r="R226" s="159"/>
      <c r="S226" s="159"/>
      <c r="T226" s="160"/>
      <c r="AT226" s="155" t="s">
        <v>204</v>
      </c>
      <c r="AU226" s="155" t="s">
        <v>185</v>
      </c>
      <c r="AV226" s="13" t="s">
        <v>185</v>
      </c>
      <c r="AW226" s="13" t="s">
        <v>27</v>
      </c>
      <c r="AX226" s="13" t="s">
        <v>80</v>
      </c>
      <c r="AY226" s="155" t="s">
        <v>177</v>
      </c>
    </row>
    <row r="227" spans="1:65" s="2" customFormat="1" ht="24.2" customHeight="1">
      <c r="A227" s="28"/>
      <c r="B227" s="139"/>
      <c r="C227" s="140" t="s">
        <v>305</v>
      </c>
      <c r="D227" s="140" t="s">
        <v>180</v>
      </c>
      <c r="E227" s="141" t="s">
        <v>464</v>
      </c>
      <c r="F227" s="142" t="s">
        <v>465</v>
      </c>
      <c r="G227" s="143" t="s">
        <v>183</v>
      </c>
      <c r="H227" s="144">
        <v>2.2000000000000002</v>
      </c>
      <c r="I227" s="144"/>
      <c r="J227" s="144"/>
      <c r="K227" s="145"/>
      <c r="L227" s="29"/>
      <c r="M227" s="146" t="s">
        <v>1</v>
      </c>
      <c r="N227" s="147" t="s">
        <v>38</v>
      </c>
      <c r="O227" s="148">
        <v>0.30845</v>
      </c>
      <c r="P227" s="148">
        <f>O227*H227</f>
        <v>0.67859000000000003</v>
      </c>
      <c r="Q227" s="148">
        <v>0</v>
      </c>
      <c r="R227" s="148">
        <f>Q227*H227</f>
        <v>0</v>
      </c>
      <c r="S227" s="148">
        <v>0</v>
      </c>
      <c r="T227" s="149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50" t="s">
        <v>184</v>
      </c>
      <c r="AT227" s="150" t="s">
        <v>180</v>
      </c>
      <c r="AU227" s="150" t="s">
        <v>185</v>
      </c>
      <c r="AY227" s="16" t="s">
        <v>177</v>
      </c>
      <c r="BE227" s="151">
        <f>IF(N227="základná",J227,0)</f>
        <v>0</v>
      </c>
      <c r="BF227" s="151">
        <f>IF(N227="znížená",J227,0)</f>
        <v>0</v>
      </c>
      <c r="BG227" s="151">
        <f>IF(N227="zákl. prenesená",J227,0)</f>
        <v>0</v>
      </c>
      <c r="BH227" s="151">
        <f>IF(N227="zníž. prenesená",J227,0)</f>
        <v>0</v>
      </c>
      <c r="BI227" s="151">
        <f>IF(N227="nulová",J227,0)</f>
        <v>0</v>
      </c>
      <c r="BJ227" s="16" t="s">
        <v>185</v>
      </c>
      <c r="BK227" s="152">
        <f>ROUND(I227*H227,3)</f>
        <v>0</v>
      </c>
      <c r="BL227" s="16" t="s">
        <v>184</v>
      </c>
      <c r="BM227" s="150" t="s">
        <v>1261</v>
      </c>
    </row>
    <row r="228" spans="1:65" s="12" customFormat="1" ht="22.9" customHeight="1">
      <c r="B228" s="127"/>
      <c r="D228" s="128" t="s">
        <v>71</v>
      </c>
      <c r="E228" s="137" t="s">
        <v>178</v>
      </c>
      <c r="F228" s="137" t="s">
        <v>179</v>
      </c>
      <c r="J228" s="138"/>
      <c r="L228" s="127"/>
      <c r="M228" s="131"/>
      <c r="N228" s="132"/>
      <c r="O228" s="132"/>
      <c r="P228" s="133">
        <f>SUM(P229:P231)</f>
        <v>18.847999999999999</v>
      </c>
      <c r="Q228" s="132"/>
      <c r="R228" s="133">
        <f>SUM(R229:R231)</f>
        <v>8.9582800000000002</v>
      </c>
      <c r="S228" s="132"/>
      <c r="T228" s="134">
        <f>SUM(T229:T231)</f>
        <v>0</v>
      </c>
      <c r="AR228" s="128" t="s">
        <v>80</v>
      </c>
      <c r="AT228" s="135" t="s">
        <v>71</v>
      </c>
      <c r="AU228" s="135" t="s">
        <v>80</v>
      </c>
      <c r="AY228" s="128" t="s">
        <v>177</v>
      </c>
      <c r="BK228" s="136">
        <f>SUM(BK229:BK231)</f>
        <v>0</v>
      </c>
    </row>
    <row r="229" spans="1:65" s="2" customFormat="1" ht="24.2" customHeight="1">
      <c r="A229" s="28"/>
      <c r="B229" s="139"/>
      <c r="C229" s="140" t="s">
        <v>309</v>
      </c>
      <c r="D229" s="140" t="s">
        <v>180</v>
      </c>
      <c r="E229" s="141" t="s">
        <v>1262</v>
      </c>
      <c r="F229" s="142" t="s">
        <v>1263</v>
      </c>
      <c r="G229" s="143" t="s">
        <v>202</v>
      </c>
      <c r="H229" s="144">
        <v>4</v>
      </c>
      <c r="I229" s="144"/>
      <c r="J229" s="144"/>
      <c r="K229" s="145"/>
      <c r="L229" s="29"/>
      <c r="M229" s="146" t="s">
        <v>1</v>
      </c>
      <c r="N229" s="147" t="s">
        <v>38</v>
      </c>
      <c r="O229" s="148">
        <v>2.5649999999999999</v>
      </c>
      <c r="P229" s="148">
        <f>O229*H229</f>
        <v>10.26</v>
      </c>
      <c r="Q229" s="148">
        <v>2.2395700000000001</v>
      </c>
      <c r="R229" s="148">
        <f>Q229*H229</f>
        <v>8.9582800000000002</v>
      </c>
      <c r="S229" s="148">
        <v>0</v>
      </c>
      <c r="T229" s="149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50" t="s">
        <v>184</v>
      </c>
      <c r="AT229" s="150" t="s">
        <v>180</v>
      </c>
      <c r="AU229" s="150" t="s">
        <v>185</v>
      </c>
      <c r="AY229" s="16" t="s">
        <v>177</v>
      </c>
      <c r="BE229" s="151">
        <f>IF(N229="základná",J229,0)</f>
        <v>0</v>
      </c>
      <c r="BF229" s="151">
        <f>IF(N229="znížená",J229,0)</f>
        <v>0</v>
      </c>
      <c r="BG229" s="151">
        <f>IF(N229="zákl. prenesená",J229,0)</f>
        <v>0</v>
      </c>
      <c r="BH229" s="151">
        <f>IF(N229="zníž. prenesená",J229,0)</f>
        <v>0</v>
      </c>
      <c r="BI229" s="151">
        <f>IF(N229="nulová",J229,0)</f>
        <v>0</v>
      </c>
      <c r="BJ229" s="16" t="s">
        <v>185</v>
      </c>
      <c r="BK229" s="152">
        <f>ROUND(I229*H229,3)</f>
        <v>0</v>
      </c>
      <c r="BL229" s="16" t="s">
        <v>184</v>
      </c>
      <c r="BM229" s="150" t="s">
        <v>1264</v>
      </c>
    </row>
    <row r="230" spans="1:65" s="13" customFormat="1">
      <c r="B230" s="153"/>
      <c r="D230" s="154" t="s">
        <v>204</v>
      </c>
      <c r="E230" s="155" t="s">
        <v>1</v>
      </c>
      <c r="F230" s="156" t="s">
        <v>1265</v>
      </c>
      <c r="H230" s="157">
        <v>4</v>
      </c>
      <c r="L230" s="153"/>
      <c r="M230" s="158"/>
      <c r="N230" s="159"/>
      <c r="O230" s="159"/>
      <c r="P230" s="159"/>
      <c r="Q230" s="159"/>
      <c r="R230" s="159"/>
      <c r="S230" s="159"/>
      <c r="T230" s="160"/>
      <c r="AT230" s="155" t="s">
        <v>204</v>
      </c>
      <c r="AU230" s="155" t="s">
        <v>185</v>
      </c>
      <c r="AV230" s="13" t="s">
        <v>185</v>
      </c>
      <c r="AW230" s="13" t="s">
        <v>27</v>
      </c>
      <c r="AX230" s="13" t="s">
        <v>80</v>
      </c>
      <c r="AY230" s="155" t="s">
        <v>177</v>
      </c>
    </row>
    <row r="231" spans="1:65" s="2" customFormat="1" ht="24.2" customHeight="1">
      <c r="A231" s="28"/>
      <c r="B231" s="139"/>
      <c r="C231" s="140" t="s">
        <v>314</v>
      </c>
      <c r="D231" s="140" t="s">
        <v>180</v>
      </c>
      <c r="E231" s="141" t="s">
        <v>1266</v>
      </c>
      <c r="F231" s="142" t="s">
        <v>1267</v>
      </c>
      <c r="G231" s="143" t="s">
        <v>202</v>
      </c>
      <c r="H231" s="144">
        <v>4</v>
      </c>
      <c r="I231" s="144"/>
      <c r="J231" s="144"/>
      <c r="K231" s="145"/>
      <c r="L231" s="29"/>
      <c r="M231" s="146" t="s">
        <v>1</v>
      </c>
      <c r="N231" s="147" t="s">
        <v>38</v>
      </c>
      <c r="O231" s="148">
        <v>2.1469999999999998</v>
      </c>
      <c r="P231" s="148">
        <f>O231*H231</f>
        <v>8.5879999999999992</v>
      </c>
      <c r="Q231" s="148">
        <v>0</v>
      </c>
      <c r="R231" s="148">
        <f>Q231*H231</f>
        <v>0</v>
      </c>
      <c r="S231" s="148">
        <v>0</v>
      </c>
      <c r="T231" s="149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50" t="s">
        <v>184</v>
      </c>
      <c r="AT231" s="150" t="s">
        <v>180</v>
      </c>
      <c r="AU231" s="150" t="s">
        <v>185</v>
      </c>
      <c r="AY231" s="16" t="s">
        <v>177</v>
      </c>
      <c r="BE231" s="151">
        <f>IF(N231="základná",J231,0)</f>
        <v>0</v>
      </c>
      <c r="BF231" s="151">
        <f>IF(N231="znížená",J231,0)</f>
        <v>0</v>
      </c>
      <c r="BG231" s="151">
        <f>IF(N231="zákl. prenesená",J231,0)</f>
        <v>0</v>
      </c>
      <c r="BH231" s="151">
        <f>IF(N231="zníž. prenesená",J231,0)</f>
        <v>0</v>
      </c>
      <c r="BI231" s="151">
        <f>IF(N231="nulová",J231,0)</f>
        <v>0</v>
      </c>
      <c r="BJ231" s="16" t="s">
        <v>185</v>
      </c>
      <c r="BK231" s="152">
        <f>ROUND(I231*H231,3)</f>
        <v>0</v>
      </c>
      <c r="BL231" s="16" t="s">
        <v>184</v>
      </c>
      <c r="BM231" s="150" t="s">
        <v>1268</v>
      </c>
    </row>
    <row r="232" spans="1:65" s="12" customFormat="1" ht="22.9" customHeight="1">
      <c r="B232" s="127"/>
      <c r="D232" s="128" t="s">
        <v>71</v>
      </c>
      <c r="E232" s="137" t="s">
        <v>271</v>
      </c>
      <c r="F232" s="137" t="s">
        <v>272</v>
      </c>
      <c r="J232" s="138"/>
      <c r="L232" s="127"/>
      <c r="M232" s="131"/>
      <c r="N232" s="132"/>
      <c r="O232" s="132"/>
      <c r="P232" s="133">
        <f>P233</f>
        <v>485.99721</v>
      </c>
      <c r="Q232" s="132"/>
      <c r="R232" s="133">
        <f>R233</f>
        <v>0</v>
      </c>
      <c r="S232" s="132"/>
      <c r="T232" s="134">
        <f>T233</f>
        <v>0</v>
      </c>
      <c r="AR232" s="128" t="s">
        <v>80</v>
      </c>
      <c r="AT232" s="135" t="s">
        <v>71</v>
      </c>
      <c r="AU232" s="135" t="s">
        <v>80</v>
      </c>
      <c r="AY232" s="128" t="s">
        <v>177</v>
      </c>
      <c r="BK232" s="136">
        <f>BK233</f>
        <v>0</v>
      </c>
    </row>
    <row r="233" spans="1:65" s="2" customFormat="1" ht="24.2" customHeight="1">
      <c r="A233" s="28"/>
      <c r="B233" s="139"/>
      <c r="C233" s="140" t="s">
        <v>320</v>
      </c>
      <c r="D233" s="140" t="s">
        <v>180</v>
      </c>
      <c r="E233" s="141" t="s">
        <v>363</v>
      </c>
      <c r="F233" s="142" t="s">
        <v>364</v>
      </c>
      <c r="G233" s="143" t="s">
        <v>253</v>
      </c>
      <c r="H233" s="144">
        <v>247.70500000000001</v>
      </c>
      <c r="I233" s="144"/>
      <c r="J233" s="144"/>
      <c r="K233" s="145"/>
      <c r="L233" s="29"/>
      <c r="M233" s="146" t="s">
        <v>1</v>
      </c>
      <c r="N233" s="147" t="s">
        <v>38</v>
      </c>
      <c r="O233" s="148">
        <v>1.962</v>
      </c>
      <c r="P233" s="148">
        <f>O233*H233</f>
        <v>485.99721</v>
      </c>
      <c r="Q233" s="148">
        <v>0</v>
      </c>
      <c r="R233" s="148">
        <f>Q233*H233</f>
        <v>0</v>
      </c>
      <c r="S233" s="148">
        <v>0</v>
      </c>
      <c r="T233" s="149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50" t="s">
        <v>184</v>
      </c>
      <c r="AT233" s="150" t="s">
        <v>180</v>
      </c>
      <c r="AU233" s="150" t="s">
        <v>185</v>
      </c>
      <c r="AY233" s="16" t="s">
        <v>177</v>
      </c>
      <c r="BE233" s="151">
        <f>IF(N233="základná",J233,0)</f>
        <v>0</v>
      </c>
      <c r="BF233" s="151">
        <f>IF(N233="znížená",J233,0)</f>
        <v>0</v>
      </c>
      <c r="BG233" s="151">
        <f>IF(N233="zákl. prenesená",J233,0)</f>
        <v>0</v>
      </c>
      <c r="BH233" s="151">
        <f>IF(N233="zníž. prenesená",J233,0)</f>
        <v>0</v>
      </c>
      <c r="BI233" s="151">
        <f>IF(N233="nulová",J233,0)</f>
        <v>0</v>
      </c>
      <c r="BJ233" s="16" t="s">
        <v>185</v>
      </c>
      <c r="BK233" s="152">
        <f>ROUND(I233*H233,3)</f>
        <v>0</v>
      </c>
      <c r="BL233" s="16" t="s">
        <v>184</v>
      </c>
      <c r="BM233" s="150" t="s">
        <v>1269</v>
      </c>
    </row>
    <row r="234" spans="1:65" s="12" customFormat="1" ht="25.9" customHeight="1">
      <c r="B234" s="127"/>
      <c r="D234" s="128" t="s">
        <v>71</v>
      </c>
      <c r="E234" s="129" t="s">
        <v>277</v>
      </c>
      <c r="F234" s="129" t="s">
        <v>278</v>
      </c>
      <c r="J234" s="130"/>
      <c r="L234" s="127"/>
      <c r="M234" s="131"/>
      <c r="N234" s="132"/>
      <c r="O234" s="132"/>
      <c r="P234" s="133">
        <f>P235+P242</f>
        <v>6.547772000000001</v>
      </c>
      <c r="Q234" s="132"/>
      <c r="R234" s="133">
        <f>R235+R242</f>
        <v>2.587002</v>
      </c>
      <c r="S234" s="132"/>
      <c r="T234" s="134">
        <f>T235+T242</f>
        <v>0</v>
      </c>
      <c r="AR234" s="128" t="s">
        <v>185</v>
      </c>
      <c r="AT234" s="135" t="s">
        <v>71</v>
      </c>
      <c r="AU234" s="135" t="s">
        <v>72</v>
      </c>
      <c r="AY234" s="128" t="s">
        <v>177</v>
      </c>
      <c r="BK234" s="136">
        <f>BK235+BK242</f>
        <v>0</v>
      </c>
    </row>
    <row r="235" spans="1:65" s="12" customFormat="1" ht="22.9" customHeight="1">
      <c r="B235" s="127"/>
      <c r="D235" s="128" t="s">
        <v>71</v>
      </c>
      <c r="E235" s="137" t="s">
        <v>639</v>
      </c>
      <c r="F235" s="137" t="s">
        <v>640</v>
      </c>
      <c r="J235" s="138"/>
      <c r="L235" s="127"/>
      <c r="M235" s="131"/>
      <c r="N235" s="132"/>
      <c r="O235" s="132"/>
      <c r="P235" s="133">
        <f>SUM(P236:P241)</f>
        <v>5.8977720000000007</v>
      </c>
      <c r="Q235" s="132"/>
      <c r="R235" s="133">
        <f>SUM(R236:R241)</f>
        <v>2.5427520000000001</v>
      </c>
      <c r="S235" s="132"/>
      <c r="T235" s="134">
        <f>SUM(T236:T241)</f>
        <v>0</v>
      </c>
      <c r="AR235" s="128" t="s">
        <v>185</v>
      </c>
      <c r="AT235" s="135" t="s">
        <v>71</v>
      </c>
      <c r="AU235" s="135" t="s">
        <v>80</v>
      </c>
      <c r="AY235" s="128" t="s">
        <v>177</v>
      </c>
      <c r="BK235" s="136">
        <f>SUM(BK236:BK241)</f>
        <v>0</v>
      </c>
    </row>
    <row r="236" spans="1:65" s="2" customFormat="1" ht="14.45" customHeight="1">
      <c r="A236" s="28"/>
      <c r="B236" s="139"/>
      <c r="C236" s="140" t="s">
        <v>1006</v>
      </c>
      <c r="D236" s="140" t="s">
        <v>180</v>
      </c>
      <c r="E236" s="141" t="s">
        <v>1270</v>
      </c>
      <c r="F236" s="142" t="s">
        <v>1271</v>
      </c>
      <c r="G236" s="143" t="s">
        <v>183</v>
      </c>
      <c r="H236" s="144">
        <v>176.58</v>
      </c>
      <c r="I236" s="144"/>
      <c r="J236" s="144"/>
      <c r="K236" s="145"/>
      <c r="L236" s="29"/>
      <c r="M236" s="146" t="s">
        <v>1</v>
      </c>
      <c r="N236" s="147" t="s">
        <v>38</v>
      </c>
      <c r="O236" s="148">
        <v>3.3399999999999999E-2</v>
      </c>
      <c r="P236" s="148">
        <f>O236*H236</f>
        <v>5.8977720000000007</v>
      </c>
      <c r="Q236" s="148">
        <v>1.44E-2</v>
      </c>
      <c r="R236" s="148">
        <f>Q236*H236</f>
        <v>2.5427520000000001</v>
      </c>
      <c r="S236" s="148">
        <v>0</v>
      </c>
      <c r="T236" s="149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50" t="s">
        <v>250</v>
      </c>
      <c r="AT236" s="150" t="s">
        <v>180</v>
      </c>
      <c r="AU236" s="150" t="s">
        <v>185</v>
      </c>
      <c r="AY236" s="16" t="s">
        <v>177</v>
      </c>
      <c r="BE236" s="151">
        <f>IF(N236="základná",J236,0)</f>
        <v>0</v>
      </c>
      <c r="BF236" s="151">
        <f>IF(N236="znížená",J236,0)</f>
        <v>0</v>
      </c>
      <c r="BG236" s="151">
        <f>IF(N236="zákl. prenesená",J236,0)</f>
        <v>0</v>
      </c>
      <c r="BH236" s="151">
        <f>IF(N236="zníž. prenesená",J236,0)</f>
        <v>0</v>
      </c>
      <c r="BI236" s="151">
        <f>IF(N236="nulová",J236,0)</f>
        <v>0</v>
      </c>
      <c r="BJ236" s="16" t="s">
        <v>185</v>
      </c>
      <c r="BK236" s="152">
        <f>ROUND(I236*H236,3)</f>
        <v>0</v>
      </c>
      <c r="BL236" s="16" t="s">
        <v>250</v>
      </c>
      <c r="BM236" s="150" t="s">
        <v>1272</v>
      </c>
    </row>
    <row r="237" spans="1:65" s="13" customFormat="1">
      <c r="B237" s="153"/>
      <c r="D237" s="154" t="s">
        <v>204</v>
      </c>
      <c r="E237" s="155" t="s">
        <v>1</v>
      </c>
      <c r="F237" s="156" t="s">
        <v>1273</v>
      </c>
      <c r="H237" s="157">
        <v>60.58</v>
      </c>
      <c r="L237" s="153"/>
      <c r="M237" s="158"/>
      <c r="N237" s="159"/>
      <c r="O237" s="159"/>
      <c r="P237" s="159"/>
      <c r="Q237" s="159"/>
      <c r="R237" s="159"/>
      <c r="S237" s="159"/>
      <c r="T237" s="160"/>
      <c r="AT237" s="155" t="s">
        <v>204</v>
      </c>
      <c r="AU237" s="155" t="s">
        <v>185</v>
      </c>
      <c r="AV237" s="13" t="s">
        <v>185</v>
      </c>
      <c r="AW237" s="13" t="s">
        <v>27</v>
      </c>
      <c r="AX237" s="13" t="s">
        <v>72</v>
      </c>
      <c r="AY237" s="155" t="s">
        <v>177</v>
      </c>
    </row>
    <row r="238" spans="1:65" s="13" customFormat="1">
      <c r="B238" s="153"/>
      <c r="D238" s="154" t="s">
        <v>204</v>
      </c>
      <c r="E238" s="155" t="s">
        <v>1</v>
      </c>
      <c r="F238" s="156" t="s">
        <v>1274</v>
      </c>
      <c r="H238" s="157">
        <v>53.5</v>
      </c>
      <c r="L238" s="153"/>
      <c r="M238" s="158"/>
      <c r="N238" s="159"/>
      <c r="O238" s="159"/>
      <c r="P238" s="159"/>
      <c r="Q238" s="159"/>
      <c r="R238" s="159"/>
      <c r="S238" s="159"/>
      <c r="T238" s="160"/>
      <c r="AT238" s="155" t="s">
        <v>204</v>
      </c>
      <c r="AU238" s="155" t="s">
        <v>185</v>
      </c>
      <c r="AV238" s="13" t="s">
        <v>185</v>
      </c>
      <c r="AW238" s="13" t="s">
        <v>27</v>
      </c>
      <c r="AX238" s="13" t="s">
        <v>72</v>
      </c>
      <c r="AY238" s="155" t="s">
        <v>177</v>
      </c>
    </row>
    <row r="239" spans="1:65" s="13" customFormat="1">
      <c r="B239" s="153"/>
      <c r="D239" s="154" t="s">
        <v>204</v>
      </c>
      <c r="E239" s="155" t="s">
        <v>1</v>
      </c>
      <c r="F239" s="156" t="s">
        <v>1275</v>
      </c>
      <c r="H239" s="157">
        <v>62.5</v>
      </c>
      <c r="L239" s="153"/>
      <c r="M239" s="158"/>
      <c r="N239" s="159"/>
      <c r="O239" s="159"/>
      <c r="P239" s="159"/>
      <c r="Q239" s="159"/>
      <c r="R239" s="159"/>
      <c r="S239" s="159"/>
      <c r="T239" s="160"/>
      <c r="AT239" s="155" t="s">
        <v>204</v>
      </c>
      <c r="AU239" s="155" t="s">
        <v>185</v>
      </c>
      <c r="AV239" s="13" t="s">
        <v>185</v>
      </c>
      <c r="AW239" s="13" t="s">
        <v>27</v>
      </c>
      <c r="AX239" s="13" t="s">
        <v>72</v>
      </c>
      <c r="AY239" s="155" t="s">
        <v>177</v>
      </c>
    </row>
    <row r="240" spans="1:65" s="14" customFormat="1">
      <c r="B240" s="174"/>
      <c r="D240" s="154" t="s">
        <v>204</v>
      </c>
      <c r="E240" s="175" t="s">
        <v>1</v>
      </c>
      <c r="F240" s="176" t="s">
        <v>395</v>
      </c>
      <c r="H240" s="177">
        <v>176.57999999999998</v>
      </c>
      <c r="L240" s="174"/>
      <c r="M240" s="178"/>
      <c r="N240" s="179"/>
      <c r="O240" s="179"/>
      <c r="P240" s="179"/>
      <c r="Q240" s="179"/>
      <c r="R240" s="179"/>
      <c r="S240" s="179"/>
      <c r="T240" s="180"/>
      <c r="AT240" s="175" t="s">
        <v>204</v>
      </c>
      <c r="AU240" s="175" t="s">
        <v>185</v>
      </c>
      <c r="AV240" s="14" t="s">
        <v>184</v>
      </c>
      <c r="AW240" s="14" t="s">
        <v>27</v>
      </c>
      <c r="AX240" s="14" t="s">
        <v>80</v>
      </c>
      <c r="AY240" s="175" t="s">
        <v>177</v>
      </c>
    </row>
    <row r="241" spans="1:65" s="2" customFormat="1" ht="24.2" customHeight="1">
      <c r="A241" s="28"/>
      <c r="B241" s="139"/>
      <c r="C241" s="140" t="s">
        <v>380</v>
      </c>
      <c r="D241" s="140" t="s">
        <v>180</v>
      </c>
      <c r="E241" s="141" t="s">
        <v>649</v>
      </c>
      <c r="F241" s="142" t="s">
        <v>650</v>
      </c>
      <c r="G241" s="143" t="s">
        <v>296</v>
      </c>
      <c r="H241" s="144">
        <v>45.261000000000003</v>
      </c>
      <c r="I241" s="144"/>
      <c r="J241" s="144"/>
      <c r="K241" s="145"/>
      <c r="L241" s="29"/>
      <c r="M241" s="146" t="s">
        <v>1</v>
      </c>
      <c r="N241" s="147" t="s">
        <v>38</v>
      </c>
      <c r="O241" s="148">
        <v>0</v>
      </c>
      <c r="P241" s="148">
        <f>O241*H241</f>
        <v>0</v>
      </c>
      <c r="Q241" s="148">
        <v>0</v>
      </c>
      <c r="R241" s="148">
        <f>Q241*H241</f>
        <v>0</v>
      </c>
      <c r="S241" s="148">
        <v>0</v>
      </c>
      <c r="T241" s="149">
        <f>S241*H241</f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50" t="s">
        <v>250</v>
      </c>
      <c r="AT241" s="150" t="s">
        <v>180</v>
      </c>
      <c r="AU241" s="150" t="s">
        <v>185</v>
      </c>
      <c r="AY241" s="16" t="s">
        <v>177</v>
      </c>
      <c r="BE241" s="151">
        <f>IF(N241="základná",J241,0)</f>
        <v>0</v>
      </c>
      <c r="BF241" s="151">
        <f>IF(N241="znížená",J241,0)</f>
        <v>0</v>
      </c>
      <c r="BG241" s="151">
        <f>IF(N241="zákl. prenesená",J241,0)</f>
        <v>0</v>
      </c>
      <c r="BH241" s="151">
        <f>IF(N241="zníž. prenesená",J241,0)</f>
        <v>0</v>
      </c>
      <c r="BI241" s="151">
        <f>IF(N241="nulová",J241,0)</f>
        <v>0</v>
      </c>
      <c r="BJ241" s="16" t="s">
        <v>185</v>
      </c>
      <c r="BK241" s="152">
        <f>ROUND(I241*H241,3)</f>
        <v>0</v>
      </c>
      <c r="BL241" s="16" t="s">
        <v>250</v>
      </c>
      <c r="BM241" s="150" t="s">
        <v>1276</v>
      </c>
    </row>
    <row r="242" spans="1:65" s="12" customFormat="1" ht="22.9" customHeight="1">
      <c r="B242" s="127"/>
      <c r="D242" s="128" t="s">
        <v>71</v>
      </c>
      <c r="E242" s="137" t="s">
        <v>652</v>
      </c>
      <c r="F242" s="137" t="s">
        <v>653</v>
      </c>
      <c r="J242" s="138"/>
      <c r="L242" s="127"/>
      <c r="M242" s="131"/>
      <c r="N242" s="132"/>
      <c r="O242" s="132"/>
      <c r="P242" s="133">
        <f>SUM(P243:P244)</f>
        <v>0.65</v>
      </c>
      <c r="Q242" s="132"/>
      <c r="R242" s="133">
        <f>SUM(R243:R244)</f>
        <v>4.4249999999999998E-2</v>
      </c>
      <c r="S242" s="132"/>
      <c r="T242" s="134">
        <f>SUM(T243:T244)</f>
        <v>0</v>
      </c>
      <c r="AR242" s="128" t="s">
        <v>185</v>
      </c>
      <c r="AT242" s="135" t="s">
        <v>71</v>
      </c>
      <c r="AU242" s="135" t="s">
        <v>80</v>
      </c>
      <c r="AY242" s="128" t="s">
        <v>177</v>
      </c>
      <c r="BK242" s="136">
        <f>SUM(BK243:BK244)</f>
        <v>0</v>
      </c>
    </row>
    <row r="243" spans="1:65" s="2" customFormat="1" ht="14.45" customHeight="1">
      <c r="A243" s="28"/>
      <c r="B243" s="139"/>
      <c r="C243" s="140" t="s">
        <v>1009</v>
      </c>
      <c r="D243" s="140" t="s">
        <v>180</v>
      </c>
      <c r="E243" s="141" t="s">
        <v>654</v>
      </c>
      <c r="F243" s="142" t="s">
        <v>1277</v>
      </c>
      <c r="G243" s="143" t="s">
        <v>303</v>
      </c>
      <c r="H243" s="144">
        <v>1</v>
      </c>
      <c r="I243" s="144"/>
      <c r="J243" s="144"/>
      <c r="K243" s="145"/>
      <c r="L243" s="29"/>
      <c r="M243" s="146" t="s">
        <v>1</v>
      </c>
      <c r="N243" s="147" t="s">
        <v>38</v>
      </c>
      <c r="O243" s="148">
        <v>0.65</v>
      </c>
      <c r="P243" s="148">
        <f>O243*H243</f>
        <v>0.65</v>
      </c>
      <c r="Q243" s="148">
        <v>4.4249999999999998E-2</v>
      </c>
      <c r="R243" s="148">
        <f>Q243*H243</f>
        <v>4.4249999999999998E-2</v>
      </c>
      <c r="S243" s="148">
        <v>0</v>
      </c>
      <c r="T243" s="149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50" t="s">
        <v>250</v>
      </c>
      <c r="AT243" s="150" t="s">
        <v>180</v>
      </c>
      <c r="AU243" s="150" t="s">
        <v>185</v>
      </c>
      <c r="AY243" s="16" t="s">
        <v>177</v>
      </c>
      <c r="BE243" s="151">
        <f>IF(N243="základná",J243,0)</f>
        <v>0</v>
      </c>
      <c r="BF243" s="151">
        <f>IF(N243="znížená",J243,0)</f>
        <v>0</v>
      </c>
      <c r="BG243" s="151">
        <f>IF(N243="zákl. prenesená",J243,0)</f>
        <v>0</v>
      </c>
      <c r="BH243" s="151">
        <f>IF(N243="zníž. prenesená",J243,0)</f>
        <v>0</v>
      </c>
      <c r="BI243" s="151">
        <f>IF(N243="nulová",J243,0)</f>
        <v>0</v>
      </c>
      <c r="BJ243" s="16" t="s">
        <v>185</v>
      </c>
      <c r="BK243" s="152">
        <f>ROUND(I243*H243,3)</f>
        <v>0</v>
      </c>
      <c r="BL243" s="16" t="s">
        <v>250</v>
      </c>
      <c r="BM243" s="150" t="s">
        <v>1278</v>
      </c>
    </row>
    <row r="244" spans="1:65" s="2" customFormat="1" ht="24.2" customHeight="1">
      <c r="A244" s="28"/>
      <c r="B244" s="139"/>
      <c r="C244" s="140" t="s">
        <v>1011</v>
      </c>
      <c r="D244" s="140" t="s">
        <v>180</v>
      </c>
      <c r="E244" s="141" t="s">
        <v>657</v>
      </c>
      <c r="F244" s="142" t="s">
        <v>658</v>
      </c>
      <c r="G244" s="143" t="s">
        <v>296</v>
      </c>
      <c r="H244" s="144">
        <v>2630.27</v>
      </c>
      <c r="I244" s="144"/>
      <c r="J244" s="144"/>
      <c r="K244" s="145"/>
      <c r="L244" s="29"/>
      <c r="M244" s="146" t="s">
        <v>1</v>
      </c>
      <c r="N244" s="147" t="s">
        <v>38</v>
      </c>
      <c r="O244" s="148">
        <v>0</v>
      </c>
      <c r="P244" s="148">
        <f>O244*H244</f>
        <v>0</v>
      </c>
      <c r="Q244" s="148">
        <v>0</v>
      </c>
      <c r="R244" s="148">
        <f>Q244*H244</f>
        <v>0</v>
      </c>
      <c r="S244" s="148">
        <v>0</v>
      </c>
      <c r="T244" s="149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50" t="s">
        <v>250</v>
      </c>
      <c r="AT244" s="150" t="s">
        <v>180</v>
      </c>
      <c r="AU244" s="150" t="s">
        <v>185</v>
      </c>
      <c r="AY244" s="16" t="s">
        <v>177</v>
      </c>
      <c r="BE244" s="151">
        <f>IF(N244="základná",J244,0)</f>
        <v>0</v>
      </c>
      <c r="BF244" s="151">
        <f>IF(N244="znížená",J244,0)</f>
        <v>0</v>
      </c>
      <c r="BG244" s="151">
        <f>IF(N244="zákl. prenesená",J244,0)</f>
        <v>0</v>
      </c>
      <c r="BH244" s="151">
        <f>IF(N244="zníž. prenesená",J244,0)</f>
        <v>0</v>
      </c>
      <c r="BI244" s="151">
        <f>IF(N244="nulová",J244,0)</f>
        <v>0</v>
      </c>
      <c r="BJ244" s="16" t="s">
        <v>185</v>
      </c>
      <c r="BK244" s="152">
        <f>ROUND(I244*H244,3)</f>
        <v>0</v>
      </c>
      <c r="BL244" s="16" t="s">
        <v>250</v>
      </c>
      <c r="BM244" s="150" t="s">
        <v>1279</v>
      </c>
    </row>
    <row r="245" spans="1:65" s="12" customFormat="1" ht="25.9" customHeight="1">
      <c r="B245" s="127"/>
      <c r="D245" s="128" t="s">
        <v>71</v>
      </c>
      <c r="E245" s="129" t="s">
        <v>318</v>
      </c>
      <c r="F245" s="129" t="s">
        <v>319</v>
      </c>
      <c r="J245" s="130"/>
      <c r="L245" s="127"/>
      <c r="M245" s="131"/>
      <c r="N245" s="132"/>
      <c r="O245" s="132"/>
      <c r="P245" s="133">
        <f>P246</f>
        <v>0</v>
      </c>
      <c r="Q245" s="132"/>
      <c r="R245" s="133">
        <f>R246</f>
        <v>0</v>
      </c>
      <c r="S245" s="132"/>
      <c r="T245" s="134">
        <f>T246</f>
        <v>0</v>
      </c>
      <c r="AR245" s="128" t="s">
        <v>184</v>
      </c>
      <c r="AT245" s="135" t="s">
        <v>71</v>
      </c>
      <c r="AU245" s="135" t="s">
        <v>72</v>
      </c>
      <c r="AY245" s="128" t="s">
        <v>177</v>
      </c>
      <c r="BK245" s="136">
        <f>BK246</f>
        <v>0</v>
      </c>
    </row>
    <row r="246" spans="1:65" s="2" customFormat="1" ht="24.2" customHeight="1">
      <c r="A246" s="28"/>
      <c r="B246" s="139"/>
      <c r="C246" s="140" t="s">
        <v>1015</v>
      </c>
      <c r="D246" s="140" t="s">
        <v>180</v>
      </c>
      <c r="E246" s="141" t="s">
        <v>747</v>
      </c>
      <c r="F246" s="142" t="s">
        <v>1414</v>
      </c>
      <c r="G246" s="143" t="s">
        <v>253</v>
      </c>
      <c r="H246" s="144">
        <v>303.08600000000001</v>
      </c>
      <c r="I246" s="144"/>
      <c r="J246" s="144"/>
      <c r="K246" s="145"/>
      <c r="L246" s="29"/>
      <c r="M246" s="161" t="s">
        <v>1</v>
      </c>
      <c r="N246" s="162" t="s">
        <v>38</v>
      </c>
      <c r="O246" s="163">
        <v>0</v>
      </c>
      <c r="P246" s="163">
        <f>O246*H246</f>
        <v>0</v>
      </c>
      <c r="Q246" s="163">
        <v>0</v>
      </c>
      <c r="R246" s="163">
        <f>Q246*H246</f>
        <v>0</v>
      </c>
      <c r="S246" s="163">
        <v>0</v>
      </c>
      <c r="T246" s="164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50" t="s">
        <v>322</v>
      </c>
      <c r="AT246" s="150" t="s">
        <v>180</v>
      </c>
      <c r="AU246" s="150" t="s">
        <v>80</v>
      </c>
      <c r="AY246" s="16" t="s">
        <v>177</v>
      </c>
      <c r="BE246" s="151">
        <f>IF(N246="základná",J246,0)</f>
        <v>0</v>
      </c>
      <c r="BF246" s="151">
        <f>IF(N246="znížená",J246,0)</f>
        <v>0</v>
      </c>
      <c r="BG246" s="151">
        <f>IF(N246="zákl. prenesená",J246,0)</f>
        <v>0</v>
      </c>
      <c r="BH246" s="151">
        <f>IF(N246="zníž. prenesená",J246,0)</f>
        <v>0</v>
      </c>
      <c r="BI246" s="151">
        <f>IF(N246="nulová",J246,0)</f>
        <v>0</v>
      </c>
      <c r="BJ246" s="16" t="s">
        <v>185</v>
      </c>
      <c r="BK246" s="152">
        <f>ROUND(I246*H246,3)</f>
        <v>0</v>
      </c>
      <c r="BL246" s="16" t="s">
        <v>322</v>
      </c>
      <c r="BM246" s="150" t="s">
        <v>1280</v>
      </c>
    </row>
    <row r="247" spans="1:65" s="2" customFormat="1" ht="6.95" customHeight="1">
      <c r="A247" s="28"/>
      <c r="B247" s="43"/>
      <c r="C247" s="44"/>
      <c r="D247" s="44"/>
      <c r="E247" s="44"/>
      <c r="F247" s="44"/>
      <c r="G247" s="44"/>
      <c r="H247" s="44"/>
      <c r="I247" s="44"/>
      <c r="J247" s="44"/>
      <c r="K247" s="44"/>
      <c r="L247" s="29"/>
      <c r="M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</row>
  </sheetData>
  <autoFilter ref="C125:K246" xr:uid="{00000000-0009-0000-0000-000013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BM205"/>
  <sheetViews>
    <sheetView showGridLines="0" topLeftCell="A187" workbookViewId="0">
      <selection activeCell="J130" sqref="J1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2.66406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138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1281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ROUND(J123,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ROUND((SUM(BE123:BE204)),  2)</f>
        <v>0</v>
      </c>
      <c r="G33" s="28"/>
      <c r="H33" s="28"/>
      <c r="I33" s="97">
        <v>0.2</v>
      </c>
      <c r="J33" s="96">
        <f>ROUND(((SUM(BE123:BE204))*I33),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ROUND((SUM(BF123:BF204)),  2)</f>
        <v>0</v>
      </c>
      <c r="G34" s="28"/>
      <c r="H34" s="28"/>
      <c r="I34" s="97">
        <v>0.2</v>
      </c>
      <c r="J34" s="96">
        <f>ROUND(((SUM(BF123:BF204))*I34),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ROUND((SUM(BG123:BG204)),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ROUND((SUM(BH123:BH204)),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ROUND((SUM(BI123:BI204)),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1171-0021 - C16 - ŠACHTA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J123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1:31" s="10" customFormat="1" ht="19.899999999999999" hidden="1" customHeight="1">
      <c r="B98" s="113"/>
      <c r="D98" s="114" t="s">
        <v>325</v>
      </c>
      <c r="E98" s="115"/>
      <c r="F98" s="115"/>
      <c r="G98" s="115"/>
      <c r="H98" s="115"/>
      <c r="I98" s="115"/>
      <c r="J98" s="116">
        <f>J125</f>
        <v>0</v>
      </c>
      <c r="L98" s="113"/>
    </row>
    <row r="99" spans="1:31" s="10" customFormat="1" ht="19.899999999999999" hidden="1" customHeight="1">
      <c r="B99" s="113"/>
      <c r="D99" s="114" t="s">
        <v>326</v>
      </c>
      <c r="E99" s="115"/>
      <c r="F99" s="115"/>
      <c r="G99" s="115"/>
      <c r="H99" s="115"/>
      <c r="I99" s="115"/>
      <c r="J99" s="116">
        <f>J147</f>
        <v>0</v>
      </c>
      <c r="L99" s="113"/>
    </row>
    <row r="100" spans="1:31" s="10" customFormat="1" ht="19.899999999999999" hidden="1" customHeight="1">
      <c r="B100" s="113"/>
      <c r="D100" s="114" t="s">
        <v>424</v>
      </c>
      <c r="E100" s="115"/>
      <c r="F100" s="115"/>
      <c r="G100" s="115"/>
      <c r="H100" s="115"/>
      <c r="I100" s="115"/>
      <c r="J100" s="116">
        <f>J165</f>
        <v>0</v>
      </c>
      <c r="L100" s="113"/>
    </row>
    <row r="101" spans="1:31" s="10" customFormat="1" ht="19.899999999999999" hidden="1" customHeight="1">
      <c r="B101" s="113"/>
      <c r="D101" s="114" t="s">
        <v>1027</v>
      </c>
      <c r="E101" s="115"/>
      <c r="F101" s="115"/>
      <c r="G101" s="115"/>
      <c r="H101" s="115"/>
      <c r="I101" s="115"/>
      <c r="J101" s="116">
        <f>J190</f>
        <v>0</v>
      </c>
      <c r="L101" s="113"/>
    </row>
    <row r="102" spans="1:31" s="10" customFormat="1" ht="19.899999999999999" hidden="1" customHeight="1">
      <c r="B102" s="113"/>
      <c r="D102" s="114" t="s">
        <v>158</v>
      </c>
      <c r="E102" s="115"/>
      <c r="F102" s="115"/>
      <c r="G102" s="115"/>
      <c r="H102" s="115"/>
      <c r="I102" s="115"/>
      <c r="J102" s="116">
        <f>J201</f>
        <v>0</v>
      </c>
      <c r="L102" s="113"/>
    </row>
    <row r="103" spans="1:31" s="9" customFormat="1" ht="24.95" hidden="1" customHeight="1">
      <c r="B103" s="109"/>
      <c r="D103" s="110" t="s">
        <v>162</v>
      </c>
      <c r="E103" s="111"/>
      <c r="F103" s="111"/>
      <c r="G103" s="111"/>
      <c r="H103" s="111"/>
      <c r="I103" s="111"/>
      <c r="J103" s="112">
        <f>J203</f>
        <v>0</v>
      </c>
      <c r="L103" s="109"/>
    </row>
    <row r="104" spans="1:31" s="2" customFormat="1" ht="21.75" hidden="1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hidden="1" customHeight="1">
      <c r="A105" s="28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hidden="1"/>
    <row r="107" spans="1:31" hidden="1"/>
    <row r="108" spans="1:31" hidden="1"/>
    <row r="109" spans="1:31" s="2" customFormat="1" ht="6.95" customHeight="1">
      <c r="A109" s="28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24.95" customHeight="1">
      <c r="A110" s="28"/>
      <c r="B110" s="29"/>
      <c r="C110" s="20" t="s">
        <v>163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5" t="s">
        <v>12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222" t="str">
        <f>E7</f>
        <v>Obnova Ružového parku-architektura</v>
      </c>
      <c r="F113" s="223"/>
      <c r="G113" s="223"/>
      <c r="H113" s="223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146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188" t="str">
        <f>E9</f>
        <v>1171-0021 - C16 - ŠACHTA</v>
      </c>
      <c r="F115" s="221"/>
      <c r="G115" s="221"/>
      <c r="H115" s="221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5" t="s">
        <v>16</v>
      </c>
      <c r="D117" s="28"/>
      <c r="E117" s="28"/>
      <c r="F117" s="23" t="str">
        <f>F12</f>
        <v>TRNAVA</v>
      </c>
      <c r="G117" s="28"/>
      <c r="H117" s="28"/>
      <c r="I117" s="25" t="s">
        <v>18</v>
      </c>
      <c r="J117" s="51">
        <f>IF(J12="","",J12)</f>
        <v>44281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25.7" customHeight="1">
      <c r="A119" s="28"/>
      <c r="B119" s="29"/>
      <c r="C119" s="25" t="s">
        <v>19</v>
      </c>
      <c r="D119" s="28"/>
      <c r="E119" s="28"/>
      <c r="F119" s="23" t="str">
        <f>E15</f>
        <v>MESTO TRNAVA</v>
      </c>
      <c r="G119" s="28"/>
      <c r="H119" s="28"/>
      <c r="I119" s="25" t="s">
        <v>25</v>
      </c>
      <c r="J119" s="26" t="str">
        <f>E21</f>
        <v>Rudbeckia-ateliér s.r.o.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25.7" customHeight="1">
      <c r="A120" s="28"/>
      <c r="B120" s="29"/>
      <c r="C120" s="25" t="s">
        <v>23</v>
      </c>
      <c r="D120" s="28"/>
      <c r="E120" s="28"/>
      <c r="F120" s="23" t="str">
        <f>IF(E18="","",E18)</f>
        <v xml:space="preserve"> </v>
      </c>
      <c r="G120" s="28"/>
      <c r="H120" s="28"/>
      <c r="I120" s="25" t="s">
        <v>29</v>
      </c>
      <c r="J120" s="26" t="str">
        <f>E24</f>
        <v>Ing. Júlia Straňáková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>
      <c r="A122" s="117"/>
      <c r="B122" s="118"/>
      <c r="C122" s="119" t="s">
        <v>164</v>
      </c>
      <c r="D122" s="120" t="s">
        <v>57</v>
      </c>
      <c r="E122" s="120" t="s">
        <v>53</v>
      </c>
      <c r="F122" s="120" t="s">
        <v>54</v>
      </c>
      <c r="G122" s="120" t="s">
        <v>165</v>
      </c>
      <c r="H122" s="120" t="s">
        <v>166</v>
      </c>
      <c r="I122" s="120" t="s">
        <v>167</v>
      </c>
      <c r="J122" s="121" t="s">
        <v>152</v>
      </c>
      <c r="K122" s="122" t="s">
        <v>168</v>
      </c>
      <c r="L122" s="184" t="s">
        <v>1415</v>
      </c>
      <c r="M122" s="59" t="s">
        <v>1</v>
      </c>
      <c r="N122" s="59" t="s">
        <v>36</v>
      </c>
      <c r="O122" s="59" t="s">
        <v>169</v>
      </c>
      <c r="P122" s="59" t="s">
        <v>170</v>
      </c>
      <c r="Q122" s="59" t="s">
        <v>171</v>
      </c>
      <c r="R122" s="59" t="s">
        <v>172</v>
      </c>
      <c r="S122" s="59" t="s">
        <v>173</v>
      </c>
      <c r="T122" s="60" t="s">
        <v>174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9" customHeight="1">
      <c r="A123" s="28"/>
      <c r="B123" s="29"/>
      <c r="C123" s="65" t="s">
        <v>153</v>
      </c>
      <c r="D123" s="28"/>
      <c r="E123" s="28"/>
      <c r="F123" s="28"/>
      <c r="G123" s="28"/>
      <c r="H123" s="28"/>
      <c r="I123" s="28"/>
      <c r="J123" s="123"/>
      <c r="K123" s="28"/>
      <c r="L123" s="29"/>
      <c r="M123" s="61"/>
      <c r="N123" s="52"/>
      <c r="O123" s="62"/>
      <c r="P123" s="124">
        <f>P124+P203</f>
        <v>1151.5765538999999</v>
      </c>
      <c r="Q123" s="62"/>
      <c r="R123" s="124">
        <f>R124+R203</f>
        <v>74.859431799999996</v>
      </c>
      <c r="S123" s="62"/>
      <c r="T123" s="125">
        <f>T124+T203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6" t="s">
        <v>71</v>
      </c>
      <c r="AU123" s="16" t="s">
        <v>154</v>
      </c>
      <c r="BK123" s="126">
        <f>BK124+BK203</f>
        <v>0</v>
      </c>
    </row>
    <row r="124" spans="1:65" s="12" customFormat="1" ht="25.9" customHeight="1">
      <c r="B124" s="127"/>
      <c r="D124" s="128" t="s">
        <v>71</v>
      </c>
      <c r="E124" s="129" t="s">
        <v>175</v>
      </c>
      <c r="F124" s="129" t="s">
        <v>176</v>
      </c>
      <c r="J124" s="130"/>
      <c r="L124" s="127"/>
      <c r="M124" s="131"/>
      <c r="N124" s="132"/>
      <c r="O124" s="132"/>
      <c r="P124" s="133">
        <f>P125+P147+P165+P190+P201</f>
        <v>1151.5765538999999</v>
      </c>
      <c r="Q124" s="132"/>
      <c r="R124" s="133">
        <f>R125+R147+R165+R190+R201</f>
        <v>74.859431799999996</v>
      </c>
      <c r="S124" s="132"/>
      <c r="T124" s="134">
        <f>T125+T147+T165+T190+T201</f>
        <v>0</v>
      </c>
      <c r="AR124" s="128" t="s">
        <v>80</v>
      </c>
      <c r="AT124" s="135" t="s">
        <v>71</v>
      </c>
      <c r="AU124" s="135" t="s">
        <v>72</v>
      </c>
      <c r="AY124" s="128" t="s">
        <v>177</v>
      </c>
      <c r="BK124" s="136">
        <f>BK125+BK147+BK165+BK190+BK201</f>
        <v>0</v>
      </c>
    </row>
    <row r="125" spans="1:65" s="12" customFormat="1" ht="22.9" customHeight="1">
      <c r="B125" s="127"/>
      <c r="D125" s="128" t="s">
        <v>71</v>
      </c>
      <c r="E125" s="137" t="s">
        <v>80</v>
      </c>
      <c r="F125" s="137" t="s">
        <v>329</v>
      </c>
      <c r="J125" s="138"/>
      <c r="L125" s="127"/>
      <c r="M125" s="131"/>
      <c r="N125" s="132"/>
      <c r="O125" s="132"/>
      <c r="P125" s="133">
        <f>SUM(P126:P146)</f>
        <v>823.25409299999978</v>
      </c>
      <c r="Q125" s="132"/>
      <c r="R125" s="133">
        <f>SUM(R126:R146)</f>
        <v>9.0915999999999983E-2</v>
      </c>
      <c r="S125" s="132"/>
      <c r="T125" s="134">
        <f>SUM(T126:T146)</f>
        <v>0</v>
      </c>
      <c r="AR125" s="128" t="s">
        <v>80</v>
      </c>
      <c r="AT125" s="135" t="s">
        <v>71</v>
      </c>
      <c r="AU125" s="135" t="s">
        <v>80</v>
      </c>
      <c r="AY125" s="128" t="s">
        <v>177</v>
      </c>
      <c r="BK125" s="136">
        <f>SUM(BK126:BK146)</f>
        <v>0</v>
      </c>
    </row>
    <row r="126" spans="1:65" s="2" customFormat="1" ht="14.45" customHeight="1">
      <c r="A126" s="28"/>
      <c r="B126" s="139"/>
      <c r="C126" s="140" t="s">
        <v>80</v>
      </c>
      <c r="D126" s="140" t="s">
        <v>180</v>
      </c>
      <c r="E126" s="141" t="s">
        <v>330</v>
      </c>
      <c r="F126" s="142" t="s">
        <v>331</v>
      </c>
      <c r="G126" s="143" t="s">
        <v>202</v>
      </c>
      <c r="H126" s="144">
        <v>191.74299999999999</v>
      </c>
      <c r="I126" s="144"/>
      <c r="J126" s="144"/>
      <c r="K126" s="145"/>
      <c r="L126" s="29"/>
      <c r="M126" s="146" t="s">
        <v>1</v>
      </c>
      <c r="N126" s="147" t="s">
        <v>38</v>
      </c>
      <c r="O126" s="148">
        <v>2.9609999999999999</v>
      </c>
      <c r="P126" s="148">
        <f>O126*H126</f>
        <v>567.75102299999992</v>
      </c>
      <c r="Q126" s="148">
        <v>0</v>
      </c>
      <c r="R126" s="148">
        <f>Q126*H126</f>
        <v>0</v>
      </c>
      <c r="S126" s="148">
        <v>0</v>
      </c>
      <c r="T126" s="149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0" t="s">
        <v>184</v>
      </c>
      <c r="AT126" s="150" t="s">
        <v>180</v>
      </c>
      <c r="AU126" s="150" t="s">
        <v>185</v>
      </c>
      <c r="AY126" s="16" t="s">
        <v>177</v>
      </c>
      <c r="BE126" s="151">
        <f>IF(N126="základná",J126,0)</f>
        <v>0</v>
      </c>
      <c r="BF126" s="151">
        <f>IF(N126="znížená",J126,0)</f>
        <v>0</v>
      </c>
      <c r="BG126" s="151">
        <f>IF(N126="zákl. prenesená",J126,0)</f>
        <v>0</v>
      </c>
      <c r="BH126" s="151">
        <f>IF(N126="zníž. prenesená",J126,0)</f>
        <v>0</v>
      </c>
      <c r="BI126" s="151">
        <f>IF(N126="nulová",J126,0)</f>
        <v>0</v>
      </c>
      <c r="BJ126" s="16" t="s">
        <v>185</v>
      </c>
      <c r="BK126" s="152">
        <f>ROUND(I126*H126,3)</f>
        <v>0</v>
      </c>
      <c r="BL126" s="16" t="s">
        <v>184</v>
      </c>
      <c r="BM126" s="150" t="s">
        <v>1282</v>
      </c>
    </row>
    <row r="127" spans="1:65" s="13" customFormat="1">
      <c r="B127" s="153"/>
      <c r="D127" s="154" t="s">
        <v>204</v>
      </c>
      <c r="E127" s="155" t="s">
        <v>1</v>
      </c>
      <c r="F127" s="156" t="s">
        <v>1283</v>
      </c>
      <c r="H127" s="157">
        <v>191.74299999999999</v>
      </c>
      <c r="L127" s="153"/>
      <c r="M127" s="158"/>
      <c r="N127" s="159"/>
      <c r="O127" s="159"/>
      <c r="P127" s="159"/>
      <c r="Q127" s="159"/>
      <c r="R127" s="159"/>
      <c r="S127" s="159"/>
      <c r="T127" s="160"/>
      <c r="AT127" s="155" t="s">
        <v>204</v>
      </c>
      <c r="AU127" s="155" t="s">
        <v>185</v>
      </c>
      <c r="AV127" s="13" t="s">
        <v>185</v>
      </c>
      <c r="AW127" s="13" t="s">
        <v>27</v>
      </c>
      <c r="AX127" s="13" t="s">
        <v>80</v>
      </c>
      <c r="AY127" s="155" t="s">
        <v>177</v>
      </c>
    </row>
    <row r="128" spans="1:65" s="2" customFormat="1" ht="24.2" customHeight="1">
      <c r="A128" s="28"/>
      <c r="B128" s="139"/>
      <c r="C128" s="140" t="s">
        <v>185</v>
      </c>
      <c r="D128" s="140" t="s">
        <v>180</v>
      </c>
      <c r="E128" s="141" t="s">
        <v>334</v>
      </c>
      <c r="F128" s="142" t="s">
        <v>335</v>
      </c>
      <c r="G128" s="143" t="s">
        <v>202</v>
      </c>
      <c r="H128" s="144">
        <v>191.74299999999999</v>
      </c>
      <c r="I128" s="144"/>
      <c r="J128" s="144"/>
      <c r="K128" s="145"/>
      <c r="L128" s="29"/>
      <c r="M128" s="146" t="s">
        <v>1</v>
      </c>
      <c r="N128" s="147" t="s">
        <v>38</v>
      </c>
      <c r="O128" s="148">
        <v>0.44700000000000001</v>
      </c>
      <c r="P128" s="148">
        <f>O128*H128</f>
        <v>85.709120999999996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0" t="s">
        <v>184</v>
      </c>
      <c r="AT128" s="150" t="s">
        <v>180</v>
      </c>
      <c r="AU128" s="150" t="s">
        <v>185</v>
      </c>
      <c r="AY128" s="16" t="s">
        <v>177</v>
      </c>
      <c r="BE128" s="151">
        <f>IF(N128="základná",J128,0)</f>
        <v>0</v>
      </c>
      <c r="BF128" s="151">
        <f>IF(N128="znížená",J128,0)</f>
        <v>0</v>
      </c>
      <c r="BG128" s="151">
        <f>IF(N128="zákl. prenesená",J128,0)</f>
        <v>0</v>
      </c>
      <c r="BH128" s="151">
        <f>IF(N128="zníž. prenesená",J128,0)</f>
        <v>0</v>
      </c>
      <c r="BI128" s="151">
        <f>IF(N128="nulová",J128,0)</f>
        <v>0</v>
      </c>
      <c r="BJ128" s="16" t="s">
        <v>185</v>
      </c>
      <c r="BK128" s="152">
        <f>ROUND(I128*H128,3)</f>
        <v>0</v>
      </c>
      <c r="BL128" s="16" t="s">
        <v>184</v>
      </c>
      <c r="BM128" s="150" t="s">
        <v>1284</v>
      </c>
    </row>
    <row r="129" spans="1:65" s="2" customFormat="1" ht="24.2" customHeight="1">
      <c r="A129" s="28"/>
      <c r="B129" s="139"/>
      <c r="C129" s="140" t="s">
        <v>190</v>
      </c>
      <c r="D129" s="140" t="s">
        <v>180</v>
      </c>
      <c r="E129" s="141" t="s">
        <v>1285</v>
      </c>
      <c r="F129" s="142" t="s">
        <v>1286</v>
      </c>
      <c r="G129" s="143" t="s">
        <v>183</v>
      </c>
      <c r="H129" s="144">
        <v>106.96</v>
      </c>
      <c r="I129" s="144"/>
      <c r="J129" s="144"/>
      <c r="K129" s="145"/>
      <c r="L129" s="29"/>
      <c r="M129" s="146" t="s">
        <v>1</v>
      </c>
      <c r="N129" s="147" t="s">
        <v>38</v>
      </c>
      <c r="O129" s="148">
        <v>0.48299999999999998</v>
      </c>
      <c r="P129" s="148">
        <f>O129*H129</f>
        <v>51.661679999999997</v>
      </c>
      <c r="Q129" s="148">
        <v>8.4999999999999995E-4</v>
      </c>
      <c r="R129" s="148">
        <f>Q129*H129</f>
        <v>9.0915999999999983E-2</v>
      </c>
      <c r="S129" s="148">
        <v>0</v>
      </c>
      <c r="T129" s="149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0" t="s">
        <v>184</v>
      </c>
      <c r="AT129" s="150" t="s">
        <v>180</v>
      </c>
      <c r="AU129" s="150" t="s">
        <v>185</v>
      </c>
      <c r="AY129" s="16" t="s">
        <v>177</v>
      </c>
      <c r="BE129" s="151">
        <f>IF(N129="základná",J129,0)</f>
        <v>0</v>
      </c>
      <c r="BF129" s="151">
        <f>IF(N129="znížená",J129,0)</f>
        <v>0</v>
      </c>
      <c r="BG129" s="151">
        <f>IF(N129="zákl. prenesená",J129,0)</f>
        <v>0</v>
      </c>
      <c r="BH129" s="151">
        <f>IF(N129="zníž. prenesená",J129,0)</f>
        <v>0</v>
      </c>
      <c r="BI129" s="151">
        <f>IF(N129="nulová",J129,0)</f>
        <v>0</v>
      </c>
      <c r="BJ129" s="16" t="s">
        <v>185</v>
      </c>
      <c r="BK129" s="152">
        <f>ROUND(I129*H129,3)</f>
        <v>0</v>
      </c>
      <c r="BL129" s="16" t="s">
        <v>184</v>
      </c>
      <c r="BM129" s="150" t="s">
        <v>1287</v>
      </c>
    </row>
    <row r="130" spans="1:65" s="13" customFormat="1">
      <c r="B130" s="153"/>
      <c r="D130" s="154" t="s">
        <v>204</v>
      </c>
      <c r="E130" s="155" t="s">
        <v>1</v>
      </c>
      <c r="F130" s="156" t="s">
        <v>1288</v>
      </c>
      <c r="H130" s="157">
        <v>65.834999999999994</v>
      </c>
      <c r="L130" s="153"/>
      <c r="M130" s="158"/>
      <c r="N130" s="159"/>
      <c r="O130" s="159"/>
      <c r="P130" s="159"/>
      <c r="Q130" s="159"/>
      <c r="R130" s="159"/>
      <c r="S130" s="159"/>
      <c r="T130" s="160"/>
      <c r="AT130" s="155" t="s">
        <v>204</v>
      </c>
      <c r="AU130" s="155" t="s">
        <v>185</v>
      </c>
      <c r="AV130" s="13" t="s">
        <v>185</v>
      </c>
      <c r="AW130" s="13" t="s">
        <v>27</v>
      </c>
      <c r="AX130" s="13" t="s">
        <v>72</v>
      </c>
      <c r="AY130" s="155" t="s">
        <v>177</v>
      </c>
    </row>
    <row r="131" spans="1:65" s="13" customFormat="1">
      <c r="B131" s="153"/>
      <c r="D131" s="154" t="s">
        <v>204</v>
      </c>
      <c r="E131" s="155" t="s">
        <v>1</v>
      </c>
      <c r="F131" s="156" t="s">
        <v>1289</v>
      </c>
      <c r="H131" s="157">
        <v>41.125</v>
      </c>
      <c r="L131" s="153"/>
      <c r="M131" s="158"/>
      <c r="N131" s="159"/>
      <c r="O131" s="159"/>
      <c r="P131" s="159"/>
      <c r="Q131" s="159"/>
      <c r="R131" s="159"/>
      <c r="S131" s="159"/>
      <c r="T131" s="160"/>
      <c r="AT131" s="155" t="s">
        <v>204</v>
      </c>
      <c r="AU131" s="155" t="s">
        <v>185</v>
      </c>
      <c r="AV131" s="13" t="s">
        <v>185</v>
      </c>
      <c r="AW131" s="13" t="s">
        <v>27</v>
      </c>
      <c r="AX131" s="13" t="s">
        <v>72</v>
      </c>
      <c r="AY131" s="155" t="s">
        <v>177</v>
      </c>
    </row>
    <row r="132" spans="1:65" s="14" customFormat="1">
      <c r="B132" s="174"/>
      <c r="D132" s="154" t="s">
        <v>204</v>
      </c>
      <c r="E132" s="175" t="s">
        <v>1</v>
      </c>
      <c r="F132" s="176" t="s">
        <v>395</v>
      </c>
      <c r="H132" s="177">
        <v>106.96</v>
      </c>
      <c r="L132" s="174"/>
      <c r="M132" s="178"/>
      <c r="N132" s="179"/>
      <c r="O132" s="179"/>
      <c r="P132" s="179"/>
      <c r="Q132" s="179"/>
      <c r="R132" s="179"/>
      <c r="S132" s="179"/>
      <c r="T132" s="180"/>
      <c r="AT132" s="175" t="s">
        <v>204</v>
      </c>
      <c r="AU132" s="175" t="s">
        <v>185</v>
      </c>
      <c r="AV132" s="14" t="s">
        <v>184</v>
      </c>
      <c r="AW132" s="14" t="s">
        <v>27</v>
      </c>
      <c r="AX132" s="14" t="s">
        <v>80</v>
      </c>
      <c r="AY132" s="175" t="s">
        <v>177</v>
      </c>
    </row>
    <row r="133" spans="1:65" s="2" customFormat="1" ht="24.2" customHeight="1">
      <c r="A133" s="28"/>
      <c r="B133" s="139"/>
      <c r="C133" s="140" t="s">
        <v>184</v>
      </c>
      <c r="D133" s="140" t="s">
        <v>180</v>
      </c>
      <c r="E133" s="141" t="s">
        <v>1290</v>
      </c>
      <c r="F133" s="142" t="s">
        <v>1291</v>
      </c>
      <c r="G133" s="143" t="s">
        <v>183</v>
      </c>
      <c r="H133" s="144">
        <v>106.96</v>
      </c>
      <c r="I133" s="144"/>
      <c r="J133" s="144"/>
      <c r="K133" s="145"/>
      <c r="L133" s="29"/>
      <c r="M133" s="146" t="s">
        <v>1</v>
      </c>
      <c r="N133" s="147" t="s">
        <v>38</v>
      </c>
      <c r="O133" s="148">
        <v>0.31</v>
      </c>
      <c r="P133" s="148">
        <f>O133*H133</f>
        <v>33.157599999999995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0" t="s">
        <v>184</v>
      </c>
      <c r="AT133" s="150" t="s">
        <v>180</v>
      </c>
      <c r="AU133" s="150" t="s">
        <v>185</v>
      </c>
      <c r="AY133" s="16" t="s">
        <v>177</v>
      </c>
      <c r="BE133" s="151">
        <f>IF(N133="základná",J133,0)</f>
        <v>0</v>
      </c>
      <c r="BF133" s="151">
        <f>IF(N133="znížená",J133,0)</f>
        <v>0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6" t="s">
        <v>185</v>
      </c>
      <c r="BK133" s="152">
        <f>ROUND(I133*H133,3)</f>
        <v>0</v>
      </c>
      <c r="BL133" s="16" t="s">
        <v>184</v>
      </c>
      <c r="BM133" s="150" t="s">
        <v>1292</v>
      </c>
    </row>
    <row r="134" spans="1:65" s="2" customFormat="1" ht="24.2" customHeight="1">
      <c r="A134" s="28"/>
      <c r="B134" s="139"/>
      <c r="C134" s="140" t="s">
        <v>199</v>
      </c>
      <c r="D134" s="140" t="s">
        <v>180</v>
      </c>
      <c r="E134" s="141" t="s">
        <v>337</v>
      </c>
      <c r="F134" s="142" t="s">
        <v>338</v>
      </c>
      <c r="G134" s="143" t="s">
        <v>202</v>
      </c>
      <c r="H134" s="144">
        <v>79.861000000000004</v>
      </c>
      <c r="I134" s="144"/>
      <c r="J134" s="144"/>
      <c r="K134" s="145"/>
      <c r="L134" s="29"/>
      <c r="M134" s="146" t="s">
        <v>1</v>
      </c>
      <c r="N134" s="147" t="s">
        <v>38</v>
      </c>
      <c r="O134" s="148">
        <v>7.0999999999999994E-2</v>
      </c>
      <c r="P134" s="148">
        <f>O134*H134</f>
        <v>5.6701309999999996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0" t="s">
        <v>184</v>
      </c>
      <c r="AT134" s="150" t="s">
        <v>180</v>
      </c>
      <c r="AU134" s="150" t="s">
        <v>185</v>
      </c>
      <c r="AY134" s="16" t="s">
        <v>177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185</v>
      </c>
      <c r="BK134" s="152">
        <f>ROUND(I134*H134,3)</f>
        <v>0</v>
      </c>
      <c r="BL134" s="16" t="s">
        <v>184</v>
      </c>
      <c r="BM134" s="150" t="s">
        <v>1293</v>
      </c>
    </row>
    <row r="135" spans="1:65" s="13" customFormat="1">
      <c r="B135" s="153"/>
      <c r="D135" s="154" t="s">
        <v>204</v>
      </c>
      <c r="E135" s="155" t="s">
        <v>1</v>
      </c>
      <c r="F135" s="156" t="s">
        <v>1294</v>
      </c>
      <c r="H135" s="157">
        <v>79.861000000000004</v>
      </c>
      <c r="L135" s="153"/>
      <c r="M135" s="158"/>
      <c r="N135" s="159"/>
      <c r="O135" s="159"/>
      <c r="P135" s="159"/>
      <c r="Q135" s="159"/>
      <c r="R135" s="159"/>
      <c r="S135" s="159"/>
      <c r="T135" s="160"/>
      <c r="AT135" s="155" t="s">
        <v>204</v>
      </c>
      <c r="AU135" s="155" t="s">
        <v>185</v>
      </c>
      <c r="AV135" s="13" t="s">
        <v>185</v>
      </c>
      <c r="AW135" s="13" t="s">
        <v>27</v>
      </c>
      <c r="AX135" s="13" t="s">
        <v>80</v>
      </c>
      <c r="AY135" s="155" t="s">
        <v>177</v>
      </c>
    </row>
    <row r="136" spans="1:65" s="2" customFormat="1" ht="37.9" customHeight="1">
      <c r="A136" s="28"/>
      <c r="B136" s="139"/>
      <c r="C136" s="140" t="s">
        <v>178</v>
      </c>
      <c r="D136" s="140" t="s">
        <v>180</v>
      </c>
      <c r="E136" s="141" t="s">
        <v>341</v>
      </c>
      <c r="F136" s="142" t="s">
        <v>342</v>
      </c>
      <c r="G136" s="143" t="s">
        <v>202</v>
      </c>
      <c r="H136" s="144">
        <v>319.44400000000002</v>
      </c>
      <c r="I136" s="144"/>
      <c r="J136" s="144"/>
      <c r="K136" s="145"/>
      <c r="L136" s="29"/>
      <c r="M136" s="146" t="s">
        <v>1</v>
      </c>
      <c r="N136" s="147" t="s">
        <v>38</v>
      </c>
      <c r="O136" s="148">
        <v>7.0000000000000001E-3</v>
      </c>
      <c r="P136" s="148">
        <f>O136*H136</f>
        <v>2.2361080000000002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0" t="s">
        <v>184</v>
      </c>
      <c r="AT136" s="150" t="s">
        <v>180</v>
      </c>
      <c r="AU136" s="150" t="s">
        <v>185</v>
      </c>
      <c r="AY136" s="16" t="s">
        <v>177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185</v>
      </c>
      <c r="BK136" s="152">
        <f>ROUND(I136*H136,3)</f>
        <v>0</v>
      </c>
      <c r="BL136" s="16" t="s">
        <v>184</v>
      </c>
      <c r="BM136" s="150" t="s">
        <v>1295</v>
      </c>
    </row>
    <row r="137" spans="1:65" s="13" customFormat="1">
      <c r="B137" s="153"/>
      <c r="D137" s="154" t="s">
        <v>204</v>
      </c>
      <c r="F137" s="156" t="s">
        <v>1411</v>
      </c>
      <c r="H137" s="157">
        <v>319.44400000000002</v>
      </c>
      <c r="L137" s="153"/>
      <c r="M137" s="158"/>
      <c r="N137" s="159"/>
      <c r="O137" s="159"/>
      <c r="P137" s="159"/>
      <c r="Q137" s="159"/>
      <c r="R137" s="159"/>
      <c r="S137" s="159"/>
      <c r="T137" s="160"/>
      <c r="AT137" s="155" t="s">
        <v>204</v>
      </c>
      <c r="AU137" s="155" t="s">
        <v>185</v>
      </c>
      <c r="AV137" s="13" t="s">
        <v>185</v>
      </c>
      <c r="AW137" s="13" t="s">
        <v>3</v>
      </c>
      <c r="AX137" s="13" t="s">
        <v>80</v>
      </c>
      <c r="AY137" s="155" t="s">
        <v>177</v>
      </c>
    </row>
    <row r="138" spans="1:65" s="2" customFormat="1" ht="24.2" customHeight="1">
      <c r="A138" s="28"/>
      <c r="B138" s="139"/>
      <c r="C138" s="140" t="s">
        <v>210</v>
      </c>
      <c r="D138" s="140" t="s">
        <v>180</v>
      </c>
      <c r="E138" s="141" t="s">
        <v>1296</v>
      </c>
      <c r="F138" s="142" t="s">
        <v>1297</v>
      </c>
      <c r="G138" s="143" t="s">
        <v>202</v>
      </c>
      <c r="H138" s="144">
        <v>79.861000000000004</v>
      </c>
      <c r="I138" s="144"/>
      <c r="J138" s="144"/>
      <c r="K138" s="145"/>
      <c r="L138" s="29"/>
      <c r="M138" s="146" t="s">
        <v>1</v>
      </c>
      <c r="N138" s="147" t="s">
        <v>38</v>
      </c>
      <c r="O138" s="148">
        <v>0.61699999999999999</v>
      </c>
      <c r="P138" s="148">
        <f>O138*H138</f>
        <v>49.274236999999999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0" t="s">
        <v>184</v>
      </c>
      <c r="AT138" s="150" t="s">
        <v>180</v>
      </c>
      <c r="AU138" s="150" t="s">
        <v>185</v>
      </c>
      <c r="AY138" s="16" t="s">
        <v>177</v>
      </c>
      <c r="BE138" s="151">
        <f>IF(N138="základná",J138,0)</f>
        <v>0</v>
      </c>
      <c r="BF138" s="151">
        <f>IF(N138="znížená",J138,0)</f>
        <v>0</v>
      </c>
      <c r="BG138" s="151">
        <f>IF(N138="zákl. prenesená",J138,0)</f>
        <v>0</v>
      </c>
      <c r="BH138" s="151">
        <f>IF(N138="zníž. prenesená",J138,0)</f>
        <v>0</v>
      </c>
      <c r="BI138" s="151">
        <f>IF(N138="nulová",J138,0)</f>
        <v>0</v>
      </c>
      <c r="BJ138" s="16" t="s">
        <v>185</v>
      </c>
      <c r="BK138" s="152">
        <f>ROUND(I138*H138,3)</f>
        <v>0</v>
      </c>
      <c r="BL138" s="16" t="s">
        <v>184</v>
      </c>
      <c r="BM138" s="150" t="s">
        <v>1298</v>
      </c>
    </row>
    <row r="139" spans="1:65" s="2" customFormat="1" ht="14.45" customHeight="1">
      <c r="A139" s="28"/>
      <c r="B139" s="139"/>
      <c r="C139" s="140" t="s">
        <v>215</v>
      </c>
      <c r="D139" s="140" t="s">
        <v>180</v>
      </c>
      <c r="E139" s="141" t="s">
        <v>347</v>
      </c>
      <c r="F139" s="142" t="s">
        <v>348</v>
      </c>
      <c r="G139" s="143" t="s">
        <v>202</v>
      </c>
      <c r="H139" s="144">
        <v>79.861000000000004</v>
      </c>
      <c r="I139" s="144"/>
      <c r="J139" s="144"/>
      <c r="K139" s="145"/>
      <c r="L139" s="29"/>
      <c r="M139" s="146" t="s">
        <v>1</v>
      </c>
      <c r="N139" s="147" t="s">
        <v>38</v>
      </c>
      <c r="O139" s="148">
        <v>8.9999999999999993E-3</v>
      </c>
      <c r="P139" s="148">
        <f>O139*H139</f>
        <v>0.71874899999999997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0" t="s">
        <v>184</v>
      </c>
      <c r="AT139" s="150" t="s">
        <v>180</v>
      </c>
      <c r="AU139" s="150" t="s">
        <v>185</v>
      </c>
      <c r="AY139" s="16" t="s">
        <v>177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6" t="s">
        <v>185</v>
      </c>
      <c r="BK139" s="152">
        <f>ROUND(I139*H139,3)</f>
        <v>0</v>
      </c>
      <c r="BL139" s="16" t="s">
        <v>184</v>
      </c>
      <c r="BM139" s="150" t="s">
        <v>1299</v>
      </c>
    </row>
    <row r="140" spans="1:65" s="2" customFormat="1" ht="24.2" customHeight="1">
      <c r="A140" s="28"/>
      <c r="B140" s="139"/>
      <c r="C140" s="140" t="s">
        <v>197</v>
      </c>
      <c r="D140" s="140" t="s">
        <v>180</v>
      </c>
      <c r="E140" s="141" t="s">
        <v>350</v>
      </c>
      <c r="F140" s="142" t="s">
        <v>351</v>
      </c>
      <c r="G140" s="143" t="s">
        <v>253</v>
      </c>
      <c r="H140" s="144">
        <v>143.75</v>
      </c>
      <c r="I140" s="144"/>
      <c r="J140" s="144"/>
      <c r="K140" s="145"/>
      <c r="L140" s="29"/>
      <c r="M140" s="146" t="s">
        <v>1</v>
      </c>
      <c r="N140" s="147" t="s">
        <v>38</v>
      </c>
      <c r="O140" s="148">
        <v>0</v>
      </c>
      <c r="P140" s="148">
        <f>O140*H140</f>
        <v>0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0" t="s">
        <v>184</v>
      </c>
      <c r="AT140" s="150" t="s">
        <v>180</v>
      </c>
      <c r="AU140" s="150" t="s">
        <v>185</v>
      </c>
      <c r="AY140" s="16" t="s">
        <v>177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6" t="s">
        <v>185</v>
      </c>
      <c r="BK140" s="152">
        <f>ROUND(I140*H140,3)</f>
        <v>0</v>
      </c>
      <c r="BL140" s="16" t="s">
        <v>184</v>
      </c>
      <c r="BM140" s="150" t="s">
        <v>1300</v>
      </c>
    </row>
    <row r="141" spans="1:65" s="13" customFormat="1">
      <c r="B141" s="153"/>
      <c r="D141" s="154" t="s">
        <v>204</v>
      </c>
      <c r="F141" s="156" t="s">
        <v>1301</v>
      </c>
      <c r="H141" s="157">
        <v>143.75</v>
      </c>
      <c r="L141" s="153"/>
      <c r="M141" s="158"/>
      <c r="N141" s="159"/>
      <c r="O141" s="159"/>
      <c r="P141" s="159"/>
      <c r="Q141" s="159"/>
      <c r="R141" s="159"/>
      <c r="S141" s="159"/>
      <c r="T141" s="160"/>
      <c r="AT141" s="155" t="s">
        <v>204</v>
      </c>
      <c r="AU141" s="155" t="s">
        <v>185</v>
      </c>
      <c r="AV141" s="13" t="s">
        <v>185</v>
      </c>
      <c r="AW141" s="13" t="s">
        <v>3</v>
      </c>
      <c r="AX141" s="13" t="s">
        <v>80</v>
      </c>
      <c r="AY141" s="155" t="s">
        <v>177</v>
      </c>
    </row>
    <row r="142" spans="1:65" s="2" customFormat="1" ht="24.2" customHeight="1">
      <c r="A142" s="28"/>
      <c r="B142" s="139"/>
      <c r="C142" s="140" t="s">
        <v>223</v>
      </c>
      <c r="D142" s="140" t="s">
        <v>180</v>
      </c>
      <c r="E142" s="141" t="s">
        <v>354</v>
      </c>
      <c r="F142" s="142" t="s">
        <v>355</v>
      </c>
      <c r="G142" s="143" t="s">
        <v>202</v>
      </c>
      <c r="H142" s="144">
        <v>111.88200000000001</v>
      </c>
      <c r="I142" s="144"/>
      <c r="J142" s="144"/>
      <c r="K142" s="145"/>
      <c r="L142" s="29"/>
      <c r="M142" s="146" t="s">
        <v>1</v>
      </c>
      <c r="N142" s="147" t="s">
        <v>38</v>
      </c>
      <c r="O142" s="148">
        <v>0.24199999999999999</v>
      </c>
      <c r="P142" s="148">
        <f>O142*H142</f>
        <v>27.075444000000001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0" t="s">
        <v>184</v>
      </c>
      <c r="AT142" s="150" t="s">
        <v>180</v>
      </c>
      <c r="AU142" s="150" t="s">
        <v>185</v>
      </c>
      <c r="AY142" s="16" t="s">
        <v>177</v>
      </c>
      <c r="BE142" s="151">
        <f>IF(N142="základná",J142,0)</f>
        <v>0</v>
      </c>
      <c r="BF142" s="151">
        <f>IF(N142="znížená",J142,0)</f>
        <v>0</v>
      </c>
      <c r="BG142" s="151">
        <f>IF(N142="zákl. prenesená",J142,0)</f>
        <v>0</v>
      </c>
      <c r="BH142" s="151">
        <f>IF(N142="zníž. prenesená",J142,0)</f>
        <v>0</v>
      </c>
      <c r="BI142" s="151">
        <f>IF(N142="nulová",J142,0)</f>
        <v>0</v>
      </c>
      <c r="BJ142" s="16" t="s">
        <v>185</v>
      </c>
      <c r="BK142" s="152">
        <f>ROUND(I142*H142,3)</f>
        <v>0</v>
      </c>
      <c r="BL142" s="16" t="s">
        <v>184</v>
      </c>
      <c r="BM142" s="150" t="s">
        <v>1302</v>
      </c>
    </row>
    <row r="143" spans="1:65" s="13" customFormat="1">
      <c r="B143" s="153"/>
      <c r="D143" s="154" t="s">
        <v>204</v>
      </c>
      <c r="E143" s="155" t="s">
        <v>1</v>
      </c>
      <c r="F143" s="156" t="s">
        <v>1303</v>
      </c>
      <c r="H143" s="157">
        <v>191.74299999999999</v>
      </c>
      <c r="L143" s="153"/>
      <c r="M143" s="158"/>
      <c r="N143" s="159"/>
      <c r="O143" s="159"/>
      <c r="P143" s="159"/>
      <c r="Q143" s="159"/>
      <c r="R143" s="159"/>
      <c r="S143" s="159"/>
      <c r="T143" s="160"/>
      <c r="AT143" s="155" t="s">
        <v>204</v>
      </c>
      <c r="AU143" s="155" t="s">
        <v>185</v>
      </c>
      <c r="AV143" s="13" t="s">
        <v>185</v>
      </c>
      <c r="AW143" s="13" t="s">
        <v>27</v>
      </c>
      <c r="AX143" s="13" t="s">
        <v>72</v>
      </c>
      <c r="AY143" s="155" t="s">
        <v>177</v>
      </c>
    </row>
    <row r="144" spans="1:65" s="13" customFormat="1">
      <c r="B144" s="153"/>
      <c r="D144" s="154" t="s">
        <v>204</v>
      </c>
      <c r="E144" s="155" t="s">
        <v>1</v>
      </c>
      <c r="F144" s="156" t="s">
        <v>1304</v>
      </c>
      <c r="H144" s="157">
        <v>-78.227000000000004</v>
      </c>
      <c r="L144" s="153"/>
      <c r="M144" s="158"/>
      <c r="N144" s="159"/>
      <c r="O144" s="159"/>
      <c r="P144" s="159"/>
      <c r="Q144" s="159"/>
      <c r="R144" s="159"/>
      <c r="S144" s="159"/>
      <c r="T144" s="160"/>
      <c r="AT144" s="155" t="s">
        <v>204</v>
      </c>
      <c r="AU144" s="155" t="s">
        <v>185</v>
      </c>
      <c r="AV144" s="13" t="s">
        <v>185</v>
      </c>
      <c r="AW144" s="13" t="s">
        <v>27</v>
      </c>
      <c r="AX144" s="13" t="s">
        <v>72</v>
      </c>
      <c r="AY144" s="155" t="s">
        <v>177</v>
      </c>
    </row>
    <row r="145" spans="1:65" s="13" customFormat="1">
      <c r="B145" s="153"/>
      <c r="D145" s="154" t="s">
        <v>204</v>
      </c>
      <c r="E145" s="155" t="s">
        <v>1</v>
      </c>
      <c r="F145" s="156" t="s">
        <v>1305</v>
      </c>
      <c r="H145" s="157">
        <v>-1.6339999999999999</v>
      </c>
      <c r="L145" s="153"/>
      <c r="M145" s="158"/>
      <c r="N145" s="159"/>
      <c r="O145" s="159"/>
      <c r="P145" s="159"/>
      <c r="Q145" s="159"/>
      <c r="R145" s="159"/>
      <c r="S145" s="159"/>
      <c r="T145" s="160"/>
      <c r="AT145" s="155" t="s">
        <v>204</v>
      </c>
      <c r="AU145" s="155" t="s">
        <v>185</v>
      </c>
      <c r="AV145" s="13" t="s">
        <v>185</v>
      </c>
      <c r="AW145" s="13" t="s">
        <v>27</v>
      </c>
      <c r="AX145" s="13" t="s">
        <v>72</v>
      </c>
      <c r="AY145" s="155" t="s">
        <v>177</v>
      </c>
    </row>
    <row r="146" spans="1:65" s="14" customFormat="1">
      <c r="B146" s="174"/>
      <c r="D146" s="154" t="s">
        <v>204</v>
      </c>
      <c r="E146" s="175" t="s">
        <v>1</v>
      </c>
      <c r="F146" s="176" t="s">
        <v>395</v>
      </c>
      <c r="H146" s="177">
        <v>111.88199999999999</v>
      </c>
      <c r="L146" s="174"/>
      <c r="M146" s="178"/>
      <c r="N146" s="179"/>
      <c r="O146" s="179"/>
      <c r="P146" s="179"/>
      <c r="Q146" s="179"/>
      <c r="R146" s="179"/>
      <c r="S146" s="179"/>
      <c r="T146" s="180"/>
      <c r="AT146" s="175" t="s">
        <v>204</v>
      </c>
      <c r="AU146" s="175" t="s">
        <v>185</v>
      </c>
      <c r="AV146" s="14" t="s">
        <v>184</v>
      </c>
      <c r="AW146" s="14" t="s">
        <v>27</v>
      </c>
      <c r="AX146" s="14" t="s">
        <v>80</v>
      </c>
      <c r="AY146" s="175" t="s">
        <v>177</v>
      </c>
    </row>
    <row r="147" spans="1:65" s="12" customFormat="1" ht="22.9" customHeight="1">
      <c r="B147" s="127"/>
      <c r="D147" s="128" t="s">
        <v>71</v>
      </c>
      <c r="E147" s="137" t="s">
        <v>185</v>
      </c>
      <c r="F147" s="137" t="s">
        <v>358</v>
      </c>
      <c r="J147" s="138"/>
      <c r="L147" s="127"/>
      <c r="M147" s="131"/>
      <c r="N147" s="132"/>
      <c r="O147" s="132"/>
      <c r="P147" s="133">
        <f>SUM(P148:P164)</f>
        <v>15.70759279</v>
      </c>
      <c r="Q147" s="132"/>
      <c r="R147" s="133">
        <f>SUM(R148:R164)</f>
        <v>30.833963279999999</v>
      </c>
      <c r="S147" s="132"/>
      <c r="T147" s="134">
        <f>SUM(T148:T164)</f>
        <v>0</v>
      </c>
      <c r="AR147" s="128" t="s">
        <v>80</v>
      </c>
      <c r="AT147" s="135" t="s">
        <v>71</v>
      </c>
      <c r="AU147" s="135" t="s">
        <v>80</v>
      </c>
      <c r="AY147" s="128" t="s">
        <v>177</v>
      </c>
      <c r="BK147" s="136">
        <f>SUM(BK148:BK164)</f>
        <v>0</v>
      </c>
    </row>
    <row r="148" spans="1:65" s="2" customFormat="1" ht="24.2" customHeight="1">
      <c r="A148" s="28"/>
      <c r="B148" s="139"/>
      <c r="C148" s="140" t="s">
        <v>227</v>
      </c>
      <c r="D148" s="140" t="s">
        <v>180</v>
      </c>
      <c r="E148" s="141" t="s">
        <v>829</v>
      </c>
      <c r="F148" s="142" t="s">
        <v>830</v>
      </c>
      <c r="G148" s="143" t="s">
        <v>202</v>
      </c>
      <c r="H148" s="144">
        <v>4.5430000000000001</v>
      </c>
      <c r="I148" s="144"/>
      <c r="J148" s="144"/>
      <c r="K148" s="145"/>
      <c r="L148" s="29"/>
      <c r="M148" s="146" t="s">
        <v>1</v>
      </c>
      <c r="N148" s="147" t="s">
        <v>38</v>
      </c>
      <c r="O148" s="148">
        <v>1.042</v>
      </c>
      <c r="P148" s="148">
        <f>O148*H148</f>
        <v>4.7338060000000004</v>
      </c>
      <c r="Q148" s="148">
        <v>2.0659999999999998</v>
      </c>
      <c r="R148" s="148">
        <f>Q148*H148</f>
        <v>9.3858379999999997</v>
      </c>
      <c r="S148" s="148">
        <v>0</v>
      </c>
      <c r="T148" s="149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0" t="s">
        <v>184</v>
      </c>
      <c r="AT148" s="150" t="s">
        <v>180</v>
      </c>
      <c r="AU148" s="150" t="s">
        <v>185</v>
      </c>
      <c r="AY148" s="16" t="s">
        <v>177</v>
      </c>
      <c r="BE148" s="151">
        <f>IF(N148="základná",J148,0)</f>
        <v>0</v>
      </c>
      <c r="BF148" s="151">
        <f>IF(N148="znížená",J148,0)</f>
        <v>0</v>
      </c>
      <c r="BG148" s="151">
        <f>IF(N148="zákl. prenesená",J148,0)</f>
        <v>0</v>
      </c>
      <c r="BH148" s="151">
        <f>IF(N148="zníž. prenesená",J148,0)</f>
        <v>0</v>
      </c>
      <c r="BI148" s="151">
        <f>IF(N148="nulová",J148,0)</f>
        <v>0</v>
      </c>
      <c r="BJ148" s="16" t="s">
        <v>185</v>
      </c>
      <c r="BK148" s="152">
        <f>ROUND(I148*H148,3)</f>
        <v>0</v>
      </c>
      <c r="BL148" s="16" t="s">
        <v>184</v>
      </c>
      <c r="BM148" s="150" t="s">
        <v>1306</v>
      </c>
    </row>
    <row r="149" spans="1:65" s="13" customFormat="1">
      <c r="B149" s="153"/>
      <c r="D149" s="154" t="s">
        <v>204</v>
      </c>
      <c r="E149" s="155" t="s">
        <v>1</v>
      </c>
      <c r="F149" s="156" t="s">
        <v>1307</v>
      </c>
      <c r="H149" s="157">
        <v>4.5430000000000001</v>
      </c>
      <c r="L149" s="153"/>
      <c r="M149" s="158"/>
      <c r="N149" s="159"/>
      <c r="O149" s="159"/>
      <c r="P149" s="159"/>
      <c r="Q149" s="159"/>
      <c r="R149" s="159"/>
      <c r="S149" s="159"/>
      <c r="T149" s="160"/>
      <c r="AT149" s="155" t="s">
        <v>204</v>
      </c>
      <c r="AU149" s="155" t="s">
        <v>185</v>
      </c>
      <c r="AV149" s="13" t="s">
        <v>185</v>
      </c>
      <c r="AW149" s="13" t="s">
        <v>27</v>
      </c>
      <c r="AX149" s="13" t="s">
        <v>80</v>
      </c>
      <c r="AY149" s="155" t="s">
        <v>177</v>
      </c>
    </row>
    <row r="150" spans="1:65" s="2" customFormat="1" ht="14.45" customHeight="1">
      <c r="A150" s="28"/>
      <c r="B150" s="139"/>
      <c r="C150" s="140" t="s">
        <v>231</v>
      </c>
      <c r="D150" s="140" t="s">
        <v>180</v>
      </c>
      <c r="E150" s="141" t="s">
        <v>834</v>
      </c>
      <c r="F150" s="142" t="s">
        <v>835</v>
      </c>
      <c r="G150" s="143" t="s">
        <v>202</v>
      </c>
      <c r="H150" s="144">
        <v>3.0419999999999998</v>
      </c>
      <c r="I150" s="144"/>
      <c r="J150" s="144"/>
      <c r="K150" s="145"/>
      <c r="L150" s="29"/>
      <c r="M150" s="146" t="s">
        <v>1</v>
      </c>
      <c r="N150" s="147" t="s">
        <v>38</v>
      </c>
      <c r="O150" s="148">
        <v>0.61770999999999998</v>
      </c>
      <c r="P150" s="148">
        <f>O150*H150</f>
        <v>1.8790738199999999</v>
      </c>
      <c r="Q150" s="148">
        <v>2.20099</v>
      </c>
      <c r="R150" s="148">
        <f>Q150*H150</f>
        <v>6.69541158</v>
      </c>
      <c r="S150" s="148">
        <v>0</v>
      </c>
      <c r="T150" s="149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0" t="s">
        <v>184</v>
      </c>
      <c r="AT150" s="150" t="s">
        <v>180</v>
      </c>
      <c r="AU150" s="150" t="s">
        <v>185</v>
      </c>
      <c r="AY150" s="16" t="s">
        <v>177</v>
      </c>
      <c r="BE150" s="151">
        <f>IF(N150="základná",J150,0)</f>
        <v>0</v>
      </c>
      <c r="BF150" s="151">
        <f>IF(N150="znížená",J150,0)</f>
        <v>0</v>
      </c>
      <c r="BG150" s="151">
        <f>IF(N150="zákl. prenesená",J150,0)</f>
        <v>0</v>
      </c>
      <c r="BH150" s="151">
        <f>IF(N150="zníž. prenesená",J150,0)</f>
        <v>0</v>
      </c>
      <c r="BI150" s="151">
        <f>IF(N150="nulová",J150,0)</f>
        <v>0</v>
      </c>
      <c r="BJ150" s="16" t="s">
        <v>185</v>
      </c>
      <c r="BK150" s="152">
        <f>ROUND(I150*H150,3)</f>
        <v>0</v>
      </c>
      <c r="BL150" s="16" t="s">
        <v>184</v>
      </c>
      <c r="BM150" s="150" t="s">
        <v>1308</v>
      </c>
    </row>
    <row r="151" spans="1:65" s="13" customFormat="1">
      <c r="B151" s="153"/>
      <c r="D151" s="154" t="s">
        <v>204</v>
      </c>
      <c r="E151" s="155" t="s">
        <v>1</v>
      </c>
      <c r="F151" s="156" t="s">
        <v>1309</v>
      </c>
      <c r="H151" s="157">
        <v>2.802</v>
      </c>
      <c r="L151" s="153"/>
      <c r="M151" s="158"/>
      <c r="N151" s="159"/>
      <c r="O151" s="159"/>
      <c r="P151" s="159"/>
      <c r="Q151" s="159"/>
      <c r="R151" s="159"/>
      <c r="S151" s="159"/>
      <c r="T151" s="160"/>
      <c r="AT151" s="155" t="s">
        <v>204</v>
      </c>
      <c r="AU151" s="155" t="s">
        <v>185</v>
      </c>
      <c r="AV151" s="13" t="s">
        <v>185</v>
      </c>
      <c r="AW151" s="13" t="s">
        <v>27</v>
      </c>
      <c r="AX151" s="13" t="s">
        <v>72</v>
      </c>
      <c r="AY151" s="155" t="s">
        <v>177</v>
      </c>
    </row>
    <row r="152" spans="1:65" s="13" customFormat="1">
      <c r="B152" s="153"/>
      <c r="D152" s="154" t="s">
        <v>204</v>
      </c>
      <c r="E152" s="155" t="s">
        <v>1</v>
      </c>
      <c r="F152" s="156" t="s">
        <v>1310</v>
      </c>
      <c r="H152" s="157">
        <v>0.14000000000000001</v>
      </c>
      <c r="L152" s="153"/>
      <c r="M152" s="158"/>
      <c r="N152" s="159"/>
      <c r="O152" s="159"/>
      <c r="P152" s="159"/>
      <c r="Q152" s="159"/>
      <c r="R152" s="159"/>
      <c r="S152" s="159"/>
      <c r="T152" s="160"/>
      <c r="AT152" s="155" t="s">
        <v>204</v>
      </c>
      <c r="AU152" s="155" t="s">
        <v>185</v>
      </c>
      <c r="AV152" s="13" t="s">
        <v>185</v>
      </c>
      <c r="AW152" s="13" t="s">
        <v>27</v>
      </c>
      <c r="AX152" s="13" t="s">
        <v>72</v>
      </c>
      <c r="AY152" s="155" t="s">
        <v>177</v>
      </c>
    </row>
    <row r="153" spans="1:65" s="13" customFormat="1">
      <c r="B153" s="153"/>
      <c r="D153" s="154" t="s">
        <v>204</v>
      </c>
      <c r="E153" s="155" t="s">
        <v>1</v>
      </c>
      <c r="F153" s="156" t="s">
        <v>1311</v>
      </c>
      <c r="H153" s="157">
        <v>0.1</v>
      </c>
      <c r="L153" s="153"/>
      <c r="M153" s="158"/>
      <c r="N153" s="159"/>
      <c r="O153" s="159"/>
      <c r="P153" s="159"/>
      <c r="Q153" s="159"/>
      <c r="R153" s="159"/>
      <c r="S153" s="159"/>
      <c r="T153" s="160"/>
      <c r="AT153" s="155" t="s">
        <v>204</v>
      </c>
      <c r="AU153" s="155" t="s">
        <v>185</v>
      </c>
      <c r="AV153" s="13" t="s">
        <v>185</v>
      </c>
      <c r="AW153" s="13" t="s">
        <v>27</v>
      </c>
      <c r="AX153" s="13" t="s">
        <v>72</v>
      </c>
      <c r="AY153" s="155" t="s">
        <v>177</v>
      </c>
    </row>
    <row r="154" spans="1:65" s="14" customFormat="1">
      <c r="B154" s="174"/>
      <c r="D154" s="154" t="s">
        <v>204</v>
      </c>
      <c r="E154" s="175" t="s">
        <v>1</v>
      </c>
      <c r="F154" s="176" t="s">
        <v>395</v>
      </c>
      <c r="H154" s="177">
        <v>3.0420000000000003</v>
      </c>
      <c r="L154" s="174"/>
      <c r="M154" s="178"/>
      <c r="N154" s="179"/>
      <c r="O154" s="179"/>
      <c r="P154" s="179"/>
      <c r="Q154" s="179"/>
      <c r="R154" s="179"/>
      <c r="S154" s="179"/>
      <c r="T154" s="180"/>
      <c r="AT154" s="175" t="s">
        <v>204</v>
      </c>
      <c r="AU154" s="175" t="s">
        <v>185</v>
      </c>
      <c r="AV154" s="14" t="s">
        <v>184</v>
      </c>
      <c r="AW154" s="14" t="s">
        <v>27</v>
      </c>
      <c r="AX154" s="14" t="s">
        <v>80</v>
      </c>
      <c r="AY154" s="175" t="s">
        <v>177</v>
      </c>
    </row>
    <row r="155" spans="1:65" s="2" customFormat="1" ht="24.2" customHeight="1">
      <c r="A155" s="28"/>
      <c r="B155" s="139"/>
      <c r="C155" s="140" t="s">
        <v>235</v>
      </c>
      <c r="D155" s="140" t="s">
        <v>180</v>
      </c>
      <c r="E155" s="141" t="s">
        <v>839</v>
      </c>
      <c r="F155" s="142" t="s">
        <v>840</v>
      </c>
      <c r="G155" s="143" t="s">
        <v>202</v>
      </c>
      <c r="H155" s="144">
        <v>6.6669999999999998</v>
      </c>
      <c r="I155" s="144"/>
      <c r="J155" s="144"/>
      <c r="K155" s="145"/>
      <c r="L155" s="29"/>
      <c r="M155" s="146" t="s">
        <v>1</v>
      </c>
      <c r="N155" s="147" t="s">
        <v>38</v>
      </c>
      <c r="O155" s="148">
        <v>0.61890999999999996</v>
      </c>
      <c r="P155" s="148">
        <f>O155*H155</f>
        <v>4.1262729699999996</v>
      </c>
      <c r="Q155" s="148">
        <v>2.2119</v>
      </c>
      <c r="R155" s="148">
        <f>Q155*H155</f>
        <v>14.746737299999999</v>
      </c>
      <c r="S155" s="148">
        <v>0</v>
      </c>
      <c r="T155" s="149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0" t="s">
        <v>184</v>
      </c>
      <c r="AT155" s="150" t="s">
        <v>180</v>
      </c>
      <c r="AU155" s="150" t="s">
        <v>185</v>
      </c>
      <c r="AY155" s="16" t="s">
        <v>177</v>
      </c>
      <c r="BE155" s="151">
        <f>IF(N155="základná",J155,0)</f>
        <v>0</v>
      </c>
      <c r="BF155" s="151">
        <f>IF(N155="znížená",J155,0)</f>
        <v>0</v>
      </c>
      <c r="BG155" s="151">
        <f>IF(N155="zákl. prenesená",J155,0)</f>
        <v>0</v>
      </c>
      <c r="BH155" s="151">
        <f>IF(N155="zníž. prenesená",J155,0)</f>
        <v>0</v>
      </c>
      <c r="BI155" s="151">
        <f>IF(N155="nulová",J155,0)</f>
        <v>0</v>
      </c>
      <c r="BJ155" s="16" t="s">
        <v>185</v>
      </c>
      <c r="BK155" s="152">
        <f>ROUND(I155*H155,3)</f>
        <v>0</v>
      </c>
      <c r="BL155" s="16" t="s">
        <v>184</v>
      </c>
      <c r="BM155" s="150" t="s">
        <v>1312</v>
      </c>
    </row>
    <row r="156" spans="1:65" s="13" customFormat="1">
      <c r="B156" s="153"/>
      <c r="D156" s="154" t="s">
        <v>204</v>
      </c>
      <c r="E156" s="155" t="s">
        <v>1</v>
      </c>
      <c r="F156" s="156" t="s">
        <v>1313</v>
      </c>
      <c r="H156" s="157">
        <v>6.4569999999999999</v>
      </c>
      <c r="L156" s="153"/>
      <c r="M156" s="158"/>
      <c r="N156" s="159"/>
      <c r="O156" s="159"/>
      <c r="P156" s="159"/>
      <c r="Q156" s="159"/>
      <c r="R156" s="159"/>
      <c r="S156" s="159"/>
      <c r="T156" s="160"/>
      <c r="AT156" s="155" t="s">
        <v>204</v>
      </c>
      <c r="AU156" s="155" t="s">
        <v>185</v>
      </c>
      <c r="AV156" s="13" t="s">
        <v>185</v>
      </c>
      <c r="AW156" s="13" t="s">
        <v>27</v>
      </c>
      <c r="AX156" s="13" t="s">
        <v>72</v>
      </c>
      <c r="AY156" s="155" t="s">
        <v>177</v>
      </c>
    </row>
    <row r="157" spans="1:65" s="13" customFormat="1">
      <c r="B157" s="153"/>
      <c r="D157" s="154" t="s">
        <v>204</v>
      </c>
      <c r="E157" s="155" t="s">
        <v>1</v>
      </c>
      <c r="F157" s="156" t="s">
        <v>1314</v>
      </c>
      <c r="H157" s="157">
        <v>0.15</v>
      </c>
      <c r="L157" s="153"/>
      <c r="M157" s="158"/>
      <c r="N157" s="159"/>
      <c r="O157" s="159"/>
      <c r="P157" s="159"/>
      <c r="Q157" s="159"/>
      <c r="R157" s="159"/>
      <c r="S157" s="159"/>
      <c r="T157" s="160"/>
      <c r="AT157" s="155" t="s">
        <v>204</v>
      </c>
      <c r="AU157" s="155" t="s">
        <v>185</v>
      </c>
      <c r="AV157" s="13" t="s">
        <v>185</v>
      </c>
      <c r="AW157" s="13" t="s">
        <v>27</v>
      </c>
      <c r="AX157" s="13" t="s">
        <v>72</v>
      </c>
      <c r="AY157" s="155" t="s">
        <v>177</v>
      </c>
    </row>
    <row r="158" spans="1:65" s="13" customFormat="1">
      <c r="B158" s="153"/>
      <c r="D158" s="154" t="s">
        <v>204</v>
      </c>
      <c r="E158" s="155" t="s">
        <v>1</v>
      </c>
      <c r="F158" s="156" t="s">
        <v>1315</v>
      </c>
      <c r="H158" s="157">
        <v>0.06</v>
      </c>
      <c r="L158" s="153"/>
      <c r="M158" s="158"/>
      <c r="N158" s="159"/>
      <c r="O158" s="159"/>
      <c r="P158" s="159"/>
      <c r="Q158" s="159"/>
      <c r="R158" s="159"/>
      <c r="S158" s="159"/>
      <c r="T158" s="160"/>
      <c r="AT158" s="155" t="s">
        <v>204</v>
      </c>
      <c r="AU158" s="155" t="s">
        <v>185</v>
      </c>
      <c r="AV158" s="13" t="s">
        <v>185</v>
      </c>
      <c r="AW158" s="13" t="s">
        <v>27</v>
      </c>
      <c r="AX158" s="13" t="s">
        <v>72</v>
      </c>
      <c r="AY158" s="155" t="s">
        <v>177</v>
      </c>
    </row>
    <row r="159" spans="1:65" s="14" customFormat="1">
      <c r="B159" s="174"/>
      <c r="D159" s="154" t="s">
        <v>204</v>
      </c>
      <c r="E159" s="175" t="s">
        <v>1</v>
      </c>
      <c r="F159" s="176" t="s">
        <v>395</v>
      </c>
      <c r="H159" s="177">
        <v>6.6669999999999998</v>
      </c>
      <c r="L159" s="174"/>
      <c r="M159" s="178"/>
      <c r="N159" s="179"/>
      <c r="O159" s="179"/>
      <c r="P159" s="179"/>
      <c r="Q159" s="179"/>
      <c r="R159" s="179"/>
      <c r="S159" s="179"/>
      <c r="T159" s="180"/>
      <c r="AT159" s="175" t="s">
        <v>204</v>
      </c>
      <c r="AU159" s="175" t="s">
        <v>185</v>
      </c>
      <c r="AV159" s="14" t="s">
        <v>184</v>
      </c>
      <c r="AW159" s="14" t="s">
        <v>27</v>
      </c>
      <c r="AX159" s="14" t="s">
        <v>80</v>
      </c>
      <c r="AY159" s="175" t="s">
        <v>177</v>
      </c>
    </row>
    <row r="160" spans="1:65" s="2" customFormat="1" ht="14.45" customHeight="1">
      <c r="A160" s="28"/>
      <c r="B160" s="139"/>
      <c r="C160" s="140" t="s">
        <v>240</v>
      </c>
      <c r="D160" s="140" t="s">
        <v>180</v>
      </c>
      <c r="E160" s="141" t="s">
        <v>843</v>
      </c>
      <c r="F160" s="142" t="s">
        <v>844</v>
      </c>
      <c r="G160" s="143" t="s">
        <v>183</v>
      </c>
      <c r="H160" s="144">
        <v>8.92</v>
      </c>
      <c r="I160" s="144"/>
      <c r="J160" s="144"/>
      <c r="K160" s="145"/>
      <c r="L160" s="29"/>
      <c r="M160" s="146" t="s">
        <v>1</v>
      </c>
      <c r="N160" s="147" t="s">
        <v>38</v>
      </c>
      <c r="O160" s="148">
        <v>0.35799999999999998</v>
      </c>
      <c r="P160" s="148">
        <f>O160*H160</f>
        <v>3.1933599999999998</v>
      </c>
      <c r="Q160" s="148">
        <v>6.7000000000000002E-4</v>
      </c>
      <c r="R160" s="148">
        <f>Q160*H160</f>
        <v>5.9763999999999998E-3</v>
      </c>
      <c r="S160" s="148">
        <v>0</v>
      </c>
      <c r="T160" s="149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0" t="s">
        <v>184</v>
      </c>
      <c r="AT160" s="150" t="s">
        <v>180</v>
      </c>
      <c r="AU160" s="150" t="s">
        <v>185</v>
      </c>
      <c r="AY160" s="16" t="s">
        <v>177</v>
      </c>
      <c r="BE160" s="151">
        <f>IF(N160="základná",J160,0)</f>
        <v>0</v>
      </c>
      <c r="BF160" s="151">
        <f>IF(N160="znížená",J160,0)</f>
        <v>0</v>
      </c>
      <c r="BG160" s="151">
        <f>IF(N160="zákl. prenesená",J160,0)</f>
        <v>0</v>
      </c>
      <c r="BH160" s="151">
        <f>IF(N160="zníž. prenesená",J160,0)</f>
        <v>0</v>
      </c>
      <c r="BI160" s="151">
        <f>IF(N160="nulová",J160,0)</f>
        <v>0</v>
      </c>
      <c r="BJ160" s="16" t="s">
        <v>185</v>
      </c>
      <c r="BK160" s="152">
        <f>ROUND(I160*H160,3)</f>
        <v>0</v>
      </c>
      <c r="BL160" s="16" t="s">
        <v>184</v>
      </c>
      <c r="BM160" s="150" t="s">
        <v>1316</v>
      </c>
    </row>
    <row r="161" spans="1:65" s="13" customFormat="1">
      <c r="B161" s="153"/>
      <c r="D161" s="154" t="s">
        <v>204</v>
      </c>
      <c r="E161" s="155" t="s">
        <v>1</v>
      </c>
      <c r="F161" s="156" t="s">
        <v>1317</v>
      </c>
      <c r="H161" s="157">
        <v>5.86</v>
      </c>
      <c r="L161" s="153"/>
      <c r="M161" s="158"/>
      <c r="N161" s="159"/>
      <c r="O161" s="159"/>
      <c r="P161" s="159"/>
      <c r="Q161" s="159"/>
      <c r="R161" s="159"/>
      <c r="S161" s="159"/>
      <c r="T161" s="160"/>
      <c r="AT161" s="155" t="s">
        <v>204</v>
      </c>
      <c r="AU161" s="155" t="s">
        <v>185</v>
      </c>
      <c r="AV161" s="13" t="s">
        <v>185</v>
      </c>
      <c r="AW161" s="13" t="s">
        <v>27</v>
      </c>
      <c r="AX161" s="13" t="s">
        <v>72</v>
      </c>
      <c r="AY161" s="155" t="s">
        <v>177</v>
      </c>
    </row>
    <row r="162" spans="1:65" s="13" customFormat="1">
      <c r="B162" s="153"/>
      <c r="D162" s="154" t="s">
        <v>204</v>
      </c>
      <c r="E162" s="155" t="s">
        <v>1</v>
      </c>
      <c r="F162" s="156" t="s">
        <v>1318</v>
      </c>
      <c r="H162" s="157">
        <v>3.06</v>
      </c>
      <c r="L162" s="153"/>
      <c r="M162" s="158"/>
      <c r="N162" s="159"/>
      <c r="O162" s="159"/>
      <c r="P162" s="159"/>
      <c r="Q162" s="159"/>
      <c r="R162" s="159"/>
      <c r="S162" s="159"/>
      <c r="T162" s="160"/>
      <c r="AT162" s="155" t="s">
        <v>204</v>
      </c>
      <c r="AU162" s="155" t="s">
        <v>185</v>
      </c>
      <c r="AV162" s="13" t="s">
        <v>185</v>
      </c>
      <c r="AW162" s="13" t="s">
        <v>27</v>
      </c>
      <c r="AX162" s="13" t="s">
        <v>72</v>
      </c>
      <c r="AY162" s="155" t="s">
        <v>177</v>
      </c>
    </row>
    <row r="163" spans="1:65" s="14" customFormat="1">
      <c r="B163" s="174"/>
      <c r="D163" s="154" t="s">
        <v>204</v>
      </c>
      <c r="E163" s="175" t="s">
        <v>1</v>
      </c>
      <c r="F163" s="176" t="s">
        <v>395</v>
      </c>
      <c r="H163" s="177">
        <v>8.92</v>
      </c>
      <c r="L163" s="174"/>
      <c r="M163" s="178"/>
      <c r="N163" s="179"/>
      <c r="O163" s="179"/>
      <c r="P163" s="179"/>
      <c r="Q163" s="179"/>
      <c r="R163" s="179"/>
      <c r="S163" s="179"/>
      <c r="T163" s="180"/>
      <c r="AT163" s="175" t="s">
        <v>204</v>
      </c>
      <c r="AU163" s="175" t="s">
        <v>185</v>
      </c>
      <c r="AV163" s="14" t="s">
        <v>184</v>
      </c>
      <c r="AW163" s="14" t="s">
        <v>27</v>
      </c>
      <c r="AX163" s="14" t="s">
        <v>80</v>
      </c>
      <c r="AY163" s="175" t="s">
        <v>177</v>
      </c>
    </row>
    <row r="164" spans="1:65" s="2" customFormat="1" ht="25.5" customHeight="1">
      <c r="A164" s="28"/>
      <c r="B164" s="139"/>
      <c r="C164" s="140" t="s">
        <v>245</v>
      </c>
      <c r="D164" s="140" t="s">
        <v>180</v>
      </c>
      <c r="E164" s="141" t="s">
        <v>848</v>
      </c>
      <c r="F164" s="142" t="s">
        <v>849</v>
      </c>
      <c r="G164" s="143" t="s">
        <v>183</v>
      </c>
      <c r="H164" s="144">
        <v>8.92</v>
      </c>
      <c r="I164" s="144"/>
      <c r="J164" s="144"/>
      <c r="K164" s="145"/>
      <c r="L164" s="29"/>
      <c r="M164" s="146" t="s">
        <v>1</v>
      </c>
      <c r="N164" s="147" t="s">
        <v>38</v>
      </c>
      <c r="O164" s="148">
        <v>0.19900000000000001</v>
      </c>
      <c r="P164" s="148">
        <f>O164*H164</f>
        <v>1.77508</v>
      </c>
      <c r="Q164" s="148">
        <v>0</v>
      </c>
      <c r="R164" s="148">
        <f>Q164*H164</f>
        <v>0</v>
      </c>
      <c r="S164" s="148">
        <v>0</v>
      </c>
      <c r="T164" s="149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0" t="s">
        <v>184</v>
      </c>
      <c r="AT164" s="150" t="s">
        <v>180</v>
      </c>
      <c r="AU164" s="150" t="s">
        <v>185</v>
      </c>
      <c r="AY164" s="16" t="s">
        <v>177</v>
      </c>
      <c r="BE164" s="151">
        <f>IF(N164="základná",J164,0)</f>
        <v>0</v>
      </c>
      <c r="BF164" s="151">
        <f>IF(N164="znížená",J164,0)</f>
        <v>0</v>
      </c>
      <c r="BG164" s="151">
        <f>IF(N164="zákl. prenesená",J164,0)</f>
        <v>0</v>
      </c>
      <c r="BH164" s="151">
        <f>IF(N164="zníž. prenesená",J164,0)</f>
        <v>0</v>
      </c>
      <c r="BI164" s="151">
        <f>IF(N164="nulová",J164,0)</f>
        <v>0</v>
      </c>
      <c r="BJ164" s="16" t="s">
        <v>185</v>
      </c>
      <c r="BK164" s="152">
        <f>ROUND(I164*H164,3)</f>
        <v>0</v>
      </c>
      <c r="BL164" s="16" t="s">
        <v>184</v>
      </c>
      <c r="BM164" s="150" t="s">
        <v>1319</v>
      </c>
    </row>
    <row r="165" spans="1:65" s="12" customFormat="1" ht="22.9" customHeight="1">
      <c r="B165" s="127"/>
      <c r="D165" s="128" t="s">
        <v>71</v>
      </c>
      <c r="E165" s="137" t="s">
        <v>190</v>
      </c>
      <c r="F165" s="137" t="s">
        <v>454</v>
      </c>
      <c r="J165" s="138"/>
      <c r="L165" s="127"/>
      <c r="M165" s="131"/>
      <c r="N165" s="132"/>
      <c r="O165" s="132"/>
      <c r="P165" s="133">
        <f>SUM(P166:P189)</f>
        <v>166.45350929</v>
      </c>
      <c r="Q165" s="132"/>
      <c r="R165" s="133">
        <f>SUM(R166:R189)</f>
        <v>31.761917449999999</v>
      </c>
      <c r="S165" s="132"/>
      <c r="T165" s="134">
        <f>SUM(T166:T189)</f>
        <v>0</v>
      </c>
      <c r="AR165" s="128" t="s">
        <v>80</v>
      </c>
      <c r="AT165" s="135" t="s">
        <v>71</v>
      </c>
      <c r="AU165" s="135" t="s">
        <v>80</v>
      </c>
      <c r="AY165" s="128" t="s">
        <v>177</v>
      </c>
      <c r="BK165" s="136">
        <f>SUM(BK166:BK189)</f>
        <v>0</v>
      </c>
    </row>
    <row r="166" spans="1:65" s="2" customFormat="1" ht="24.2" customHeight="1">
      <c r="A166" s="28"/>
      <c r="B166" s="139"/>
      <c r="C166" s="140" t="s">
        <v>250</v>
      </c>
      <c r="D166" s="140" t="s">
        <v>180</v>
      </c>
      <c r="E166" s="141" t="s">
        <v>455</v>
      </c>
      <c r="F166" s="142" t="s">
        <v>456</v>
      </c>
      <c r="G166" s="143" t="s">
        <v>202</v>
      </c>
      <c r="H166" s="144">
        <v>12.696</v>
      </c>
      <c r="I166" s="144"/>
      <c r="J166" s="144"/>
      <c r="K166" s="145"/>
      <c r="L166" s="29"/>
      <c r="M166" s="146" t="s">
        <v>1</v>
      </c>
      <c r="N166" s="147" t="s">
        <v>38</v>
      </c>
      <c r="O166" s="148">
        <v>1.0069999999999999</v>
      </c>
      <c r="P166" s="148">
        <f>O166*H166</f>
        <v>12.784871999999998</v>
      </c>
      <c r="Q166" s="148">
        <v>2.2119</v>
      </c>
      <c r="R166" s="148">
        <f>Q166*H166</f>
        <v>28.0822824</v>
      </c>
      <c r="S166" s="148">
        <v>0</v>
      </c>
      <c r="T166" s="149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0" t="s">
        <v>184</v>
      </c>
      <c r="AT166" s="150" t="s">
        <v>180</v>
      </c>
      <c r="AU166" s="150" t="s">
        <v>185</v>
      </c>
      <c r="AY166" s="16" t="s">
        <v>177</v>
      </c>
      <c r="BE166" s="151">
        <f>IF(N166="základná",J166,0)</f>
        <v>0</v>
      </c>
      <c r="BF166" s="151">
        <f>IF(N166="znížená",J166,0)</f>
        <v>0</v>
      </c>
      <c r="BG166" s="151">
        <f>IF(N166="zákl. prenesená",J166,0)</f>
        <v>0</v>
      </c>
      <c r="BH166" s="151">
        <f>IF(N166="zníž. prenesená",J166,0)</f>
        <v>0</v>
      </c>
      <c r="BI166" s="151">
        <f>IF(N166="nulová",J166,0)</f>
        <v>0</v>
      </c>
      <c r="BJ166" s="16" t="s">
        <v>185</v>
      </c>
      <c r="BK166" s="152">
        <f>ROUND(I166*H166,3)</f>
        <v>0</v>
      </c>
      <c r="BL166" s="16" t="s">
        <v>184</v>
      </c>
      <c r="BM166" s="150" t="s">
        <v>1320</v>
      </c>
    </row>
    <row r="167" spans="1:65" s="13" customFormat="1">
      <c r="B167" s="153"/>
      <c r="D167" s="154" t="s">
        <v>204</v>
      </c>
      <c r="E167" s="155" t="s">
        <v>1</v>
      </c>
      <c r="F167" s="156" t="s">
        <v>1321</v>
      </c>
      <c r="H167" s="157">
        <v>8.5670000000000002</v>
      </c>
      <c r="L167" s="153"/>
      <c r="M167" s="158"/>
      <c r="N167" s="159"/>
      <c r="O167" s="159"/>
      <c r="P167" s="159"/>
      <c r="Q167" s="159"/>
      <c r="R167" s="159"/>
      <c r="S167" s="159"/>
      <c r="T167" s="160"/>
      <c r="AT167" s="155" t="s">
        <v>204</v>
      </c>
      <c r="AU167" s="155" t="s">
        <v>185</v>
      </c>
      <c r="AV167" s="13" t="s">
        <v>185</v>
      </c>
      <c r="AW167" s="13" t="s">
        <v>27</v>
      </c>
      <c r="AX167" s="13" t="s">
        <v>72</v>
      </c>
      <c r="AY167" s="155" t="s">
        <v>177</v>
      </c>
    </row>
    <row r="168" spans="1:65" s="13" customFormat="1">
      <c r="B168" s="153"/>
      <c r="D168" s="154" t="s">
        <v>204</v>
      </c>
      <c r="E168" s="155" t="s">
        <v>1</v>
      </c>
      <c r="F168" s="156" t="s">
        <v>1322</v>
      </c>
      <c r="H168" s="157">
        <v>3.42</v>
      </c>
      <c r="L168" s="153"/>
      <c r="M168" s="158"/>
      <c r="N168" s="159"/>
      <c r="O168" s="159"/>
      <c r="P168" s="159"/>
      <c r="Q168" s="159"/>
      <c r="R168" s="159"/>
      <c r="S168" s="159"/>
      <c r="T168" s="160"/>
      <c r="AT168" s="155" t="s">
        <v>204</v>
      </c>
      <c r="AU168" s="155" t="s">
        <v>185</v>
      </c>
      <c r="AV168" s="13" t="s">
        <v>185</v>
      </c>
      <c r="AW168" s="13" t="s">
        <v>27</v>
      </c>
      <c r="AX168" s="13" t="s">
        <v>72</v>
      </c>
      <c r="AY168" s="155" t="s">
        <v>177</v>
      </c>
    </row>
    <row r="169" spans="1:65" s="13" customFormat="1">
      <c r="B169" s="153"/>
      <c r="D169" s="154" t="s">
        <v>204</v>
      </c>
      <c r="E169" s="155" t="s">
        <v>1</v>
      </c>
      <c r="F169" s="156" t="s">
        <v>1323</v>
      </c>
      <c r="H169" s="157">
        <v>0.39600000000000002</v>
      </c>
      <c r="L169" s="153"/>
      <c r="M169" s="158"/>
      <c r="N169" s="159"/>
      <c r="O169" s="159"/>
      <c r="P169" s="159"/>
      <c r="Q169" s="159"/>
      <c r="R169" s="159"/>
      <c r="S169" s="159"/>
      <c r="T169" s="160"/>
      <c r="AT169" s="155" t="s">
        <v>204</v>
      </c>
      <c r="AU169" s="155" t="s">
        <v>185</v>
      </c>
      <c r="AV169" s="13" t="s">
        <v>185</v>
      </c>
      <c r="AW169" s="13" t="s">
        <v>27</v>
      </c>
      <c r="AX169" s="13" t="s">
        <v>72</v>
      </c>
      <c r="AY169" s="155" t="s">
        <v>177</v>
      </c>
    </row>
    <row r="170" spans="1:65" s="13" customFormat="1">
      <c r="B170" s="153"/>
      <c r="D170" s="154" t="s">
        <v>204</v>
      </c>
      <c r="E170" s="155" t="s">
        <v>1</v>
      </c>
      <c r="F170" s="156" t="s">
        <v>1324</v>
      </c>
      <c r="H170" s="157">
        <v>0.313</v>
      </c>
      <c r="L170" s="153"/>
      <c r="M170" s="158"/>
      <c r="N170" s="159"/>
      <c r="O170" s="159"/>
      <c r="P170" s="159"/>
      <c r="Q170" s="159"/>
      <c r="R170" s="159"/>
      <c r="S170" s="159"/>
      <c r="T170" s="160"/>
      <c r="AT170" s="155" t="s">
        <v>204</v>
      </c>
      <c r="AU170" s="155" t="s">
        <v>185</v>
      </c>
      <c r="AV170" s="13" t="s">
        <v>185</v>
      </c>
      <c r="AW170" s="13" t="s">
        <v>27</v>
      </c>
      <c r="AX170" s="13" t="s">
        <v>72</v>
      </c>
      <c r="AY170" s="155" t="s">
        <v>177</v>
      </c>
    </row>
    <row r="171" spans="1:65" s="14" customFormat="1">
      <c r="B171" s="174"/>
      <c r="D171" s="154" t="s">
        <v>204</v>
      </c>
      <c r="E171" s="175" t="s">
        <v>1</v>
      </c>
      <c r="F171" s="176" t="s">
        <v>395</v>
      </c>
      <c r="H171" s="177">
        <v>12.696000000000002</v>
      </c>
      <c r="L171" s="174"/>
      <c r="M171" s="178"/>
      <c r="N171" s="179"/>
      <c r="O171" s="179"/>
      <c r="P171" s="179"/>
      <c r="Q171" s="179"/>
      <c r="R171" s="179"/>
      <c r="S171" s="179"/>
      <c r="T171" s="180"/>
      <c r="AT171" s="175" t="s">
        <v>204</v>
      </c>
      <c r="AU171" s="175" t="s">
        <v>185</v>
      </c>
      <c r="AV171" s="14" t="s">
        <v>184</v>
      </c>
      <c r="AW171" s="14" t="s">
        <v>27</v>
      </c>
      <c r="AX171" s="14" t="s">
        <v>80</v>
      </c>
      <c r="AY171" s="175" t="s">
        <v>177</v>
      </c>
    </row>
    <row r="172" spans="1:65" s="2" customFormat="1" ht="24.2" customHeight="1">
      <c r="A172" s="28"/>
      <c r="B172" s="139"/>
      <c r="C172" s="140" t="s">
        <v>255</v>
      </c>
      <c r="D172" s="140" t="s">
        <v>180</v>
      </c>
      <c r="E172" s="141" t="s">
        <v>460</v>
      </c>
      <c r="F172" s="142" t="s">
        <v>461</v>
      </c>
      <c r="G172" s="143" t="s">
        <v>183</v>
      </c>
      <c r="H172" s="144">
        <v>92.28</v>
      </c>
      <c r="I172" s="144"/>
      <c r="J172" s="144"/>
      <c r="K172" s="145"/>
      <c r="L172" s="29"/>
      <c r="M172" s="146" t="s">
        <v>1</v>
      </c>
      <c r="N172" s="147" t="s">
        <v>38</v>
      </c>
      <c r="O172" s="148">
        <v>0.443</v>
      </c>
      <c r="P172" s="148">
        <f>O172*H172</f>
        <v>40.880040000000001</v>
      </c>
      <c r="Q172" s="148">
        <v>2.16E-3</v>
      </c>
      <c r="R172" s="148">
        <f>Q172*H172</f>
        <v>0.1993248</v>
      </c>
      <c r="S172" s="148">
        <v>0</v>
      </c>
      <c r="T172" s="149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0" t="s">
        <v>184</v>
      </c>
      <c r="AT172" s="150" t="s">
        <v>180</v>
      </c>
      <c r="AU172" s="150" t="s">
        <v>185</v>
      </c>
      <c r="AY172" s="16" t="s">
        <v>177</v>
      </c>
      <c r="BE172" s="151">
        <f>IF(N172="základná",J172,0)</f>
        <v>0</v>
      </c>
      <c r="BF172" s="151">
        <f>IF(N172="znížená",J172,0)</f>
        <v>0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6" t="s">
        <v>185</v>
      </c>
      <c r="BK172" s="152">
        <f>ROUND(I172*H172,3)</f>
        <v>0</v>
      </c>
      <c r="BL172" s="16" t="s">
        <v>184</v>
      </c>
      <c r="BM172" s="150" t="s">
        <v>1325</v>
      </c>
    </row>
    <row r="173" spans="1:65" s="13" customFormat="1">
      <c r="B173" s="153"/>
      <c r="D173" s="154" t="s">
        <v>204</v>
      </c>
      <c r="E173" s="155" t="s">
        <v>1</v>
      </c>
      <c r="F173" s="156" t="s">
        <v>1326</v>
      </c>
      <c r="H173" s="157">
        <v>30.03</v>
      </c>
      <c r="L173" s="153"/>
      <c r="M173" s="158"/>
      <c r="N173" s="159"/>
      <c r="O173" s="159"/>
      <c r="P173" s="159"/>
      <c r="Q173" s="159"/>
      <c r="R173" s="159"/>
      <c r="S173" s="159"/>
      <c r="T173" s="160"/>
      <c r="AT173" s="155" t="s">
        <v>204</v>
      </c>
      <c r="AU173" s="155" t="s">
        <v>185</v>
      </c>
      <c r="AV173" s="13" t="s">
        <v>185</v>
      </c>
      <c r="AW173" s="13" t="s">
        <v>27</v>
      </c>
      <c r="AX173" s="13" t="s">
        <v>72</v>
      </c>
      <c r="AY173" s="155" t="s">
        <v>177</v>
      </c>
    </row>
    <row r="174" spans="1:65" s="13" customFormat="1">
      <c r="B174" s="153"/>
      <c r="D174" s="154" t="s">
        <v>204</v>
      </c>
      <c r="E174" s="155" t="s">
        <v>1</v>
      </c>
      <c r="F174" s="156" t="s">
        <v>1327</v>
      </c>
      <c r="H174" s="157">
        <v>27.39</v>
      </c>
      <c r="L174" s="153"/>
      <c r="M174" s="158"/>
      <c r="N174" s="159"/>
      <c r="O174" s="159"/>
      <c r="P174" s="159"/>
      <c r="Q174" s="159"/>
      <c r="R174" s="159"/>
      <c r="S174" s="159"/>
      <c r="T174" s="160"/>
      <c r="AT174" s="155" t="s">
        <v>204</v>
      </c>
      <c r="AU174" s="155" t="s">
        <v>185</v>
      </c>
      <c r="AV174" s="13" t="s">
        <v>185</v>
      </c>
      <c r="AW174" s="13" t="s">
        <v>27</v>
      </c>
      <c r="AX174" s="13" t="s">
        <v>72</v>
      </c>
      <c r="AY174" s="155" t="s">
        <v>177</v>
      </c>
    </row>
    <row r="175" spans="1:65" s="13" customFormat="1">
      <c r="B175" s="153"/>
      <c r="D175" s="154" t="s">
        <v>204</v>
      </c>
      <c r="E175" s="155" t="s">
        <v>1</v>
      </c>
      <c r="F175" s="156" t="s">
        <v>1328</v>
      </c>
      <c r="H175" s="157">
        <v>14.63</v>
      </c>
      <c r="L175" s="153"/>
      <c r="M175" s="158"/>
      <c r="N175" s="159"/>
      <c r="O175" s="159"/>
      <c r="P175" s="159"/>
      <c r="Q175" s="159"/>
      <c r="R175" s="159"/>
      <c r="S175" s="159"/>
      <c r="T175" s="160"/>
      <c r="AT175" s="155" t="s">
        <v>204</v>
      </c>
      <c r="AU175" s="155" t="s">
        <v>185</v>
      </c>
      <c r="AV175" s="13" t="s">
        <v>185</v>
      </c>
      <c r="AW175" s="13" t="s">
        <v>27</v>
      </c>
      <c r="AX175" s="13" t="s">
        <v>72</v>
      </c>
      <c r="AY175" s="155" t="s">
        <v>177</v>
      </c>
    </row>
    <row r="176" spans="1:65" s="13" customFormat="1">
      <c r="B176" s="153"/>
      <c r="D176" s="154" t="s">
        <v>204</v>
      </c>
      <c r="E176" s="155" t="s">
        <v>1</v>
      </c>
      <c r="F176" s="156" t="s">
        <v>1329</v>
      </c>
      <c r="H176" s="157">
        <v>11.99</v>
      </c>
      <c r="L176" s="153"/>
      <c r="M176" s="158"/>
      <c r="N176" s="159"/>
      <c r="O176" s="159"/>
      <c r="P176" s="159"/>
      <c r="Q176" s="159"/>
      <c r="R176" s="159"/>
      <c r="S176" s="159"/>
      <c r="T176" s="160"/>
      <c r="AT176" s="155" t="s">
        <v>204</v>
      </c>
      <c r="AU176" s="155" t="s">
        <v>185</v>
      </c>
      <c r="AV176" s="13" t="s">
        <v>185</v>
      </c>
      <c r="AW176" s="13" t="s">
        <v>27</v>
      </c>
      <c r="AX176" s="13" t="s">
        <v>72</v>
      </c>
      <c r="AY176" s="155" t="s">
        <v>177</v>
      </c>
    </row>
    <row r="177" spans="1:65" s="13" customFormat="1">
      <c r="B177" s="153"/>
      <c r="D177" s="154" t="s">
        <v>204</v>
      </c>
      <c r="E177" s="155" t="s">
        <v>1</v>
      </c>
      <c r="F177" s="156" t="s">
        <v>1330</v>
      </c>
      <c r="H177" s="157">
        <v>8.24</v>
      </c>
      <c r="L177" s="153"/>
      <c r="M177" s="158"/>
      <c r="N177" s="159"/>
      <c r="O177" s="159"/>
      <c r="P177" s="159"/>
      <c r="Q177" s="159"/>
      <c r="R177" s="159"/>
      <c r="S177" s="159"/>
      <c r="T177" s="160"/>
      <c r="AT177" s="155" t="s">
        <v>204</v>
      </c>
      <c r="AU177" s="155" t="s">
        <v>185</v>
      </c>
      <c r="AV177" s="13" t="s">
        <v>185</v>
      </c>
      <c r="AW177" s="13" t="s">
        <v>27</v>
      </c>
      <c r="AX177" s="13" t="s">
        <v>72</v>
      </c>
      <c r="AY177" s="155" t="s">
        <v>177</v>
      </c>
    </row>
    <row r="178" spans="1:65" s="14" customFormat="1">
      <c r="B178" s="174"/>
      <c r="D178" s="154" t="s">
        <v>204</v>
      </c>
      <c r="E178" s="175" t="s">
        <v>1</v>
      </c>
      <c r="F178" s="176" t="s">
        <v>395</v>
      </c>
      <c r="H178" s="177">
        <v>92.279999999999987</v>
      </c>
      <c r="L178" s="174"/>
      <c r="M178" s="178"/>
      <c r="N178" s="179"/>
      <c r="O178" s="179"/>
      <c r="P178" s="179"/>
      <c r="Q178" s="179"/>
      <c r="R178" s="179"/>
      <c r="S178" s="179"/>
      <c r="T178" s="180"/>
      <c r="AT178" s="175" t="s">
        <v>204</v>
      </c>
      <c r="AU178" s="175" t="s">
        <v>185</v>
      </c>
      <c r="AV178" s="14" t="s">
        <v>184</v>
      </c>
      <c r="AW178" s="14" t="s">
        <v>27</v>
      </c>
      <c r="AX178" s="14" t="s">
        <v>80</v>
      </c>
      <c r="AY178" s="175" t="s">
        <v>177</v>
      </c>
    </row>
    <row r="179" spans="1:65" s="2" customFormat="1" ht="24.2" customHeight="1">
      <c r="A179" s="28"/>
      <c r="B179" s="139"/>
      <c r="C179" s="140" t="s">
        <v>259</v>
      </c>
      <c r="D179" s="140" t="s">
        <v>180</v>
      </c>
      <c r="E179" s="141" t="s">
        <v>464</v>
      </c>
      <c r="F179" s="142" t="s">
        <v>465</v>
      </c>
      <c r="G179" s="143" t="s">
        <v>183</v>
      </c>
      <c r="H179" s="144">
        <v>92.28</v>
      </c>
      <c r="I179" s="144"/>
      <c r="J179" s="144"/>
      <c r="K179" s="145"/>
      <c r="L179" s="29"/>
      <c r="M179" s="146" t="s">
        <v>1</v>
      </c>
      <c r="N179" s="147" t="s">
        <v>38</v>
      </c>
      <c r="O179" s="148">
        <v>0.30845</v>
      </c>
      <c r="P179" s="148">
        <f>O179*H179</f>
        <v>28.463766</v>
      </c>
      <c r="Q179" s="148">
        <v>0</v>
      </c>
      <c r="R179" s="148">
        <f>Q179*H179</f>
        <v>0</v>
      </c>
      <c r="S179" s="148">
        <v>0</v>
      </c>
      <c r="T179" s="149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0" t="s">
        <v>184</v>
      </c>
      <c r="AT179" s="150" t="s">
        <v>180</v>
      </c>
      <c r="AU179" s="150" t="s">
        <v>185</v>
      </c>
      <c r="AY179" s="16" t="s">
        <v>177</v>
      </c>
      <c r="BE179" s="151">
        <f>IF(N179="základná",J179,0)</f>
        <v>0</v>
      </c>
      <c r="BF179" s="151">
        <f>IF(N179="znížená",J179,0)</f>
        <v>0</v>
      </c>
      <c r="BG179" s="151">
        <f>IF(N179="zákl. prenesená",J179,0)</f>
        <v>0</v>
      </c>
      <c r="BH179" s="151">
        <f>IF(N179="zníž. prenesená",J179,0)</f>
        <v>0</v>
      </c>
      <c r="BI179" s="151">
        <f>IF(N179="nulová",J179,0)</f>
        <v>0</v>
      </c>
      <c r="BJ179" s="16" t="s">
        <v>185</v>
      </c>
      <c r="BK179" s="152">
        <f>ROUND(I179*H179,3)</f>
        <v>0</v>
      </c>
      <c r="BL179" s="16" t="s">
        <v>184</v>
      </c>
      <c r="BM179" s="150" t="s">
        <v>1331</v>
      </c>
    </row>
    <row r="180" spans="1:65" s="2" customFormat="1" ht="14.45" customHeight="1">
      <c r="A180" s="28"/>
      <c r="B180" s="139"/>
      <c r="C180" s="140" t="s">
        <v>263</v>
      </c>
      <c r="D180" s="140" t="s">
        <v>180</v>
      </c>
      <c r="E180" s="141" t="s">
        <v>1332</v>
      </c>
      <c r="F180" s="142" t="s">
        <v>1333</v>
      </c>
      <c r="G180" s="143" t="s">
        <v>202</v>
      </c>
      <c r="H180" s="144">
        <v>0.58799999999999997</v>
      </c>
      <c r="I180" s="144"/>
      <c r="J180" s="144"/>
      <c r="K180" s="145"/>
      <c r="L180" s="29"/>
      <c r="M180" s="146" t="s">
        <v>1</v>
      </c>
      <c r="N180" s="147" t="s">
        <v>38</v>
      </c>
      <c r="O180" s="148">
        <v>1.54647</v>
      </c>
      <c r="P180" s="148">
        <f>O180*H180</f>
        <v>0.90932435999999994</v>
      </c>
      <c r="Q180" s="148">
        <v>2.21191</v>
      </c>
      <c r="R180" s="148">
        <f>Q180*H180</f>
        <v>1.3006030799999999</v>
      </c>
      <c r="S180" s="148">
        <v>0</v>
      </c>
      <c r="T180" s="149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0" t="s">
        <v>184</v>
      </c>
      <c r="AT180" s="150" t="s">
        <v>180</v>
      </c>
      <c r="AU180" s="150" t="s">
        <v>185</v>
      </c>
      <c r="AY180" s="16" t="s">
        <v>177</v>
      </c>
      <c r="BE180" s="151">
        <f>IF(N180="základná",J180,0)</f>
        <v>0</v>
      </c>
      <c r="BF180" s="151">
        <f>IF(N180="znížená",J180,0)</f>
        <v>0</v>
      </c>
      <c r="BG180" s="151">
        <f>IF(N180="zákl. prenesená",J180,0)</f>
        <v>0</v>
      </c>
      <c r="BH180" s="151">
        <f>IF(N180="zníž. prenesená",J180,0)</f>
        <v>0</v>
      </c>
      <c r="BI180" s="151">
        <f>IF(N180="nulová",J180,0)</f>
        <v>0</v>
      </c>
      <c r="BJ180" s="16" t="s">
        <v>185</v>
      </c>
      <c r="BK180" s="152">
        <f>ROUND(I180*H180,3)</f>
        <v>0</v>
      </c>
      <c r="BL180" s="16" t="s">
        <v>184</v>
      </c>
      <c r="BM180" s="150" t="s">
        <v>1334</v>
      </c>
    </row>
    <row r="181" spans="1:65" s="13" customFormat="1">
      <c r="B181" s="153"/>
      <c r="D181" s="154" t="s">
        <v>204</v>
      </c>
      <c r="E181" s="155" t="s">
        <v>1</v>
      </c>
      <c r="F181" s="156" t="s">
        <v>1335</v>
      </c>
      <c r="H181" s="157">
        <v>0.52400000000000002</v>
      </c>
      <c r="L181" s="153"/>
      <c r="M181" s="158"/>
      <c r="N181" s="159"/>
      <c r="O181" s="159"/>
      <c r="P181" s="159"/>
      <c r="Q181" s="159"/>
      <c r="R181" s="159"/>
      <c r="S181" s="159"/>
      <c r="T181" s="160"/>
      <c r="AT181" s="155" t="s">
        <v>204</v>
      </c>
      <c r="AU181" s="155" t="s">
        <v>185</v>
      </c>
      <c r="AV181" s="13" t="s">
        <v>185</v>
      </c>
      <c r="AW181" s="13" t="s">
        <v>27</v>
      </c>
      <c r="AX181" s="13" t="s">
        <v>72</v>
      </c>
      <c r="AY181" s="155" t="s">
        <v>177</v>
      </c>
    </row>
    <row r="182" spans="1:65" s="13" customFormat="1">
      <c r="B182" s="153"/>
      <c r="D182" s="154" t="s">
        <v>204</v>
      </c>
      <c r="E182" s="155" t="s">
        <v>1</v>
      </c>
      <c r="F182" s="156" t="s">
        <v>1336</v>
      </c>
      <c r="H182" s="157">
        <v>6.4000000000000001E-2</v>
      </c>
      <c r="L182" s="153"/>
      <c r="M182" s="158"/>
      <c r="N182" s="159"/>
      <c r="O182" s="159"/>
      <c r="P182" s="159"/>
      <c r="Q182" s="159"/>
      <c r="R182" s="159"/>
      <c r="S182" s="159"/>
      <c r="T182" s="160"/>
      <c r="AT182" s="155" t="s">
        <v>204</v>
      </c>
      <c r="AU182" s="155" t="s">
        <v>185</v>
      </c>
      <c r="AV182" s="13" t="s">
        <v>185</v>
      </c>
      <c r="AW182" s="13" t="s">
        <v>27</v>
      </c>
      <c r="AX182" s="13" t="s">
        <v>72</v>
      </c>
      <c r="AY182" s="155" t="s">
        <v>177</v>
      </c>
    </row>
    <row r="183" spans="1:65" s="14" customFormat="1">
      <c r="B183" s="174"/>
      <c r="D183" s="154" t="s">
        <v>204</v>
      </c>
      <c r="E183" s="175" t="s">
        <v>1</v>
      </c>
      <c r="F183" s="176" t="s">
        <v>395</v>
      </c>
      <c r="H183" s="177">
        <v>0.58800000000000008</v>
      </c>
      <c r="L183" s="174"/>
      <c r="M183" s="178"/>
      <c r="N183" s="179"/>
      <c r="O183" s="179"/>
      <c r="P183" s="179"/>
      <c r="Q183" s="179"/>
      <c r="R183" s="179"/>
      <c r="S183" s="179"/>
      <c r="T183" s="180"/>
      <c r="AT183" s="175" t="s">
        <v>204</v>
      </c>
      <c r="AU183" s="175" t="s">
        <v>185</v>
      </c>
      <c r="AV183" s="14" t="s">
        <v>184</v>
      </c>
      <c r="AW183" s="14" t="s">
        <v>27</v>
      </c>
      <c r="AX183" s="14" t="s">
        <v>80</v>
      </c>
      <c r="AY183" s="175" t="s">
        <v>177</v>
      </c>
    </row>
    <row r="184" spans="1:65" s="2" customFormat="1" ht="24.2" customHeight="1">
      <c r="A184" s="28"/>
      <c r="B184" s="139"/>
      <c r="C184" s="140" t="s">
        <v>7</v>
      </c>
      <c r="D184" s="140" t="s">
        <v>180</v>
      </c>
      <c r="E184" s="141" t="s">
        <v>1337</v>
      </c>
      <c r="F184" s="142" t="s">
        <v>1338</v>
      </c>
      <c r="G184" s="143" t="s">
        <v>183</v>
      </c>
      <c r="H184" s="144">
        <v>6.7329999999999997</v>
      </c>
      <c r="I184" s="144"/>
      <c r="J184" s="144"/>
      <c r="K184" s="145"/>
      <c r="L184" s="29"/>
      <c r="M184" s="146" t="s">
        <v>1</v>
      </c>
      <c r="N184" s="147" t="s">
        <v>38</v>
      </c>
      <c r="O184" s="148">
        <v>1.0366299999999999</v>
      </c>
      <c r="P184" s="148">
        <f>O184*H184</f>
        <v>6.9796297899999988</v>
      </c>
      <c r="Q184" s="148">
        <v>7.2500000000000004E-3</v>
      </c>
      <c r="R184" s="148">
        <f>Q184*H184</f>
        <v>4.8814249999999997E-2</v>
      </c>
      <c r="S184" s="148">
        <v>0</v>
      </c>
      <c r="T184" s="149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0" t="s">
        <v>184</v>
      </c>
      <c r="AT184" s="150" t="s">
        <v>180</v>
      </c>
      <c r="AU184" s="150" t="s">
        <v>185</v>
      </c>
      <c r="AY184" s="16" t="s">
        <v>177</v>
      </c>
      <c r="BE184" s="151">
        <f>IF(N184="základná",J184,0)</f>
        <v>0</v>
      </c>
      <c r="BF184" s="151">
        <f>IF(N184="znížená",J184,0)</f>
        <v>0</v>
      </c>
      <c r="BG184" s="151">
        <f>IF(N184="zákl. prenesená",J184,0)</f>
        <v>0</v>
      </c>
      <c r="BH184" s="151">
        <f>IF(N184="zníž. prenesená",J184,0)</f>
        <v>0</v>
      </c>
      <c r="BI184" s="151">
        <f>IF(N184="nulová",J184,0)</f>
        <v>0</v>
      </c>
      <c r="BJ184" s="16" t="s">
        <v>185</v>
      </c>
      <c r="BK184" s="152">
        <f>ROUND(I184*H184,3)</f>
        <v>0</v>
      </c>
      <c r="BL184" s="16" t="s">
        <v>184</v>
      </c>
      <c r="BM184" s="150" t="s">
        <v>1339</v>
      </c>
    </row>
    <row r="185" spans="1:65" s="13" customFormat="1">
      <c r="B185" s="153"/>
      <c r="D185" s="154" t="s">
        <v>204</v>
      </c>
      <c r="E185" s="155" t="s">
        <v>1</v>
      </c>
      <c r="F185" s="156" t="s">
        <v>1340</v>
      </c>
      <c r="H185" s="157">
        <v>5.9850000000000003</v>
      </c>
      <c r="L185" s="153"/>
      <c r="M185" s="158"/>
      <c r="N185" s="159"/>
      <c r="O185" s="159"/>
      <c r="P185" s="159"/>
      <c r="Q185" s="159"/>
      <c r="R185" s="159"/>
      <c r="S185" s="159"/>
      <c r="T185" s="160"/>
      <c r="AT185" s="155" t="s">
        <v>204</v>
      </c>
      <c r="AU185" s="155" t="s">
        <v>185</v>
      </c>
      <c r="AV185" s="13" t="s">
        <v>185</v>
      </c>
      <c r="AW185" s="13" t="s">
        <v>27</v>
      </c>
      <c r="AX185" s="13" t="s">
        <v>72</v>
      </c>
      <c r="AY185" s="155" t="s">
        <v>177</v>
      </c>
    </row>
    <row r="186" spans="1:65" s="13" customFormat="1">
      <c r="B186" s="153"/>
      <c r="D186" s="154" t="s">
        <v>204</v>
      </c>
      <c r="E186" s="155" t="s">
        <v>1</v>
      </c>
      <c r="F186" s="156" t="s">
        <v>1341</v>
      </c>
      <c r="H186" s="157">
        <v>0.748</v>
      </c>
      <c r="L186" s="153"/>
      <c r="M186" s="158"/>
      <c r="N186" s="159"/>
      <c r="O186" s="159"/>
      <c r="P186" s="159"/>
      <c r="Q186" s="159"/>
      <c r="R186" s="159"/>
      <c r="S186" s="159"/>
      <c r="T186" s="160"/>
      <c r="AT186" s="155" t="s">
        <v>204</v>
      </c>
      <c r="AU186" s="155" t="s">
        <v>185</v>
      </c>
      <c r="AV186" s="13" t="s">
        <v>185</v>
      </c>
      <c r="AW186" s="13" t="s">
        <v>27</v>
      </c>
      <c r="AX186" s="13" t="s">
        <v>72</v>
      </c>
      <c r="AY186" s="155" t="s">
        <v>177</v>
      </c>
    </row>
    <row r="187" spans="1:65" s="14" customFormat="1">
      <c r="B187" s="174"/>
      <c r="D187" s="154" t="s">
        <v>204</v>
      </c>
      <c r="E187" s="175" t="s">
        <v>1</v>
      </c>
      <c r="F187" s="176" t="s">
        <v>395</v>
      </c>
      <c r="H187" s="177">
        <v>6.7330000000000005</v>
      </c>
      <c r="L187" s="174"/>
      <c r="M187" s="178"/>
      <c r="N187" s="179"/>
      <c r="O187" s="179"/>
      <c r="P187" s="179"/>
      <c r="Q187" s="179"/>
      <c r="R187" s="179"/>
      <c r="S187" s="179"/>
      <c r="T187" s="180"/>
      <c r="AT187" s="175" t="s">
        <v>204</v>
      </c>
      <c r="AU187" s="175" t="s">
        <v>185</v>
      </c>
      <c r="AV187" s="14" t="s">
        <v>184</v>
      </c>
      <c r="AW187" s="14" t="s">
        <v>27</v>
      </c>
      <c r="AX187" s="14" t="s">
        <v>80</v>
      </c>
      <c r="AY187" s="175" t="s">
        <v>177</v>
      </c>
    </row>
    <row r="188" spans="1:65" s="2" customFormat="1" ht="24.2" customHeight="1">
      <c r="A188" s="28"/>
      <c r="B188" s="139"/>
      <c r="C188" s="140" t="s">
        <v>273</v>
      </c>
      <c r="D188" s="140" t="s">
        <v>180</v>
      </c>
      <c r="E188" s="141" t="s">
        <v>1342</v>
      </c>
      <c r="F188" s="142" t="s">
        <v>1343</v>
      </c>
      <c r="G188" s="143" t="s">
        <v>183</v>
      </c>
      <c r="H188" s="144">
        <v>6.7329999999999997</v>
      </c>
      <c r="I188" s="144"/>
      <c r="J188" s="144"/>
      <c r="K188" s="145"/>
      <c r="L188" s="29"/>
      <c r="M188" s="146" t="s">
        <v>1</v>
      </c>
      <c r="N188" s="147" t="s">
        <v>38</v>
      </c>
      <c r="O188" s="148">
        <v>0.49299999999999999</v>
      </c>
      <c r="P188" s="148">
        <f>O188*H188</f>
        <v>3.3193689999999996</v>
      </c>
      <c r="Q188" s="148">
        <v>0</v>
      </c>
      <c r="R188" s="148">
        <f>Q188*H188</f>
        <v>0</v>
      </c>
      <c r="S188" s="148">
        <v>0</v>
      </c>
      <c r="T188" s="149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50" t="s">
        <v>184</v>
      </c>
      <c r="AT188" s="150" t="s">
        <v>180</v>
      </c>
      <c r="AU188" s="150" t="s">
        <v>185</v>
      </c>
      <c r="AY188" s="16" t="s">
        <v>177</v>
      </c>
      <c r="BE188" s="151">
        <f>IF(N188="základná",J188,0)</f>
        <v>0</v>
      </c>
      <c r="BF188" s="151">
        <f>IF(N188="znížená",J188,0)</f>
        <v>0</v>
      </c>
      <c r="BG188" s="151">
        <f>IF(N188="zákl. prenesená",J188,0)</f>
        <v>0</v>
      </c>
      <c r="BH188" s="151">
        <f>IF(N188="zníž. prenesená",J188,0)</f>
        <v>0</v>
      </c>
      <c r="BI188" s="151">
        <f>IF(N188="nulová",J188,0)</f>
        <v>0</v>
      </c>
      <c r="BJ188" s="16" t="s">
        <v>185</v>
      </c>
      <c r="BK188" s="152">
        <f>ROUND(I188*H188,3)</f>
        <v>0</v>
      </c>
      <c r="BL188" s="16" t="s">
        <v>184</v>
      </c>
      <c r="BM188" s="150" t="s">
        <v>1344</v>
      </c>
    </row>
    <row r="189" spans="1:65" s="2" customFormat="1" ht="14.45" customHeight="1">
      <c r="A189" s="28"/>
      <c r="B189" s="139"/>
      <c r="C189" s="140" t="s">
        <v>281</v>
      </c>
      <c r="D189" s="140" t="s">
        <v>180</v>
      </c>
      <c r="E189" s="141" t="s">
        <v>1345</v>
      </c>
      <c r="F189" s="142" t="s">
        <v>1346</v>
      </c>
      <c r="G189" s="143" t="s">
        <v>253</v>
      </c>
      <c r="H189" s="144">
        <v>2.1059999999999999</v>
      </c>
      <c r="I189" s="144"/>
      <c r="J189" s="144"/>
      <c r="K189" s="145"/>
      <c r="L189" s="29"/>
      <c r="M189" s="146" t="s">
        <v>1</v>
      </c>
      <c r="N189" s="147" t="s">
        <v>38</v>
      </c>
      <c r="O189" s="148">
        <v>34.71819</v>
      </c>
      <c r="P189" s="148">
        <f>O189*H189</f>
        <v>73.116508139999993</v>
      </c>
      <c r="Q189" s="148">
        <v>1.0118199999999999</v>
      </c>
      <c r="R189" s="148">
        <f>Q189*H189</f>
        <v>2.13089292</v>
      </c>
      <c r="S189" s="148">
        <v>0</v>
      </c>
      <c r="T189" s="149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50" t="s">
        <v>184</v>
      </c>
      <c r="AT189" s="150" t="s">
        <v>180</v>
      </c>
      <c r="AU189" s="150" t="s">
        <v>185</v>
      </c>
      <c r="AY189" s="16" t="s">
        <v>177</v>
      </c>
      <c r="BE189" s="151">
        <f>IF(N189="základná",J189,0)</f>
        <v>0</v>
      </c>
      <c r="BF189" s="151">
        <f>IF(N189="znížená",J189,0)</f>
        <v>0</v>
      </c>
      <c r="BG189" s="151">
        <f>IF(N189="zákl. prenesená",J189,0)</f>
        <v>0</v>
      </c>
      <c r="BH189" s="151">
        <f>IF(N189="zníž. prenesená",J189,0)</f>
        <v>0</v>
      </c>
      <c r="BI189" s="151">
        <f>IF(N189="nulová",J189,0)</f>
        <v>0</v>
      </c>
      <c r="BJ189" s="16" t="s">
        <v>185</v>
      </c>
      <c r="BK189" s="152">
        <f>ROUND(I189*H189,3)</f>
        <v>0</v>
      </c>
      <c r="BL189" s="16" t="s">
        <v>184</v>
      </c>
      <c r="BM189" s="150" t="s">
        <v>1347</v>
      </c>
    </row>
    <row r="190" spans="1:65" s="12" customFormat="1" ht="22.9" customHeight="1">
      <c r="B190" s="127"/>
      <c r="D190" s="128" t="s">
        <v>71</v>
      </c>
      <c r="E190" s="137" t="s">
        <v>184</v>
      </c>
      <c r="F190" s="137" t="s">
        <v>1099</v>
      </c>
      <c r="J190" s="138"/>
      <c r="L190" s="127"/>
      <c r="M190" s="131"/>
      <c r="N190" s="132"/>
      <c r="O190" s="132"/>
      <c r="P190" s="133">
        <f>SUM(P191:P200)</f>
        <v>54.234506820000007</v>
      </c>
      <c r="Q190" s="132"/>
      <c r="R190" s="133">
        <f>SUM(R191:R200)</f>
        <v>12.17263507</v>
      </c>
      <c r="S190" s="132"/>
      <c r="T190" s="134">
        <f>SUM(T191:T200)</f>
        <v>0</v>
      </c>
      <c r="AR190" s="128" t="s">
        <v>80</v>
      </c>
      <c r="AT190" s="135" t="s">
        <v>71</v>
      </c>
      <c r="AU190" s="135" t="s">
        <v>80</v>
      </c>
      <c r="AY190" s="128" t="s">
        <v>177</v>
      </c>
      <c r="BK190" s="136">
        <f>SUM(BK191:BK200)</f>
        <v>0</v>
      </c>
    </row>
    <row r="191" spans="1:65" s="2" customFormat="1" ht="24.2" customHeight="1">
      <c r="A191" s="28"/>
      <c r="B191" s="139"/>
      <c r="C191" s="140" t="s">
        <v>285</v>
      </c>
      <c r="D191" s="140" t="s">
        <v>180</v>
      </c>
      <c r="E191" s="141" t="s">
        <v>1348</v>
      </c>
      <c r="F191" s="142" t="s">
        <v>1349</v>
      </c>
      <c r="G191" s="143" t="s">
        <v>202</v>
      </c>
      <c r="H191" s="144">
        <v>5.4050000000000002</v>
      </c>
      <c r="I191" s="144"/>
      <c r="J191" s="144"/>
      <c r="K191" s="145"/>
      <c r="L191" s="29"/>
      <c r="M191" s="146" t="s">
        <v>1</v>
      </c>
      <c r="N191" s="147" t="s">
        <v>38</v>
      </c>
      <c r="O191" s="148">
        <v>1.25448</v>
      </c>
      <c r="P191" s="148">
        <f>O191*H191</f>
        <v>6.7804644000000005</v>
      </c>
      <c r="Q191" s="148">
        <v>2.21204</v>
      </c>
      <c r="R191" s="148">
        <f>Q191*H191</f>
        <v>11.9560762</v>
      </c>
      <c r="S191" s="148">
        <v>0</v>
      </c>
      <c r="T191" s="149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50" t="s">
        <v>184</v>
      </c>
      <c r="AT191" s="150" t="s">
        <v>180</v>
      </c>
      <c r="AU191" s="150" t="s">
        <v>185</v>
      </c>
      <c r="AY191" s="16" t="s">
        <v>177</v>
      </c>
      <c r="BE191" s="151">
        <f>IF(N191="základná",J191,0)</f>
        <v>0</v>
      </c>
      <c r="BF191" s="151">
        <f>IF(N191="znížená",J191,0)</f>
        <v>0</v>
      </c>
      <c r="BG191" s="151">
        <f>IF(N191="zákl. prenesená",J191,0)</f>
        <v>0</v>
      </c>
      <c r="BH191" s="151">
        <f>IF(N191="zníž. prenesená",J191,0)</f>
        <v>0</v>
      </c>
      <c r="BI191" s="151">
        <f>IF(N191="nulová",J191,0)</f>
        <v>0</v>
      </c>
      <c r="BJ191" s="16" t="s">
        <v>185</v>
      </c>
      <c r="BK191" s="152">
        <f>ROUND(I191*H191,3)</f>
        <v>0</v>
      </c>
      <c r="BL191" s="16" t="s">
        <v>184</v>
      </c>
      <c r="BM191" s="150" t="s">
        <v>1350</v>
      </c>
    </row>
    <row r="192" spans="1:65" s="13" customFormat="1">
      <c r="B192" s="153"/>
      <c r="D192" s="154" t="s">
        <v>204</v>
      </c>
      <c r="E192" s="155" t="s">
        <v>1</v>
      </c>
      <c r="F192" s="156" t="s">
        <v>1351</v>
      </c>
      <c r="H192" s="157">
        <v>5.673</v>
      </c>
      <c r="L192" s="153"/>
      <c r="M192" s="158"/>
      <c r="N192" s="159"/>
      <c r="O192" s="159"/>
      <c r="P192" s="159"/>
      <c r="Q192" s="159"/>
      <c r="R192" s="159"/>
      <c r="S192" s="159"/>
      <c r="T192" s="160"/>
      <c r="AT192" s="155" t="s">
        <v>204</v>
      </c>
      <c r="AU192" s="155" t="s">
        <v>185</v>
      </c>
      <c r="AV192" s="13" t="s">
        <v>185</v>
      </c>
      <c r="AW192" s="13" t="s">
        <v>27</v>
      </c>
      <c r="AX192" s="13" t="s">
        <v>72</v>
      </c>
      <c r="AY192" s="155" t="s">
        <v>177</v>
      </c>
    </row>
    <row r="193" spans="1:65" s="13" customFormat="1">
      <c r="B193" s="153"/>
      <c r="D193" s="154" t="s">
        <v>204</v>
      </c>
      <c r="E193" s="155" t="s">
        <v>1</v>
      </c>
      <c r="F193" s="156" t="s">
        <v>1352</v>
      </c>
      <c r="H193" s="157">
        <v>-0.17</v>
      </c>
      <c r="L193" s="153"/>
      <c r="M193" s="158"/>
      <c r="N193" s="159"/>
      <c r="O193" s="159"/>
      <c r="P193" s="159"/>
      <c r="Q193" s="159"/>
      <c r="R193" s="159"/>
      <c r="S193" s="159"/>
      <c r="T193" s="160"/>
      <c r="AT193" s="155" t="s">
        <v>204</v>
      </c>
      <c r="AU193" s="155" t="s">
        <v>185</v>
      </c>
      <c r="AV193" s="13" t="s">
        <v>185</v>
      </c>
      <c r="AW193" s="13" t="s">
        <v>27</v>
      </c>
      <c r="AX193" s="13" t="s">
        <v>72</v>
      </c>
      <c r="AY193" s="155" t="s">
        <v>177</v>
      </c>
    </row>
    <row r="194" spans="1:65" s="13" customFormat="1">
      <c r="B194" s="153"/>
      <c r="D194" s="154" t="s">
        <v>204</v>
      </c>
      <c r="E194" s="155" t="s">
        <v>1</v>
      </c>
      <c r="F194" s="156" t="s">
        <v>1353</v>
      </c>
      <c r="H194" s="157">
        <v>-9.8000000000000004E-2</v>
      </c>
      <c r="L194" s="153"/>
      <c r="M194" s="158"/>
      <c r="N194" s="159"/>
      <c r="O194" s="159"/>
      <c r="P194" s="159"/>
      <c r="Q194" s="159"/>
      <c r="R194" s="159"/>
      <c r="S194" s="159"/>
      <c r="T194" s="160"/>
      <c r="AT194" s="155" t="s">
        <v>204</v>
      </c>
      <c r="AU194" s="155" t="s">
        <v>185</v>
      </c>
      <c r="AV194" s="13" t="s">
        <v>185</v>
      </c>
      <c r="AW194" s="13" t="s">
        <v>27</v>
      </c>
      <c r="AX194" s="13" t="s">
        <v>72</v>
      </c>
      <c r="AY194" s="155" t="s">
        <v>177</v>
      </c>
    </row>
    <row r="195" spans="1:65" s="14" customFormat="1">
      <c r="B195" s="174"/>
      <c r="D195" s="154" t="s">
        <v>204</v>
      </c>
      <c r="E195" s="175" t="s">
        <v>1</v>
      </c>
      <c r="F195" s="176" t="s">
        <v>395</v>
      </c>
      <c r="H195" s="177">
        <v>5.4050000000000002</v>
      </c>
      <c r="L195" s="174"/>
      <c r="M195" s="178"/>
      <c r="N195" s="179"/>
      <c r="O195" s="179"/>
      <c r="P195" s="179"/>
      <c r="Q195" s="179"/>
      <c r="R195" s="179"/>
      <c r="S195" s="179"/>
      <c r="T195" s="180"/>
      <c r="AT195" s="175" t="s">
        <v>204</v>
      </c>
      <c r="AU195" s="175" t="s">
        <v>185</v>
      </c>
      <c r="AV195" s="14" t="s">
        <v>184</v>
      </c>
      <c r="AW195" s="14" t="s">
        <v>27</v>
      </c>
      <c r="AX195" s="14" t="s">
        <v>80</v>
      </c>
      <c r="AY195" s="175" t="s">
        <v>177</v>
      </c>
    </row>
    <row r="196" spans="1:65" s="2" customFormat="1" ht="24.2" customHeight="1">
      <c r="A196" s="28"/>
      <c r="B196" s="139"/>
      <c r="C196" s="140" t="s">
        <v>289</v>
      </c>
      <c r="D196" s="140" t="s">
        <v>180</v>
      </c>
      <c r="E196" s="141" t="s">
        <v>1354</v>
      </c>
      <c r="F196" s="142" t="s">
        <v>1355</v>
      </c>
      <c r="G196" s="143" t="s">
        <v>183</v>
      </c>
      <c r="H196" s="144">
        <v>23.361000000000001</v>
      </c>
      <c r="I196" s="144"/>
      <c r="J196" s="144"/>
      <c r="K196" s="145"/>
      <c r="L196" s="29"/>
      <c r="M196" s="146" t="s">
        <v>1</v>
      </c>
      <c r="N196" s="147" t="s">
        <v>38</v>
      </c>
      <c r="O196" s="148">
        <v>1.304</v>
      </c>
      <c r="P196" s="148">
        <f>O196*H196</f>
        <v>30.462744000000001</v>
      </c>
      <c r="Q196" s="148">
        <v>6.4599999999999996E-3</v>
      </c>
      <c r="R196" s="148">
        <f>Q196*H196</f>
        <v>0.15091205999999999</v>
      </c>
      <c r="S196" s="148">
        <v>0</v>
      </c>
      <c r="T196" s="149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50" t="s">
        <v>184</v>
      </c>
      <c r="AT196" s="150" t="s">
        <v>180</v>
      </c>
      <c r="AU196" s="150" t="s">
        <v>185</v>
      </c>
      <c r="AY196" s="16" t="s">
        <v>177</v>
      </c>
      <c r="BE196" s="151">
        <f>IF(N196="základná",J196,0)</f>
        <v>0</v>
      </c>
      <c r="BF196" s="151">
        <f>IF(N196="znížená",J196,0)</f>
        <v>0</v>
      </c>
      <c r="BG196" s="151">
        <f>IF(N196="zákl. prenesená",J196,0)</f>
        <v>0</v>
      </c>
      <c r="BH196" s="151">
        <f>IF(N196="zníž. prenesená",J196,0)</f>
        <v>0</v>
      </c>
      <c r="BI196" s="151">
        <f>IF(N196="nulová",J196,0)</f>
        <v>0</v>
      </c>
      <c r="BJ196" s="16" t="s">
        <v>185</v>
      </c>
      <c r="BK196" s="152">
        <f>ROUND(I196*H196,3)</f>
        <v>0</v>
      </c>
      <c r="BL196" s="16" t="s">
        <v>184</v>
      </c>
      <c r="BM196" s="150" t="s">
        <v>1356</v>
      </c>
    </row>
    <row r="197" spans="1:65" s="2" customFormat="1" ht="14.45" customHeight="1">
      <c r="A197" s="28"/>
      <c r="B197" s="139"/>
      <c r="C197" s="140" t="s">
        <v>293</v>
      </c>
      <c r="D197" s="140" t="s">
        <v>180</v>
      </c>
      <c r="E197" s="141" t="s">
        <v>1357</v>
      </c>
      <c r="F197" s="142" t="s">
        <v>1358</v>
      </c>
      <c r="G197" s="143" t="s">
        <v>183</v>
      </c>
      <c r="H197" s="144">
        <v>23.361000000000001</v>
      </c>
      <c r="I197" s="144"/>
      <c r="J197" s="144"/>
      <c r="K197" s="145"/>
      <c r="L197" s="29"/>
      <c r="M197" s="146" t="s">
        <v>1</v>
      </c>
      <c r="N197" s="147" t="s">
        <v>38</v>
      </c>
      <c r="O197" s="148">
        <v>0.26600000000000001</v>
      </c>
      <c r="P197" s="148">
        <f>O197*H197</f>
        <v>6.2140260000000005</v>
      </c>
      <c r="Q197" s="148">
        <v>0</v>
      </c>
      <c r="R197" s="148">
        <f>Q197*H197</f>
        <v>0</v>
      </c>
      <c r="S197" s="148">
        <v>0</v>
      </c>
      <c r="T197" s="149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50" t="s">
        <v>184</v>
      </c>
      <c r="AT197" s="150" t="s">
        <v>180</v>
      </c>
      <c r="AU197" s="150" t="s">
        <v>185</v>
      </c>
      <c r="AY197" s="16" t="s">
        <v>177</v>
      </c>
      <c r="BE197" s="151">
        <f>IF(N197="základná",J197,0)</f>
        <v>0</v>
      </c>
      <c r="BF197" s="151">
        <f>IF(N197="znížená",J197,0)</f>
        <v>0</v>
      </c>
      <c r="BG197" s="151">
        <f>IF(N197="zákl. prenesená",J197,0)</f>
        <v>0</v>
      </c>
      <c r="BH197" s="151">
        <f>IF(N197="zníž. prenesená",J197,0)</f>
        <v>0</v>
      </c>
      <c r="BI197" s="151">
        <f>IF(N197="nulová",J197,0)</f>
        <v>0</v>
      </c>
      <c r="BJ197" s="16" t="s">
        <v>185</v>
      </c>
      <c r="BK197" s="152">
        <f>ROUND(I197*H197,3)</f>
        <v>0</v>
      </c>
      <c r="BL197" s="16" t="s">
        <v>184</v>
      </c>
      <c r="BM197" s="150" t="s">
        <v>1359</v>
      </c>
    </row>
    <row r="198" spans="1:65" s="2" customFormat="1" ht="24.2" customHeight="1">
      <c r="A198" s="28"/>
      <c r="B198" s="139"/>
      <c r="C198" s="140" t="s">
        <v>300</v>
      </c>
      <c r="D198" s="140" t="s">
        <v>180</v>
      </c>
      <c r="E198" s="141" t="s">
        <v>1360</v>
      </c>
      <c r="F198" s="142" t="s">
        <v>1361</v>
      </c>
      <c r="G198" s="143" t="s">
        <v>183</v>
      </c>
      <c r="H198" s="144">
        <v>16.963000000000001</v>
      </c>
      <c r="I198" s="144"/>
      <c r="J198" s="144"/>
      <c r="K198" s="145"/>
      <c r="L198" s="29"/>
      <c r="M198" s="146" t="s">
        <v>1</v>
      </c>
      <c r="N198" s="147" t="s">
        <v>38</v>
      </c>
      <c r="O198" s="148">
        <v>0.47733999999999999</v>
      </c>
      <c r="P198" s="148">
        <f>O198*H198</f>
        <v>8.097118420000001</v>
      </c>
      <c r="Q198" s="148">
        <v>3.8700000000000002E-3</v>
      </c>
      <c r="R198" s="148">
        <f>Q198*H198</f>
        <v>6.564681E-2</v>
      </c>
      <c r="S198" s="148">
        <v>0</v>
      </c>
      <c r="T198" s="149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50" t="s">
        <v>184</v>
      </c>
      <c r="AT198" s="150" t="s">
        <v>180</v>
      </c>
      <c r="AU198" s="150" t="s">
        <v>185</v>
      </c>
      <c r="AY198" s="16" t="s">
        <v>177</v>
      </c>
      <c r="BE198" s="151">
        <f>IF(N198="základná",J198,0)</f>
        <v>0</v>
      </c>
      <c r="BF198" s="151">
        <f>IF(N198="znížená",J198,0)</f>
        <v>0</v>
      </c>
      <c r="BG198" s="151">
        <f>IF(N198="zákl. prenesená",J198,0)</f>
        <v>0</v>
      </c>
      <c r="BH198" s="151">
        <f>IF(N198="zníž. prenesená",J198,0)</f>
        <v>0</v>
      </c>
      <c r="BI198" s="151">
        <f>IF(N198="nulová",J198,0)</f>
        <v>0</v>
      </c>
      <c r="BJ198" s="16" t="s">
        <v>185</v>
      </c>
      <c r="BK198" s="152">
        <f>ROUND(I198*H198,3)</f>
        <v>0</v>
      </c>
      <c r="BL198" s="16" t="s">
        <v>184</v>
      </c>
      <c r="BM198" s="150" t="s">
        <v>1362</v>
      </c>
    </row>
    <row r="199" spans="1:65" s="13" customFormat="1">
      <c r="B199" s="153"/>
      <c r="D199" s="154" t="s">
        <v>204</v>
      </c>
      <c r="E199" s="155" t="s">
        <v>1</v>
      </c>
      <c r="F199" s="156" t="s">
        <v>1363</v>
      </c>
      <c r="H199" s="157">
        <v>16.963000000000001</v>
      </c>
      <c r="L199" s="153"/>
      <c r="M199" s="158"/>
      <c r="N199" s="159"/>
      <c r="O199" s="159"/>
      <c r="P199" s="159"/>
      <c r="Q199" s="159"/>
      <c r="R199" s="159"/>
      <c r="S199" s="159"/>
      <c r="T199" s="160"/>
      <c r="AT199" s="155" t="s">
        <v>204</v>
      </c>
      <c r="AU199" s="155" t="s">
        <v>185</v>
      </c>
      <c r="AV199" s="13" t="s">
        <v>185</v>
      </c>
      <c r="AW199" s="13" t="s">
        <v>27</v>
      </c>
      <c r="AX199" s="13" t="s">
        <v>80</v>
      </c>
      <c r="AY199" s="155" t="s">
        <v>177</v>
      </c>
    </row>
    <row r="200" spans="1:65" s="2" customFormat="1" ht="24.2" customHeight="1">
      <c r="A200" s="28"/>
      <c r="B200" s="139"/>
      <c r="C200" s="140" t="s">
        <v>305</v>
      </c>
      <c r="D200" s="140" t="s">
        <v>180</v>
      </c>
      <c r="E200" s="141" t="s">
        <v>1364</v>
      </c>
      <c r="F200" s="142" t="s">
        <v>1365</v>
      </c>
      <c r="G200" s="143" t="s">
        <v>183</v>
      </c>
      <c r="H200" s="144">
        <v>16.963000000000001</v>
      </c>
      <c r="I200" s="144"/>
      <c r="J200" s="144"/>
      <c r="K200" s="145"/>
      <c r="L200" s="29"/>
      <c r="M200" s="146" t="s">
        <v>1</v>
      </c>
      <c r="N200" s="147" t="s">
        <v>38</v>
      </c>
      <c r="O200" s="148">
        <v>0.158</v>
      </c>
      <c r="P200" s="148">
        <f>O200*H200</f>
        <v>2.6801540000000004</v>
      </c>
      <c r="Q200" s="148">
        <v>0</v>
      </c>
      <c r="R200" s="148">
        <f>Q200*H200</f>
        <v>0</v>
      </c>
      <c r="S200" s="148">
        <v>0</v>
      </c>
      <c r="T200" s="149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50" t="s">
        <v>184</v>
      </c>
      <c r="AT200" s="150" t="s">
        <v>180</v>
      </c>
      <c r="AU200" s="150" t="s">
        <v>185</v>
      </c>
      <c r="AY200" s="16" t="s">
        <v>177</v>
      </c>
      <c r="BE200" s="151">
        <f>IF(N200="základná",J200,0)</f>
        <v>0</v>
      </c>
      <c r="BF200" s="151">
        <f>IF(N200="znížená",J200,0)</f>
        <v>0</v>
      </c>
      <c r="BG200" s="151">
        <f>IF(N200="zákl. prenesená",J200,0)</f>
        <v>0</v>
      </c>
      <c r="BH200" s="151">
        <f>IF(N200="zníž. prenesená",J200,0)</f>
        <v>0</v>
      </c>
      <c r="BI200" s="151">
        <f>IF(N200="nulová",J200,0)</f>
        <v>0</v>
      </c>
      <c r="BJ200" s="16" t="s">
        <v>185</v>
      </c>
      <c r="BK200" s="152">
        <f>ROUND(I200*H200,3)</f>
        <v>0</v>
      </c>
      <c r="BL200" s="16" t="s">
        <v>184</v>
      </c>
      <c r="BM200" s="150" t="s">
        <v>1366</v>
      </c>
    </row>
    <row r="201" spans="1:65" s="12" customFormat="1" ht="22.9" customHeight="1">
      <c r="B201" s="127"/>
      <c r="D201" s="128" t="s">
        <v>71</v>
      </c>
      <c r="E201" s="137" t="s">
        <v>271</v>
      </c>
      <c r="F201" s="137" t="s">
        <v>272</v>
      </c>
      <c r="J201" s="138"/>
      <c r="L201" s="127"/>
      <c r="M201" s="131"/>
      <c r="N201" s="132"/>
      <c r="O201" s="132"/>
      <c r="P201" s="133">
        <f>P202</f>
        <v>91.926851999999997</v>
      </c>
      <c r="Q201" s="132"/>
      <c r="R201" s="133">
        <f>R202</f>
        <v>0</v>
      </c>
      <c r="S201" s="132"/>
      <c r="T201" s="134">
        <f>T202</f>
        <v>0</v>
      </c>
      <c r="AR201" s="128" t="s">
        <v>80</v>
      </c>
      <c r="AT201" s="135" t="s">
        <v>71</v>
      </c>
      <c r="AU201" s="135" t="s">
        <v>80</v>
      </c>
      <c r="AY201" s="128" t="s">
        <v>177</v>
      </c>
      <c r="BK201" s="136">
        <f>BK202</f>
        <v>0</v>
      </c>
    </row>
    <row r="202" spans="1:65" s="2" customFormat="1" ht="24.2" customHeight="1">
      <c r="A202" s="28"/>
      <c r="B202" s="139"/>
      <c r="C202" s="140" t="s">
        <v>309</v>
      </c>
      <c r="D202" s="140" t="s">
        <v>180</v>
      </c>
      <c r="E202" s="141" t="s">
        <v>1367</v>
      </c>
      <c r="F202" s="142" t="s">
        <v>1368</v>
      </c>
      <c r="G202" s="143" t="s">
        <v>253</v>
      </c>
      <c r="H202" s="144">
        <v>74.858999999999995</v>
      </c>
      <c r="I202" s="144"/>
      <c r="J202" s="144"/>
      <c r="K202" s="145"/>
      <c r="L202" s="29"/>
      <c r="M202" s="146" t="s">
        <v>1</v>
      </c>
      <c r="N202" s="147" t="s">
        <v>38</v>
      </c>
      <c r="O202" s="148">
        <v>1.228</v>
      </c>
      <c r="P202" s="148">
        <f>O202*H202</f>
        <v>91.926851999999997</v>
      </c>
      <c r="Q202" s="148">
        <v>0</v>
      </c>
      <c r="R202" s="148">
        <f>Q202*H202</f>
        <v>0</v>
      </c>
      <c r="S202" s="148">
        <v>0</v>
      </c>
      <c r="T202" s="149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50" t="s">
        <v>184</v>
      </c>
      <c r="AT202" s="150" t="s">
        <v>180</v>
      </c>
      <c r="AU202" s="150" t="s">
        <v>185</v>
      </c>
      <c r="AY202" s="16" t="s">
        <v>177</v>
      </c>
      <c r="BE202" s="151">
        <f>IF(N202="základná",J202,0)</f>
        <v>0</v>
      </c>
      <c r="BF202" s="151">
        <f>IF(N202="znížená",J202,0)</f>
        <v>0</v>
      </c>
      <c r="BG202" s="151">
        <f>IF(N202="zákl. prenesená",J202,0)</f>
        <v>0</v>
      </c>
      <c r="BH202" s="151">
        <f>IF(N202="zníž. prenesená",J202,0)</f>
        <v>0</v>
      </c>
      <c r="BI202" s="151">
        <f>IF(N202="nulová",J202,0)</f>
        <v>0</v>
      </c>
      <c r="BJ202" s="16" t="s">
        <v>185</v>
      </c>
      <c r="BK202" s="152">
        <f>ROUND(I202*H202,3)</f>
        <v>0</v>
      </c>
      <c r="BL202" s="16" t="s">
        <v>184</v>
      </c>
      <c r="BM202" s="150" t="s">
        <v>1369</v>
      </c>
    </row>
    <row r="203" spans="1:65" s="12" customFormat="1" ht="25.9" customHeight="1">
      <c r="B203" s="127"/>
      <c r="D203" s="128" t="s">
        <v>71</v>
      </c>
      <c r="E203" s="129" t="s">
        <v>318</v>
      </c>
      <c r="F203" s="129" t="s">
        <v>319</v>
      </c>
      <c r="J203" s="130"/>
      <c r="L203" s="127"/>
      <c r="M203" s="131"/>
      <c r="N203" s="132"/>
      <c r="O203" s="132"/>
      <c r="P203" s="133">
        <f>P204</f>
        <v>0</v>
      </c>
      <c r="Q203" s="132"/>
      <c r="R203" s="133">
        <f>R204</f>
        <v>0</v>
      </c>
      <c r="S203" s="132"/>
      <c r="T203" s="134">
        <f>T204</f>
        <v>0</v>
      </c>
      <c r="AR203" s="128" t="s">
        <v>184</v>
      </c>
      <c r="AT203" s="135" t="s">
        <v>71</v>
      </c>
      <c r="AU203" s="135" t="s">
        <v>72</v>
      </c>
      <c r="AY203" s="128" t="s">
        <v>177</v>
      </c>
      <c r="BK203" s="136">
        <f>BK204</f>
        <v>0</v>
      </c>
    </row>
    <row r="204" spans="1:65" s="2" customFormat="1" ht="24.2" customHeight="1">
      <c r="A204" s="28"/>
      <c r="B204" s="139"/>
      <c r="C204" s="140" t="s">
        <v>314</v>
      </c>
      <c r="D204" s="140" t="s">
        <v>180</v>
      </c>
      <c r="E204" s="141" t="s">
        <v>747</v>
      </c>
      <c r="F204" s="142" t="s">
        <v>1414</v>
      </c>
      <c r="G204" s="143" t="s">
        <v>253</v>
      </c>
      <c r="H204" s="144">
        <v>143.75</v>
      </c>
      <c r="I204" s="144"/>
      <c r="J204" s="144"/>
      <c r="K204" s="145"/>
      <c r="L204" s="29"/>
      <c r="M204" s="161" t="s">
        <v>1</v>
      </c>
      <c r="N204" s="162" t="s">
        <v>38</v>
      </c>
      <c r="O204" s="163">
        <v>0</v>
      </c>
      <c r="P204" s="163">
        <f>O204*H204</f>
        <v>0</v>
      </c>
      <c r="Q204" s="163">
        <v>0</v>
      </c>
      <c r="R204" s="163">
        <f>Q204*H204</f>
        <v>0</v>
      </c>
      <c r="S204" s="163">
        <v>0</v>
      </c>
      <c r="T204" s="164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50" t="s">
        <v>322</v>
      </c>
      <c r="AT204" s="150" t="s">
        <v>180</v>
      </c>
      <c r="AU204" s="150" t="s">
        <v>80</v>
      </c>
      <c r="AY204" s="16" t="s">
        <v>177</v>
      </c>
      <c r="BE204" s="151">
        <f>IF(N204="základná",J204,0)</f>
        <v>0</v>
      </c>
      <c r="BF204" s="151">
        <f>IF(N204="znížená",J204,0)</f>
        <v>0</v>
      </c>
      <c r="BG204" s="151">
        <f>IF(N204="zákl. prenesená",J204,0)</f>
        <v>0</v>
      </c>
      <c r="BH204" s="151">
        <f>IF(N204="zníž. prenesená",J204,0)</f>
        <v>0</v>
      </c>
      <c r="BI204" s="151">
        <f>IF(N204="nulová",J204,0)</f>
        <v>0</v>
      </c>
      <c r="BJ204" s="16" t="s">
        <v>185</v>
      </c>
      <c r="BK204" s="152">
        <f>ROUND(I204*H204,3)</f>
        <v>0</v>
      </c>
      <c r="BL204" s="16" t="s">
        <v>322</v>
      </c>
      <c r="BM204" s="150" t="s">
        <v>1370</v>
      </c>
    </row>
    <row r="205" spans="1:65" s="2" customFormat="1" ht="6.95" customHeight="1">
      <c r="A205" s="28"/>
      <c r="B205" s="43"/>
      <c r="C205" s="44"/>
      <c r="D205" s="44"/>
      <c r="E205" s="44"/>
      <c r="F205" s="44"/>
      <c r="G205" s="44"/>
      <c r="H205" s="44"/>
      <c r="I205" s="44"/>
      <c r="J205" s="44"/>
      <c r="K205" s="44"/>
      <c r="L205" s="29"/>
      <c r="M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</row>
  </sheetData>
  <autoFilter ref="C122:K204" xr:uid="{00000000-0009-0000-0000-00001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BM123"/>
  <sheetViews>
    <sheetView showGridLines="0" topLeftCell="A80" workbookViewId="0">
      <selection activeCell="I125" sqref="I1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2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141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1371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ROUND(J118,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ROUND((SUM(BE118:BE122)),  2)</f>
        <v>0</v>
      </c>
      <c r="G33" s="28"/>
      <c r="H33" s="28"/>
      <c r="I33" s="97">
        <v>0.2</v>
      </c>
      <c r="J33" s="96">
        <f>ROUND(((SUM(BE118:BE122))*I33),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ROUND((SUM(BF118:BF122)),  2)</f>
        <v>0</v>
      </c>
      <c r="G34" s="28"/>
      <c r="H34" s="28"/>
      <c r="I34" s="97">
        <v>0.2</v>
      </c>
      <c r="J34" s="96">
        <f>ROUND(((SUM(BF118:BF122))*I34),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ROUND((SUM(BG118:BG122)),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ROUND((SUM(BH118:BH122)),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ROUND((SUM(BI118:BI122)),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1171-0022 - C17 - HISTORICKÉ ZÁBRADLIE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J118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159</v>
      </c>
      <c r="E97" s="111"/>
      <c r="F97" s="111"/>
      <c r="G97" s="111"/>
      <c r="H97" s="111"/>
      <c r="I97" s="111"/>
      <c r="J97" s="112">
        <f>J119</f>
        <v>0</v>
      </c>
      <c r="L97" s="109"/>
    </row>
    <row r="98" spans="1:31" s="10" customFormat="1" ht="19.899999999999999" hidden="1" customHeight="1">
      <c r="B98" s="113"/>
      <c r="D98" s="114" t="s">
        <v>161</v>
      </c>
      <c r="E98" s="115"/>
      <c r="F98" s="115"/>
      <c r="G98" s="115"/>
      <c r="H98" s="115"/>
      <c r="I98" s="115"/>
      <c r="J98" s="116">
        <f>J120</f>
        <v>0</v>
      </c>
      <c r="L98" s="113"/>
    </row>
    <row r="99" spans="1:31" s="2" customFormat="1" ht="21.75" hidden="1" customHeight="1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31" s="2" customFormat="1" ht="6.95" hidden="1" customHeight="1">
      <c r="A100" s="28"/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 hidden="1"/>
    <row r="102" spans="1:31" hidden="1"/>
    <row r="103" spans="1:31" hidden="1"/>
    <row r="104" spans="1:31" s="2" customFormat="1" ht="6.95" customHeight="1">
      <c r="A104" s="28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4.95" customHeight="1">
      <c r="A105" s="28"/>
      <c r="B105" s="29"/>
      <c r="C105" s="20" t="s">
        <v>163</v>
      </c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5" t="s">
        <v>12</v>
      </c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28"/>
      <c r="D108" s="28"/>
      <c r="E108" s="222" t="str">
        <f>E7</f>
        <v>Obnova Ružového parku-architektura</v>
      </c>
      <c r="F108" s="223"/>
      <c r="G108" s="223"/>
      <c r="H108" s="223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2" customHeight="1">
      <c r="A109" s="28"/>
      <c r="B109" s="29"/>
      <c r="C109" s="25" t="s">
        <v>146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6.5" customHeight="1">
      <c r="A110" s="28"/>
      <c r="B110" s="29"/>
      <c r="C110" s="28"/>
      <c r="D110" s="28"/>
      <c r="E110" s="188" t="str">
        <f>E9</f>
        <v>1171-0022 - C17 - HISTORICKÉ ZÁBRADLIE</v>
      </c>
      <c r="F110" s="221"/>
      <c r="G110" s="221"/>
      <c r="H110" s="221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5" t="s">
        <v>16</v>
      </c>
      <c r="D112" s="28"/>
      <c r="E112" s="28"/>
      <c r="F112" s="23" t="str">
        <f>F12</f>
        <v>TRNAVA</v>
      </c>
      <c r="G112" s="28"/>
      <c r="H112" s="28"/>
      <c r="I112" s="25" t="s">
        <v>18</v>
      </c>
      <c r="J112" s="51">
        <f>IF(J12="","",J12)</f>
        <v>44281</v>
      </c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25.7" customHeight="1">
      <c r="A114" s="28"/>
      <c r="B114" s="29"/>
      <c r="C114" s="25" t="s">
        <v>19</v>
      </c>
      <c r="D114" s="28"/>
      <c r="E114" s="28"/>
      <c r="F114" s="23" t="str">
        <f>E15</f>
        <v>MESTO TRNAVA</v>
      </c>
      <c r="G114" s="28"/>
      <c r="H114" s="28"/>
      <c r="I114" s="25" t="s">
        <v>25</v>
      </c>
      <c r="J114" s="26" t="str">
        <f>E21</f>
        <v>Rudbeckia-ateliér s.r.o.</v>
      </c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25.7" customHeight="1">
      <c r="A115" s="28"/>
      <c r="B115" s="29"/>
      <c r="C115" s="25" t="s">
        <v>23</v>
      </c>
      <c r="D115" s="28"/>
      <c r="E115" s="28"/>
      <c r="F115" s="23" t="str">
        <f>IF(E18="","",E18)</f>
        <v xml:space="preserve"> </v>
      </c>
      <c r="G115" s="28"/>
      <c r="H115" s="28"/>
      <c r="I115" s="25" t="s">
        <v>29</v>
      </c>
      <c r="J115" s="26" t="str">
        <f>E24</f>
        <v>Ing. Júlia Straňáková</v>
      </c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0.3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11" customFormat="1" ht="29.25" customHeight="1">
      <c r="A117" s="117"/>
      <c r="B117" s="118"/>
      <c r="C117" s="119" t="s">
        <v>164</v>
      </c>
      <c r="D117" s="120" t="s">
        <v>57</v>
      </c>
      <c r="E117" s="120" t="s">
        <v>53</v>
      </c>
      <c r="F117" s="120" t="s">
        <v>54</v>
      </c>
      <c r="G117" s="120" t="s">
        <v>165</v>
      </c>
      <c r="H117" s="120" t="s">
        <v>166</v>
      </c>
      <c r="I117" s="120" t="s">
        <v>167</v>
      </c>
      <c r="J117" s="121" t="s">
        <v>152</v>
      </c>
      <c r="K117" s="122" t="s">
        <v>168</v>
      </c>
      <c r="L117" s="184" t="s">
        <v>1415</v>
      </c>
      <c r="M117" s="59" t="s">
        <v>1</v>
      </c>
      <c r="N117" s="59" t="s">
        <v>36</v>
      </c>
      <c r="O117" s="59" t="s">
        <v>169</v>
      </c>
      <c r="P117" s="59" t="s">
        <v>170</v>
      </c>
      <c r="Q117" s="59" t="s">
        <v>171</v>
      </c>
      <c r="R117" s="59" t="s">
        <v>172</v>
      </c>
      <c r="S117" s="59" t="s">
        <v>173</v>
      </c>
      <c r="T117" s="60" t="s">
        <v>174</v>
      </c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</row>
    <row r="118" spans="1:65" s="2" customFormat="1" ht="22.9" customHeight="1">
      <c r="A118" s="28"/>
      <c r="B118" s="29"/>
      <c r="C118" s="65" t="s">
        <v>153</v>
      </c>
      <c r="D118" s="28"/>
      <c r="E118" s="28"/>
      <c r="F118" s="28"/>
      <c r="G118" s="28"/>
      <c r="H118" s="28"/>
      <c r="I118" s="28"/>
      <c r="J118" s="123"/>
      <c r="K118" s="28"/>
      <c r="L118" s="29"/>
      <c r="M118" s="61"/>
      <c r="N118" s="52"/>
      <c r="O118" s="62"/>
      <c r="P118" s="124">
        <f>P119</f>
        <v>0.189</v>
      </c>
      <c r="Q118" s="62"/>
      <c r="R118" s="124">
        <f>R119</f>
        <v>6.0000000000000002E-5</v>
      </c>
      <c r="S118" s="62"/>
      <c r="T118" s="125">
        <f>T119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6" t="s">
        <v>71</v>
      </c>
      <c r="AU118" s="16" t="s">
        <v>154</v>
      </c>
      <c r="BK118" s="126">
        <f>BK119</f>
        <v>0</v>
      </c>
    </row>
    <row r="119" spans="1:65" s="12" customFormat="1" ht="25.9" customHeight="1">
      <c r="B119" s="127"/>
      <c r="D119" s="128" t="s">
        <v>71</v>
      </c>
      <c r="E119" s="129" t="s">
        <v>277</v>
      </c>
      <c r="F119" s="129" t="s">
        <v>278</v>
      </c>
      <c r="J119" s="130"/>
      <c r="L119" s="127"/>
      <c r="M119" s="131"/>
      <c r="N119" s="132"/>
      <c r="O119" s="132"/>
      <c r="P119" s="133">
        <f>P120</f>
        <v>0.189</v>
      </c>
      <c r="Q119" s="132"/>
      <c r="R119" s="133">
        <f>R120</f>
        <v>6.0000000000000002E-5</v>
      </c>
      <c r="S119" s="132"/>
      <c r="T119" s="134">
        <f>T120</f>
        <v>0</v>
      </c>
      <c r="AR119" s="128" t="s">
        <v>185</v>
      </c>
      <c r="AT119" s="135" t="s">
        <v>71</v>
      </c>
      <c r="AU119" s="135" t="s">
        <v>72</v>
      </c>
      <c r="AY119" s="128" t="s">
        <v>177</v>
      </c>
      <c r="BK119" s="136">
        <f>BK120</f>
        <v>0</v>
      </c>
    </row>
    <row r="120" spans="1:65" s="12" customFormat="1" ht="22.9" customHeight="1">
      <c r="B120" s="127"/>
      <c r="D120" s="128" t="s">
        <v>71</v>
      </c>
      <c r="E120" s="137" t="s">
        <v>298</v>
      </c>
      <c r="F120" s="137" t="s">
        <v>299</v>
      </c>
      <c r="J120" s="138"/>
      <c r="L120" s="127"/>
      <c r="M120" s="131"/>
      <c r="N120" s="132"/>
      <c r="O120" s="132"/>
      <c r="P120" s="133">
        <f>SUM(P121:P122)</f>
        <v>0.189</v>
      </c>
      <c r="Q120" s="132"/>
      <c r="R120" s="133">
        <f>SUM(R121:R122)</f>
        <v>6.0000000000000002E-5</v>
      </c>
      <c r="S120" s="132"/>
      <c r="T120" s="134">
        <f>SUM(T121:T122)</f>
        <v>0</v>
      </c>
      <c r="AR120" s="128" t="s">
        <v>185</v>
      </c>
      <c r="AT120" s="135" t="s">
        <v>71</v>
      </c>
      <c r="AU120" s="135" t="s">
        <v>80</v>
      </c>
      <c r="AY120" s="128" t="s">
        <v>177</v>
      </c>
      <c r="BK120" s="136">
        <f>SUM(BK121:BK122)</f>
        <v>0</v>
      </c>
    </row>
    <row r="121" spans="1:65" s="2" customFormat="1" ht="14.45" customHeight="1">
      <c r="A121" s="28"/>
      <c r="B121" s="139"/>
      <c r="C121" s="140" t="s">
        <v>80</v>
      </c>
      <c r="D121" s="140" t="s">
        <v>180</v>
      </c>
      <c r="E121" s="141" t="s">
        <v>1372</v>
      </c>
      <c r="F121" s="142" t="s">
        <v>1373</v>
      </c>
      <c r="G121" s="143" t="s">
        <v>303</v>
      </c>
      <c r="H121" s="144">
        <v>1</v>
      </c>
      <c r="I121" s="144"/>
      <c r="J121" s="144"/>
      <c r="K121" s="145"/>
      <c r="L121" s="29"/>
      <c r="M121" s="146" t="s">
        <v>1</v>
      </c>
      <c r="N121" s="147" t="s">
        <v>38</v>
      </c>
      <c r="O121" s="148">
        <v>0.189</v>
      </c>
      <c r="P121" s="148">
        <f>O121*H121</f>
        <v>0.189</v>
      </c>
      <c r="Q121" s="148">
        <v>6.0000000000000002E-5</v>
      </c>
      <c r="R121" s="148">
        <f>Q121*H121</f>
        <v>6.0000000000000002E-5</v>
      </c>
      <c r="S121" s="148">
        <v>0</v>
      </c>
      <c r="T121" s="149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50" t="s">
        <v>250</v>
      </c>
      <c r="AT121" s="150" t="s">
        <v>180</v>
      </c>
      <c r="AU121" s="150" t="s">
        <v>185</v>
      </c>
      <c r="AY121" s="16" t="s">
        <v>177</v>
      </c>
      <c r="BE121" s="151">
        <f>IF(N121="základná",J121,0)</f>
        <v>0</v>
      </c>
      <c r="BF121" s="151">
        <f>IF(N121="znížená",J121,0)</f>
        <v>0</v>
      </c>
      <c r="BG121" s="151">
        <f>IF(N121="zákl. prenesená",J121,0)</f>
        <v>0</v>
      </c>
      <c r="BH121" s="151">
        <f>IF(N121="zníž. prenesená",J121,0)</f>
        <v>0</v>
      </c>
      <c r="BI121" s="151">
        <f>IF(N121="nulová",J121,0)</f>
        <v>0</v>
      </c>
      <c r="BJ121" s="16" t="s">
        <v>185</v>
      </c>
      <c r="BK121" s="152">
        <f>ROUND(I121*H121,3)</f>
        <v>0</v>
      </c>
      <c r="BL121" s="16" t="s">
        <v>250</v>
      </c>
      <c r="BM121" s="150" t="s">
        <v>1374</v>
      </c>
    </row>
    <row r="122" spans="1:65" s="2" customFormat="1" ht="24.2" customHeight="1">
      <c r="A122" s="28"/>
      <c r="B122" s="139"/>
      <c r="C122" s="140" t="s">
        <v>185</v>
      </c>
      <c r="D122" s="140" t="s">
        <v>180</v>
      </c>
      <c r="E122" s="141" t="s">
        <v>315</v>
      </c>
      <c r="F122" s="142" t="s">
        <v>316</v>
      </c>
      <c r="G122" s="143" t="s">
        <v>296</v>
      </c>
      <c r="H122" s="144">
        <v>44.524000000000001</v>
      </c>
      <c r="I122" s="144"/>
      <c r="J122" s="144"/>
      <c r="K122" s="145"/>
      <c r="L122" s="29"/>
      <c r="M122" s="161" t="s">
        <v>1</v>
      </c>
      <c r="N122" s="162" t="s">
        <v>38</v>
      </c>
      <c r="O122" s="163">
        <v>0</v>
      </c>
      <c r="P122" s="163">
        <f>O122*H122</f>
        <v>0</v>
      </c>
      <c r="Q122" s="163">
        <v>0</v>
      </c>
      <c r="R122" s="163">
        <f>Q122*H122</f>
        <v>0</v>
      </c>
      <c r="S122" s="163">
        <v>0</v>
      </c>
      <c r="T122" s="164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50" t="s">
        <v>250</v>
      </c>
      <c r="AT122" s="150" t="s">
        <v>180</v>
      </c>
      <c r="AU122" s="150" t="s">
        <v>185</v>
      </c>
      <c r="AY122" s="16" t="s">
        <v>177</v>
      </c>
      <c r="BE122" s="151">
        <f>IF(N122="základná",J122,0)</f>
        <v>0</v>
      </c>
      <c r="BF122" s="151">
        <f>IF(N122="znížená",J122,0)</f>
        <v>0</v>
      </c>
      <c r="BG122" s="151">
        <f>IF(N122="zákl. prenesená",J122,0)</f>
        <v>0</v>
      </c>
      <c r="BH122" s="151">
        <f>IF(N122="zníž. prenesená",J122,0)</f>
        <v>0</v>
      </c>
      <c r="BI122" s="151">
        <f>IF(N122="nulová",J122,0)</f>
        <v>0</v>
      </c>
      <c r="BJ122" s="16" t="s">
        <v>185</v>
      </c>
      <c r="BK122" s="152">
        <f>ROUND(I122*H122,3)</f>
        <v>0</v>
      </c>
      <c r="BL122" s="16" t="s">
        <v>250</v>
      </c>
      <c r="BM122" s="150" t="s">
        <v>1375</v>
      </c>
    </row>
    <row r="123" spans="1:65" s="2" customFormat="1" ht="6.95" customHeight="1">
      <c r="A123" s="28"/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29"/>
      <c r="M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</sheetData>
  <autoFilter ref="C117:K122" xr:uid="{00000000-0009-0000-0000-00001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BM126"/>
  <sheetViews>
    <sheetView showGridLines="0" topLeftCell="A74" workbookViewId="0">
      <selection activeCell="F125" sqref="F1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1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144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1376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ROUND(J118,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ROUND((SUM(BE118:BE125)),  2)</f>
        <v>0</v>
      </c>
      <c r="G33" s="28"/>
      <c r="H33" s="28"/>
      <c r="I33" s="97">
        <v>0.2</v>
      </c>
      <c r="J33" s="96">
        <f>ROUND(((SUM(BE118:BE125))*I33),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ROUND((SUM(BF118:BF125)),  2)</f>
        <v>0</v>
      </c>
      <c r="G34" s="28"/>
      <c r="H34" s="28"/>
      <c r="I34" s="97">
        <v>0.2</v>
      </c>
      <c r="J34" s="96">
        <f>ROUND(((SUM(BF118:BF125))*I34),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ROUND((SUM(BG118:BG125)),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ROUND((SUM(BH118:BH125)),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ROUND((SUM(BI118:BI125)),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1171-0023 - MOBILIÁR NAVRHOVANÝ - TYP A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J118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1377</v>
      </c>
      <c r="E97" s="111"/>
      <c r="F97" s="111"/>
      <c r="G97" s="111"/>
      <c r="H97" s="111"/>
      <c r="I97" s="111"/>
      <c r="J97" s="112">
        <f>J119</f>
        <v>0</v>
      </c>
      <c r="L97" s="109"/>
    </row>
    <row r="98" spans="1:31" s="10" customFormat="1" ht="19.899999999999999" hidden="1" customHeight="1">
      <c r="B98" s="113"/>
      <c r="D98" s="114" t="s">
        <v>1378</v>
      </c>
      <c r="E98" s="115"/>
      <c r="F98" s="115"/>
      <c r="G98" s="115"/>
      <c r="H98" s="115"/>
      <c r="I98" s="115"/>
      <c r="J98" s="116">
        <f>J120</f>
        <v>0</v>
      </c>
      <c r="L98" s="113"/>
    </row>
    <row r="99" spans="1:31" s="2" customFormat="1" ht="21.75" hidden="1" customHeight="1">
      <c r="A99" s="28"/>
      <c r="B99" s="29"/>
      <c r="C99" s="28"/>
      <c r="D99" s="28"/>
      <c r="E99" s="28"/>
      <c r="F99" s="28"/>
      <c r="G99" s="28"/>
      <c r="H99" s="28"/>
      <c r="I99" s="28"/>
      <c r="J99" s="28"/>
      <c r="K99" s="28"/>
      <c r="L99" s="3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31" s="2" customFormat="1" ht="6.95" hidden="1" customHeight="1">
      <c r="A100" s="28"/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 hidden="1"/>
    <row r="102" spans="1:31" hidden="1"/>
    <row r="103" spans="1:31" hidden="1"/>
    <row r="104" spans="1:31" s="2" customFormat="1" ht="6.95" customHeight="1">
      <c r="A104" s="28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4.95" customHeight="1">
      <c r="A105" s="28"/>
      <c r="B105" s="29"/>
      <c r="C105" s="20" t="s">
        <v>163</v>
      </c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5" t="s">
        <v>12</v>
      </c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28"/>
      <c r="D108" s="28"/>
      <c r="E108" s="222" t="str">
        <f>E7</f>
        <v>Obnova Ružového parku-architektura</v>
      </c>
      <c r="F108" s="223"/>
      <c r="G108" s="223"/>
      <c r="H108" s="223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2" customHeight="1">
      <c r="A109" s="28"/>
      <c r="B109" s="29"/>
      <c r="C109" s="25" t="s">
        <v>146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6.5" customHeight="1">
      <c r="A110" s="28"/>
      <c r="B110" s="29"/>
      <c r="C110" s="28"/>
      <c r="D110" s="28"/>
      <c r="E110" s="188" t="str">
        <f>E9</f>
        <v>1171-0023 - MOBILIÁR NAVRHOVANÝ - TYP A</v>
      </c>
      <c r="F110" s="221"/>
      <c r="G110" s="221"/>
      <c r="H110" s="221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5" t="s">
        <v>16</v>
      </c>
      <c r="D112" s="28"/>
      <c r="E112" s="28"/>
      <c r="F112" s="23" t="str">
        <f>F12</f>
        <v>TRNAVA</v>
      </c>
      <c r="G112" s="28"/>
      <c r="H112" s="28"/>
      <c r="I112" s="25" t="s">
        <v>18</v>
      </c>
      <c r="J112" s="51">
        <f>IF(J12="","",J12)</f>
        <v>44281</v>
      </c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25.7" customHeight="1">
      <c r="A114" s="28"/>
      <c r="B114" s="29"/>
      <c r="C114" s="25" t="s">
        <v>19</v>
      </c>
      <c r="D114" s="28"/>
      <c r="E114" s="28"/>
      <c r="F114" s="23" t="str">
        <f>E15</f>
        <v>MESTO TRNAVA</v>
      </c>
      <c r="G114" s="28"/>
      <c r="H114" s="28"/>
      <c r="I114" s="25" t="s">
        <v>25</v>
      </c>
      <c r="J114" s="26" t="str">
        <f>E21</f>
        <v>Rudbeckia-ateliér s.r.o.</v>
      </c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25.7" customHeight="1">
      <c r="A115" s="28"/>
      <c r="B115" s="29"/>
      <c r="C115" s="25" t="s">
        <v>23</v>
      </c>
      <c r="D115" s="28"/>
      <c r="E115" s="28"/>
      <c r="F115" s="23" t="str">
        <f>IF(E18="","",E18)</f>
        <v xml:space="preserve"> </v>
      </c>
      <c r="G115" s="28"/>
      <c r="H115" s="28"/>
      <c r="I115" s="25" t="s">
        <v>29</v>
      </c>
      <c r="J115" s="26" t="str">
        <f>E24</f>
        <v>Ing. Júlia Straňáková</v>
      </c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0.3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11" customFormat="1" ht="29.25" customHeight="1">
      <c r="A117" s="117"/>
      <c r="B117" s="118"/>
      <c r="C117" s="119" t="s">
        <v>164</v>
      </c>
      <c r="D117" s="120" t="s">
        <v>57</v>
      </c>
      <c r="E117" s="120" t="s">
        <v>53</v>
      </c>
      <c r="F117" s="120" t="s">
        <v>54</v>
      </c>
      <c r="G117" s="120" t="s">
        <v>165</v>
      </c>
      <c r="H117" s="120" t="s">
        <v>166</v>
      </c>
      <c r="I117" s="120" t="s">
        <v>167</v>
      </c>
      <c r="J117" s="121" t="s">
        <v>152</v>
      </c>
      <c r="K117" s="122" t="s">
        <v>168</v>
      </c>
      <c r="L117" s="184" t="s">
        <v>1415</v>
      </c>
      <c r="M117" s="59" t="s">
        <v>1</v>
      </c>
      <c r="N117" s="59" t="s">
        <v>36</v>
      </c>
      <c r="O117" s="59" t="s">
        <v>169</v>
      </c>
      <c r="P117" s="59" t="s">
        <v>170</v>
      </c>
      <c r="Q117" s="59" t="s">
        <v>171</v>
      </c>
      <c r="R117" s="59" t="s">
        <v>172</v>
      </c>
      <c r="S117" s="59" t="s">
        <v>173</v>
      </c>
      <c r="T117" s="60" t="s">
        <v>174</v>
      </c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</row>
    <row r="118" spans="1:65" s="2" customFormat="1" ht="22.9" customHeight="1">
      <c r="A118" s="28"/>
      <c r="B118" s="29"/>
      <c r="C118" s="65" t="s">
        <v>153</v>
      </c>
      <c r="D118" s="28"/>
      <c r="E118" s="28"/>
      <c r="F118" s="28"/>
      <c r="G118" s="28"/>
      <c r="H118" s="28"/>
      <c r="I118" s="28"/>
      <c r="J118" s="123"/>
      <c r="K118" s="28"/>
      <c r="L118" s="29"/>
      <c r="M118" s="61"/>
      <c r="N118" s="52"/>
      <c r="O118" s="62"/>
      <c r="P118" s="124">
        <f>P119</f>
        <v>0</v>
      </c>
      <c r="Q118" s="62"/>
      <c r="R118" s="124">
        <f>R119</f>
        <v>0</v>
      </c>
      <c r="S118" s="62"/>
      <c r="T118" s="125">
        <f>T119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6" t="s">
        <v>71</v>
      </c>
      <c r="AU118" s="16" t="s">
        <v>154</v>
      </c>
      <c r="BK118" s="126">
        <f>BK119</f>
        <v>0</v>
      </c>
    </row>
    <row r="119" spans="1:65" s="12" customFormat="1" ht="25.9" customHeight="1">
      <c r="B119" s="127"/>
      <c r="D119" s="128" t="s">
        <v>71</v>
      </c>
      <c r="E119" s="129" t="s">
        <v>175</v>
      </c>
      <c r="F119" s="129" t="s">
        <v>1379</v>
      </c>
      <c r="J119" s="130"/>
      <c r="L119" s="127"/>
      <c r="M119" s="131"/>
      <c r="N119" s="132"/>
      <c r="O119" s="132"/>
      <c r="P119" s="133">
        <f>P120</f>
        <v>0</v>
      </c>
      <c r="Q119" s="132"/>
      <c r="R119" s="133">
        <f>R120</f>
        <v>0</v>
      </c>
      <c r="S119" s="132"/>
      <c r="T119" s="134">
        <f>T120</f>
        <v>0</v>
      </c>
      <c r="AR119" s="128" t="s">
        <v>80</v>
      </c>
      <c r="AT119" s="135" t="s">
        <v>71</v>
      </c>
      <c r="AU119" s="135" t="s">
        <v>72</v>
      </c>
      <c r="AY119" s="128" t="s">
        <v>177</v>
      </c>
      <c r="BK119" s="136">
        <f>BK120</f>
        <v>0</v>
      </c>
    </row>
    <row r="120" spans="1:65" s="12" customFormat="1" ht="22.9" customHeight="1">
      <c r="B120" s="127"/>
      <c r="D120" s="128" t="s">
        <v>71</v>
      </c>
      <c r="E120" s="137" t="s">
        <v>80</v>
      </c>
      <c r="F120" s="137" t="s">
        <v>1380</v>
      </c>
      <c r="J120" s="138"/>
      <c r="L120" s="127"/>
      <c r="M120" s="131"/>
      <c r="N120" s="132"/>
      <c r="O120" s="132"/>
      <c r="P120" s="133">
        <f>SUM(P121:P125)</f>
        <v>0</v>
      </c>
      <c r="Q120" s="132"/>
      <c r="R120" s="133">
        <f>SUM(R121:R125)</f>
        <v>0</v>
      </c>
      <c r="S120" s="132"/>
      <c r="T120" s="134">
        <f>SUM(T121:T125)</f>
        <v>0</v>
      </c>
      <c r="AR120" s="128" t="s">
        <v>80</v>
      </c>
      <c r="AT120" s="135" t="s">
        <v>71</v>
      </c>
      <c r="AU120" s="135" t="s">
        <v>80</v>
      </c>
      <c r="AY120" s="128" t="s">
        <v>177</v>
      </c>
      <c r="BK120" s="136">
        <f>SUM(BK121:BK125)</f>
        <v>0</v>
      </c>
    </row>
    <row r="121" spans="1:65" s="2" customFormat="1" ht="14.45" customHeight="1">
      <c r="A121" s="28"/>
      <c r="B121" s="139"/>
      <c r="C121" s="140" t="s">
        <v>80</v>
      </c>
      <c r="D121" s="140" t="s">
        <v>180</v>
      </c>
      <c r="E121" s="141" t="s">
        <v>1381</v>
      </c>
      <c r="F121" s="186" t="s">
        <v>1382</v>
      </c>
      <c r="G121" s="143" t="s">
        <v>221</v>
      </c>
      <c r="H121" s="144">
        <v>8</v>
      </c>
      <c r="I121" s="144"/>
      <c r="J121" s="144"/>
      <c r="K121" s="145"/>
      <c r="L121" s="29"/>
      <c r="M121" s="146" t="s">
        <v>1</v>
      </c>
      <c r="N121" s="147" t="s">
        <v>38</v>
      </c>
      <c r="O121" s="148">
        <v>0</v>
      </c>
      <c r="P121" s="148">
        <f>O121*H121</f>
        <v>0</v>
      </c>
      <c r="Q121" s="148">
        <v>0</v>
      </c>
      <c r="R121" s="148">
        <f>Q121*H121</f>
        <v>0</v>
      </c>
      <c r="S121" s="148">
        <v>0</v>
      </c>
      <c r="T121" s="149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50" t="s">
        <v>184</v>
      </c>
      <c r="AT121" s="150" t="s">
        <v>180</v>
      </c>
      <c r="AU121" s="150" t="s">
        <v>185</v>
      </c>
      <c r="AY121" s="16" t="s">
        <v>177</v>
      </c>
      <c r="BE121" s="151">
        <f>IF(N121="základná",J121,0)</f>
        <v>0</v>
      </c>
      <c r="BF121" s="151">
        <f>IF(N121="znížená",J121,0)</f>
        <v>0</v>
      </c>
      <c r="BG121" s="151">
        <f>IF(N121="zákl. prenesená",J121,0)</f>
        <v>0</v>
      </c>
      <c r="BH121" s="151">
        <f>IF(N121="zníž. prenesená",J121,0)</f>
        <v>0</v>
      </c>
      <c r="BI121" s="151">
        <f>IF(N121="nulová",J121,0)</f>
        <v>0</v>
      </c>
      <c r="BJ121" s="16" t="s">
        <v>185</v>
      </c>
      <c r="BK121" s="152">
        <f>ROUND(I121*H121,3)</f>
        <v>0</v>
      </c>
      <c r="BL121" s="16" t="s">
        <v>184</v>
      </c>
      <c r="BM121" s="150" t="s">
        <v>1383</v>
      </c>
    </row>
    <row r="122" spans="1:65" s="2" customFormat="1" ht="14.45" customHeight="1">
      <c r="A122" s="28"/>
      <c r="B122" s="139"/>
      <c r="C122" s="140" t="s">
        <v>185</v>
      </c>
      <c r="D122" s="140" t="s">
        <v>180</v>
      </c>
      <c r="E122" s="141" t="s">
        <v>1384</v>
      </c>
      <c r="F122" s="186" t="s">
        <v>1385</v>
      </c>
      <c r="G122" s="143" t="s">
        <v>221</v>
      </c>
      <c r="H122" s="144">
        <v>52</v>
      </c>
      <c r="I122" s="144"/>
      <c r="J122" s="144"/>
      <c r="K122" s="145"/>
      <c r="L122" s="29"/>
      <c r="M122" s="146" t="s">
        <v>1</v>
      </c>
      <c r="N122" s="147" t="s">
        <v>38</v>
      </c>
      <c r="O122" s="148">
        <v>0</v>
      </c>
      <c r="P122" s="148">
        <f>O122*H122</f>
        <v>0</v>
      </c>
      <c r="Q122" s="148">
        <v>0</v>
      </c>
      <c r="R122" s="148">
        <f>Q122*H122</f>
        <v>0</v>
      </c>
      <c r="S122" s="148">
        <v>0</v>
      </c>
      <c r="T122" s="149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50" t="s">
        <v>184</v>
      </c>
      <c r="AT122" s="150" t="s">
        <v>180</v>
      </c>
      <c r="AU122" s="150" t="s">
        <v>185</v>
      </c>
      <c r="AY122" s="16" t="s">
        <v>177</v>
      </c>
      <c r="BE122" s="151">
        <f>IF(N122="základná",J122,0)</f>
        <v>0</v>
      </c>
      <c r="BF122" s="151">
        <f>IF(N122="znížená",J122,0)</f>
        <v>0</v>
      </c>
      <c r="BG122" s="151">
        <f>IF(N122="zákl. prenesená",J122,0)</f>
        <v>0</v>
      </c>
      <c r="BH122" s="151">
        <f>IF(N122="zníž. prenesená",J122,0)</f>
        <v>0</v>
      </c>
      <c r="BI122" s="151">
        <f>IF(N122="nulová",J122,0)</f>
        <v>0</v>
      </c>
      <c r="BJ122" s="16" t="s">
        <v>185</v>
      </c>
      <c r="BK122" s="152">
        <f>ROUND(I122*H122,3)</f>
        <v>0</v>
      </c>
      <c r="BL122" s="16" t="s">
        <v>184</v>
      </c>
      <c r="BM122" s="150" t="s">
        <v>1386</v>
      </c>
    </row>
    <row r="123" spans="1:65" s="2" customFormat="1" ht="14.45" customHeight="1">
      <c r="A123" s="28"/>
      <c r="B123" s="139"/>
      <c r="C123" s="140" t="s">
        <v>190</v>
      </c>
      <c r="D123" s="140" t="s">
        <v>180</v>
      </c>
      <c r="E123" s="141" t="s">
        <v>1387</v>
      </c>
      <c r="F123" s="186" t="s">
        <v>1388</v>
      </c>
      <c r="G123" s="143" t="s">
        <v>221</v>
      </c>
      <c r="H123" s="144">
        <v>9</v>
      </c>
      <c r="I123" s="144"/>
      <c r="J123" s="144"/>
      <c r="K123" s="145"/>
      <c r="L123" s="29"/>
      <c r="M123" s="146" t="s">
        <v>1</v>
      </c>
      <c r="N123" s="147" t="s">
        <v>38</v>
      </c>
      <c r="O123" s="148">
        <v>0</v>
      </c>
      <c r="P123" s="148">
        <f>O123*H123</f>
        <v>0</v>
      </c>
      <c r="Q123" s="148">
        <v>0</v>
      </c>
      <c r="R123" s="148">
        <f>Q123*H123</f>
        <v>0</v>
      </c>
      <c r="S123" s="148">
        <v>0</v>
      </c>
      <c r="T123" s="149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50" t="s">
        <v>184</v>
      </c>
      <c r="AT123" s="150" t="s">
        <v>180</v>
      </c>
      <c r="AU123" s="150" t="s">
        <v>185</v>
      </c>
      <c r="AY123" s="16" t="s">
        <v>177</v>
      </c>
      <c r="BE123" s="151">
        <f>IF(N123="základná",J123,0)</f>
        <v>0</v>
      </c>
      <c r="BF123" s="151">
        <f>IF(N123="znížená",J123,0)</f>
        <v>0</v>
      </c>
      <c r="BG123" s="151">
        <f>IF(N123="zákl. prenesená",J123,0)</f>
        <v>0</v>
      </c>
      <c r="BH123" s="151">
        <f>IF(N123="zníž. prenesená",J123,0)</f>
        <v>0</v>
      </c>
      <c r="BI123" s="151">
        <f>IF(N123="nulová",J123,0)</f>
        <v>0</v>
      </c>
      <c r="BJ123" s="16" t="s">
        <v>185</v>
      </c>
      <c r="BK123" s="152">
        <f>ROUND(I123*H123,3)</f>
        <v>0</v>
      </c>
      <c r="BL123" s="16" t="s">
        <v>184</v>
      </c>
      <c r="BM123" s="150" t="s">
        <v>1389</v>
      </c>
    </row>
    <row r="124" spans="1:65" s="2" customFormat="1" ht="14.45" customHeight="1">
      <c r="A124" s="28"/>
      <c r="B124" s="139"/>
      <c r="C124" s="140" t="s">
        <v>184</v>
      </c>
      <c r="D124" s="140" t="s">
        <v>180</v>
      </c>
      <c r="E124" s="141" t="s">
        <v>1390</v>
      </c>
      <c r="F124" s="186" t="s">
        <v>1391</v>
      </c>
      <c r="G124" s="143" t="s">
        <v>221</v>
      </c>
      <c r="H124" s="144">
        <v>5</v>
      </c>
      <c r="I124" s="144"/>
      <c r="J124" s="144"/>
      <c r="K124" s="145"/>
      <c r="L124" s="29"/>
      <c r="M124" s="146" t="s">
        <v>1</v>
      </c>
      <c r="N124" s="147" t="s">
        <v>38</v>
      </c>
      <c r="O124" s="148">
        <v>0</v>
      </c>
      <c r="P124" s="148">
        <f>O124*H124</f>
        <v>0</v>
      </c>
      <c r="Q124" s="148">
        <v>0</v>
      </c>
      <c r="R124" s="148">
        <f>Q124*H124</f>
        <v>0</v>
      </c>
      <c r="S124" s="148">
        <v>0</v>
      </c>
      <c r="T124" s="149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50" t="s">
        <v>184</v>
      </c>
      <c r="AT124" s="150" t="s">
        <v>180</v>
      </c>
      <c r="AU124" s="150" t="s">
        <v>185</v>
      </c>
      <c r="AY124" s="16" t="s">
        <v>177</v>
      </c>
      <c r="BE124" s="151">
        <f>IF(N124="základná",J124,0)</f>
        <v>0</v>
      </c>
      <c r="BF124" s="151">
        <f>IF(N124="znížená",J124,0)</f>
        <v>0</v>
      </c>
      <c r="BG124" s="151">
        <f>IF(N124="zákl. prenesená",J124,0)</f>
        <v>0</v>
      </c>
      <c r="BH124" s="151">
        <f>IF(N124="zníž. prenesená",J124,0)</f>
        <v>0</v>
      </c>
      <c r="BI124" s="151">
        <f>IF(N124="nulová",J124,0)</f>
        <v>0</v>
      </c>
      <c r="BJ124" s="16" t="s">
        <v>185</v>
      </c>
      <c r="BK124" s="152">
        <f>ROUND(I124*H124,3)</f>
        <v>0</v>
      </c>
      <c r="BL124" s="16" t="s">
        <v>184</v>
      </c>
      <c r="BM124" s="150" t="s">
        <v>1392</v>
      </c>
    </row>
    <row r="125" spans="1:65" s="2" customFormat="1" ht="14.45" customHeight="1">
      <c r="A125" s="28"/>
      <c r="B125" s="139"/>
      <c r="C125" s="140" t="s">
        <v>199</v>
      </c>
      <c r="D125" s="140" t="s">
        <v>180</v>
      </c>
      <c r="E125" s="141" t="s">
        <v>1393</v>
      </c>
      <c r="F125" s="186" t="s">
        <v>1394</v>
      </c>
      <c r="G125" s="143" t="s">
        <v>221</v>
      </c>
      <c r="H125" s="144">
        <v>1</v>
      </c>
      <c r="I125" s="144"/>
      <c r="J125" s="144"/>
      <c r="K125" s="145"/>
      <c r="L125" s="29"/>
      <c r="M125" s="161" t="s">
        <v>1</v>
      </c>
      <c r="N125" s="162" t="s">
        <v>38</v>
      </c>
      <c r="O125" s="163">
        <v>0</v>
      </c>
      <c r="P125" s="163">
        <f>O125*H125</f>
        <v>0</v>
      </c>
      <c r="Q125" s="163">
        <v>0</v>
      </c>
      <c r="R125" s="163">
        <f>Q125*H125</f>
        <v>0</v>
      </c>
      <c r="S125" s="163">
        <v>0</v>
      </c>
      <c r="T125" s="164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0" t="s">
        <v>184</v>
      </c>
      <c r="AT125" s="150" t="s">
        <v>180</v>
      </c>
      <c r="AU125" s="150" t="s">
        <v>185</v>
      </c>
      <c r="AY125" s="16" t="s">
        <v>177</v>
      </c>
      <c r="BE125" s="151">
        <f>IF(N125="základná",J125,0)</f>
        <v>0</v>
      </c>
      <c r="BF125" s="151">
        <f>IF(N125="znížená",J125,0)</f>
        <v>0</v>
      </c>
      <c r="BG125" s="151">
        <f>IF(N125="zákl. prenesená",J125,0)</f>
        <v>0</v>
      </c>
      <c r="BH125" s="151">
        <f>IF(N125="zníž. prenesená",J125,0)</f>
        <v>0</v>
      </c>
      <c r="BI125" s="151">
        <f>IF(N125="nulová",J125,0)</f>
        <v>0</v>
      </c>
      <c r="BJ125" s="16" t="s">
        <v>185</v>
      </c>
      <c r="BK125" s="152">
        <f>ROUND(I125*H125,3)</f>
        <v>0</v>
      </c>
      <c r="BL125" s="16" t="s">
        <v>184</v>
      </c>
      <c r="BM125" s="150" t="s">
        <v>1395</v>
      </c>
    </row>
    <row r="126" spans="1:65" s="2" customFormat="1" ht="6.95" customHeight="1">
      <c r="A126" s="28"/>
      <c r="B126" s="43"/>
      <c r="C126" s="44"/>
      <c r="D126" s="44"/>
      <c r="E126" s="44"/>
      <c r="F126" s="44"/>
      <c r="G126" s="44"/>
      <c r="H126" s="44"/>
      <c r="I126" s="44"/>
      <c r="J126" s="44"/>
      <c r="K126" s="44"/>
      <c r="L126" s="29"/>
      <c r="M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</sheetData>
  <autoFilter ref="C117:K125" xr:uid="{00000000-0009-0000-0000-000016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81"/>
  <sheetViews>
    <sheetView showGridLines="0" topLeftCell="A156" workbookViewId="0">
      <selection activeCell="J130" sqref="J1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1.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84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324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ROUND(J125,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ROUND((SUM(BE125:BE180)),  2)</f>
        <v>0</v>
      </c>
      <c r="G33" s="28"/>
      <c r="H33" s="28"/>
      <c r="I33" s="97">
        <v>0.2</v>
      </c>
      <c r="J33" s="96">
        <f>ROUND(((SUM(BE125:BE180))*I33),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ROUND((SUM(BF125:BF180)),  2)</f>
        <v>0</v>
      </c>
      <c r="G34" s="28"/>
      <c r="H34" s="28"/>
      <c r="I34" s="97">
        <v>0.2</v>
      </c>
      <c r="J34" s="96">
        <f>ROUND(((SUM(BF125:BF180))*I34),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ROUND((SUM(BG125:BG180)),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ROUND((SUM(BH125:BH180)),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ROUND((SUM(BI125:BI180)),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1171-0002 - C1 - PERGOLA - TYP 1 - DOPLNENÉ LANKÁ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J125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1:31" s="10" customFormat="1" ht="19.899999999999999" hidden="1" customHeight="1">
      <c r="B98" s="113"/>
      <c r="D98" s="114" t="s">
        <v>325</v>
      </c>
      <c r="E98" s="115"/>
      <c r="F98" s="115"/>
      <c r="G98" s="115"/>
      <c r="H98" s="115"/>
      <c r="I98" s="115"/>
      <c r="J98" s="116">
        <f>J127</f>
        <v>0</v>
      </c>
      <c r="L98" s="113"/>
    </row>
    <row r="99" spans="1:31" s="10" customFormat="1" ht="19.899999999999999" hidden="1" customHeight="1">
      <c r="B99" s="113"/>
      <c r="D99" s="114" t="s">
        <v>326</v>
      </c>
      <c r="E99" s="115"/>
      <c r="F99" s="115"/>
      <c r="G99" s="115"/>
      <c r="H99" s="115"/>
      <c r="I99" s="115"/>
      <c r="J99" s="116">
        <f>J141</f>
        <v>0</v>
      </c>
      <c r="L99" s="113"/>
    </row>
    <row r="100" spans="1:31" s="10" customFormat="1" ht="19.899999999999999" hidden="1" customHeight="1">
      <c r="B100" s="113"/>
      <c r="D100" s="114" t="s">
        <v>158</v>
      </c>
      <c r="E100" s="115"/>
      <c r="F100" s="115"/>
      <c r="G100" s="115"/>
      <c r="H100" s="115"/>
      <c r="I100" s="115"/>
      <c r="J100" s="116">
        <f>J144</f>
        <v>0</v>
      </c>
      <c r="L100" s="113"/>
    </row>
    <row r="101" spans="1:31" s="9" customFormat="1" ht="24.95" hidden="1" customHeight="1">
      <c r="B101" s="109"/>
      <c r="D101" s="110" t="s">
        <v>159</v>
      </c>
      <c r="E101" s="111"/>
      <c r="F101" s="111"/>
      <c r="G101" s="111"/>
      <c r="H101" s="111"/>
      <c r="I101" s="111"/>
      <c r="J101" s="112">
        <f>J146</f>
        <v>0</v>
      </c>
      <c r="L101" s="109"/>
    </row>
    <row r="102" spans="1:31" s="10" customFormat="1" ht="19.899999999999999" hidden="1" customHeight="1">
      <c r="B102" s="113"/>
      <c r="D102" s="114" t="s">
        <v>160</v>
      </c>
      <c r="E102" s="115"/>
      <c r="F102" s="115"/>
      <c r="G102" s="115"/>
      <c r="H102" s="115"/>
      <c r="I102" s="115"/>
      <c r="J102" s="116">
        <f>J147</f>
        <v>0</v>
      </c>
      <c r="L102" s="113"/>
    </row>
    <row r="103" spans="1:31" s="10" customFormat="1" ht="19.899999999999999" hidden="1" customHeight="1">
      <c r="B103" s="113"/>
      <c r="D103" s="114" t="s">
        <v>161</v>
      </c>
      <c r="E103" s="115"/>
      <c r="F103" s="115"/>
      <c r="G103" s="115"/>
      <c r="H103" s="115"/>
      <c r="I103" s="115"/>
      <c r="J103" s="116">
        <f>J165</f>
        <v>0</v>
      </c>
      <c r="L103" s="113"/>
    </row>
    <row r="104" spans="1:31" s="10" customFormat="1" ht="19.899999999999999" hidden="1" customHeight="1">
      <c r="B104" s="113"/>
      <c r="D104" s="114" t="s">
        <v>327</v>
      </c>
      <c r="E104" s="115"/>
      <c r="F104" s="115"/>
      <c r="G104" s="115"/>
      <c r="H104" s="115"/>
      <c r="I104" s="115"/>
      <c r="J104" s="116">
        <f>J171</f>
        <v>0</v>
      </c>
      <c r="L104" s="113"/>
    </row>
    <row r="105" spans="1:31" s="10" customFormat="1" ht="14.85" hidden="1" customHeight="1">
      <c r="B105" s="113"/>
      <c r="D105" s="114" t="s">
        <v>328</v>
      </c>
      <c r="E105" s="115"/>
      <c r="F105" s="115"/>
      <c r="G105" s="115"/>
      <c r="H105" s="115"/>
      <c r="I105" s="115"/>
      <c r="J105" s="116">
        <f>J179</f>
        <v>0</v>
      </c>
      <c r="L105" s="113"/>
    </row>
    <row r="106" spans="1:31" s="2" customFormat="1" ht="21.75" hidden="1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hidden="1" customHeight="1">
      <c r="A107" s="28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hidden="1"/>
    <row r="109" spans="1:31" hidden="1"/>
    <row r="110" spans="1:31" hidden="1"/>
    <row r="111" spans="1:31" s="2" customFormat="1" ht="6.95" customHeight="1">
      <c r="A111" s="28"/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24.95" customHeight="1">
      <c r="A112" s="28"/>
      <c r="B112" s="29"/>
      <c r="C112" s="20" t="s">
        <v>163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12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222" t="str">
        <f>E7</f>
        <v>Obnova Ružového parku-architektura</v>
      </c>
      <c r="F115" s="223"/>
      <c r="G115" s="223"/>
      <c r="H115" s="223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29"/>
      <c r="C116" s="25" t="s">
        <v>146</v>
      </c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6.5" customHeight="1">
      <c r="A117" s="28"/>
      <c r="B117" s="29"/>
      <c r="C117" s="28"/>
      <c r="D117" s="28"/>
      <c r="E117" s="188" t="str">
        <f>E9</f>
        <v>1171-0002 - C1 - PERGOLA - TYP 1 - DOPLNENÉ LANKÁ</v>
      </c>
      <c r="F117" s="221"/>
      <c r="G117" s="221"/>
      <c r="H117" s="221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2" customHeight="1">
      <c r="A119" s="28"/>
      <c r="B119" s="29"/>
      <c r="C119" s="25" t="s">
        <v>16</v>
      </c>
      <c r="D119" s="28"/>
      <c r="E119" s="28"/>
      <c r="F119" s="23" t="str">
        <f>F12</f>
        <v>TRNAVA</v>
      </c>
      <c r="G119" s="28"/>
      <c r="H119" s="28"/>
      <c r="I119" s="25" t="s">
        <v>18</v>
      </c>
      <c r="J119" s="51">
        <f>IF(J12="","",J12)</f>
        <v>44281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6.95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25.7" customHeight="1">
      <c r="A121" s="28"/>
      <c r="B121" s="29"/>
      <c r="C121" s="25" t="s">
        <v>19</v>
      </c>
      <c r="D121" s="28"/>
      <c r="E121" s="28"/>
      <c r="F121" s="23" t="str">
        <f>E15</f>
        <v>MESTO TRNAVA</v>
      </c>
      <c r="G121" s="28"/>
      <c r="H121" s="28"/>
      <c r="I121" s="25" t="s">
        <v>25</v>
      </c>
      <c r="J121" s="26" t="str">
        <f>E21</f>
        <v>Rudbeckia-ateliér s.r.o.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25.7" customHeight="1">
      <c r="A122" s="28"/>
      <c r="B122" s="29"/>
      <c r="C122" s="25" t="s">
        <v>23</v>
      </c>
      <c r="D122" s="28"/>
      <c r="E122" s="28"/>
      <c r="F122" s="23" t="str">
        <f>IF(E18="","",E18)</f>
        <v xml:space="preserve"> </v>
      </c>
      <c r="G122" s="28"/>
      <c r="H122" s="28"/>
      <c r="I122" s="25" t="s">
        <v>29</v>
      </c>
      <c r="J122" s="26" t="str">
        <f>E24</f>
        <v>Ing. Júlia Straňáková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10.35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11" customFormat="1" ht="29.25" customHeight="1">
      <c r="A124" s="117"/>
      <c r="B124" s="118"/>
      <c r="C124" s="119" t="s">
        <v>164</v>
      </c>
      <c r="D124" s="120" t="s">
        <v>57</v>
      </c>
      <c r="E124" s="120" t="s">
        <v>53</v>
      </c>
      <c r="F124" s="120" t="s">
        <v>54</v>
      </c>
      <c r="G124" s="120" t="s">
        <v>165</v>
      </c>
      <c r="H124" s="120" t="s">
        <v>166</v>
      </c>
      <c r="I124" s="120" t="s">
        <v>167</v>
      </c>
      <c r="J124" s="121" t="s">
        <v>152</v>
      </c>
      <c r="K124" s="122" t="s">
        <v>168</v>
      </c>
      <c r="L124" s="184" t="s">
        <v>1415</v>
      </c>
      <c r="M124" s="59" t="s">
        <v>1</v>
      </c>
      <c r="N124" s="59" t="s">
        <v>36</v>
      </c>
      <c r="O124" s="59" t="s">
        <v>169</v>
      </c>
      <c r="P124" s="59" t="s">
        <v>170</v>
      </c>
      <c r="Q124" s="59" t="s">
        <v>171</v>
      </c>
      <c r="R124" s="59" t="s">
        <v>172</v>
      </c>
      <c r="S124" s="59" t="s">
        <v>173</v>
      </c>
      <c r="T124" s="60" t="s">
        <v>174</v>
      </c>
      <c r="U124" s="117"/>
      <c r="V124" s="117"/>
      <c r="W124" s="117"/>
      <c r="X124" s="117"/>
      <c r="Y124" s="117"/>
      <c r="Z124" s="117"/>
      <c r="AA124" s="117"/>
      <c r="AB124" s="117"/>
      <c r="AC124" s="117"/>
      <c r="AD124" s="117"/>
      <c r="AE124" s="117"/>
    </row>
    <row r="125" spans="1:65" s="2" customFormat="1" ht="22.9" customHeight="1">
      <c r="A125" s="28"/>
      <c r="B125" s="29"/>
      <c r="C125" s="65" t="s">
        <v>153</v>
      </c>
      <c r="D125" s="28"/>
      <c r="E125" s="28"/>
      <c r="F125" s="28"/>
      <c r="G125" s="28"/>
      <c r="H125" s="28"/>
      <c r="I125" s="28"/>
      <c r="J125" s="123"/>
      <c r="K125" s="28"/>
      <c r="L125" s="29"/>
      <c r="M125" s="61"/>
      <c r="N125" s="52"/>
      <c r="O125" s="62"/>
      <c r="P125" s="124">
        <f>P126+P146</f>
        <v>81.549085819999988</v>
      </c>
      <c r="Q125" s="62"/>
      <c r="R125" s="124">
        <f>R126+R146</f>
        <v>8.9322808399999989</v>
      </c>
      <c r="S125" s="62"/>
      <c r="T125" s="125">
        <f>T126+T146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6" t="s">
        <v>71</v>
      </c>
      <c r="AU125" s="16" t="s">
        <v>154</v>
      </c>
      <c r="BK125" s="126">
        <f>BK126+BK146</f>
        <v>0</v>
      </c>
    </row>
    <row r="126" spans="1:65" s="12" customFormat="1" ht="25.9" customHeight="1">
      <c r="B126" s="127"/>
      <c r="D126" s="128" t="s">
        <v>71</v>
      </c>
      <c r="E126" s="129" t="s">
        <v>175</v>
      </c>
      <c r="F126" s="129" t="s">
        <v>176</v>
      </c>
      <c r="J126" s="130"/>
      <c r="L126" s="127"/>
      <c r="M126" s="131"/>
      <c r="N126" s="132"/>
      <c r="O126" s="132"/>
      <c r="P126" s="133">
        <f>P127+P141+P144</f>
        <v>36.399851999999996</v>
      </c>
      <c r="Q126" s="132"/>
      <c r="R126" s="133">
        <f>R127+R141+R144</f>
        <v>8.1220967999999996</v>
      </c>
      <c r="S126" s="132"/>
      <c r="T126" s="134">
        <f>T127+T141+T144</f>
        <v>0</v>
      </c>
      <c r="AR126" s="128" t="s">
        <v>80</v>
      </c>
      <c r="AT126" s="135" t="s">
        <v>71</v>
      </c>
      <c r="AU126" s="135" t="s">
        <v>72</v>
      </c>
      <c r="AY126" s="128" t="s">
        <v>177</v>
      </c>
      <c r="BK126" s="136">
        <f>BK127+BK141+BK144</f>
        <v>0</v>
      </c>
    </row>
    <row r="127" spans="1:65" s="12" customFormat="1" ht="22.9" customHeight="1">
      <c r="B127" s="127"/>
      <c r="D127" s="128" t="s">
        <v>71</v>
      </c>
      <c r="E127" s="137" t="s">
        <v>80</v>
      </c>
      <c r="F127" s="137" t="s">
        <v>329</v>
      </c>
      <c r="J127" s="138"/>
      <c r="L127" s="127"/>
      <c r="M127" s="131"/>
      <c r="N127" s="132"/>
      <c r="O127" s="132"/>
      <c r="P127" s="133">
        <f>SUM(P128:P140)</f>
        <v>18.331056</v>
      </c>
      <c r="Q127" s="132"/>
      <c r="R127" s="133">
        <f>SUM(R128:R140)</f>
        <v>0</v>
      </c>
      <c r="S127" s="132"/>
      <c r="T127" s="134">
        <f>SUM(T128:T140)</f>
        <v>0</v>
      </c>
      <c r="AR127" s="128" t="s">
        <v>80</v>
      </c>
      <c r="AT127" s="135" t="s">
        <v>71</v>
      </c>
      <c r="AU127" s="135" t="s">
        <v>80</v>
      </c>
      <c r="AY127" s="128" t="s">
        <v>177</v>
      </c>
      <c r="BK127" s="136">
        <f>SUM(BK128:BK140)</f>
        <v>0</v>
      </c>
    </row>
    <row r="128" spans="1:65" s="2" customFormat="1" ht="14.45" customHeight="1">
      <c r="A128" s="28"/>
      <c r="B128" s="139"/>
      <c r="C128" s="140" t="s">
        <v>80</v>
      </c>
      <c r="D128" s="140" t="s">
        <v>180</v>
      </c>
      <c r="E128" s="141" t="s">
        <v>330</v>
      </c>
      <c r="F128" s="142" t="s">
        <v>331</v>
      </c>
      <c r="G128" s="143" t="s">
        <v>202</v>
      </c>
      <c r="H128" s="144">
        <v>4.32</v>
      </c>
      <c r="I128" s="144"/>
      <c r="J128" s="144"/>
      <c r="K128" s="145"/>
      <c r="L128" s="29"/>
      <c r="M128" s="146" t="s">
        <v>1</v>
      </c>
      <c r="N128" s="147" t="s">
        <v>38</v>
      </c>
      <c r="O128" s="148">
        <v>2.9609999999999999</v>
      </c>
      <c r="P128" s="148">
        <f>O128*H128</f>
        <v>12.79152</v>
      </c>
      <c r="Q128" s="148">
        <v>0</v>
      </c>
      <c r="R128" s="148">
        <f>Q128*H128</f>
        <v>0</v>
      </c>
      <c r="S128" s="148">
        <v>0</v>
      </c>
      <c r="T128" s="149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0" t="s">
        <v>184</v>
      </c>
      <c r="AT128" s="150" t="s">
        <v>180</v>
      </c>
      <c r="AU128" s="150" t="s">
        <v>185</v>
      </c>
      <c r="AY128" s="16" t="s">
        <v>177</v>
      </c>
      <c r="BE128" s="151">
        <f>IF(N128="základná",J128,0)</f>
        <v>0</v>
      </c>
      <c r="BF128" s="151">
        <f>IF(N128="znížená",J128,0)</f>
        <v>0</v>
      </c>
      <c r="BG128" s="151">
        <f>IF(N128="zákl. prenesená",J128,0)</f>
        <v>0</v>
      </c>
      <c r="BH128" s="151">
        <f>IF(N128="zníž. prenesená",J128,0)</f>
        <v>0</v>
      </c>
      <c r="BI128" s="151">
        <f>IF(N128="nulová",J128,0)</f>
        <v>0</v>
      </c>
      <c r="BJ128" s="16" t="s">
        <v>185</v>
      </c>
      <c r="BK128" s="152">
        <f>ROUND(I128*H128,3)</f>
        <v>0</v>
      </c>
      <c r="BL128" s="16" t="s">
        <v>184</v>
      </c>
      <c r="BM128" s="150" t="s">
        <v>332</v>
      </c>
    </row>
    <row r="129" spans="1:65" s="13" customFormat="1">
      <c r="B129" s="153"/>
      <c r="D129" s="154" t="s">
        <v>204</v>
      </c>
      <c r="E129" s="155" t="s">
        <v>1</v>
      </c>
      <c r="F129" s="156" t="s">
        <v>333</v>
      </c>
      <c r="H129" s="157">
        <v>4.32</v>
      </c>
      <c r="L129" s="153"/>
      <c r="M129" s="158"/>
      <c r="N129" s="159"/>
      <c r="O129" s="159"/>
      <c r="P129" s="159"/>
      <c r="Q129" s="159"/>
      <c r="R129" s="159"/>
      <c r="S129" s="159"/>
      <c r="T129" s="160"/>
      <c r="AT129" s="155" t="s">
        <v>204</v>
      </c>
      <c r="AU129" s="155" t="s">
        <v>185</v>
      </c>
      <c r="AV129" s="13" t="s">
        <v>185</v>
      </c>
      <c r="AW129" s="13" t="s">
        <v>27</v>
      </c>
      <c r="AX129" s="13" t="s">
        <v>80</v>
      </c>
      <c r="AY129" s="155" t="s">
        <v>177</v>
      </c>
    </row>
    <row r="130" spans="1:65" s="2" customFormat="1" ht="24.2" customHeight="1">
      <c r="A130" s="28"/>
      <c r="B130" s="139"/>
      <c r="C130" s="140" t="s">
        <v>185</v>
      </c>
      <c r="D130" s="140" t="s">
        <v>180</v>
      </c>
      <c r="E130" s="141" t="s">
        <v>334</v>
      </c>
      <c r="F130" s="142" t="s">
        <v>335</v>
      </c>
      <c r="G130" s="143" t="s">
        <v>202</v>
      </c>
      <c r="H130" s="144">
        <v>4.32</v>
      </c>
      <c r="I130" s="144"/>
      <c r="J130" s="144"/>
      <c r="K130" s="145"/>
      <c r="L130" s="29"/>
      <c r="M130" s="146" t="s">
        <v>1</v>
      </c>
      <c r="N130" s="147" t="s">
        <v>38</v>
      </c>
      <c r="O130" s="148">
        <v>0.44700000000000001</v>
      </c>
      <c r="P130" s="148">
        <f>O130*H130</f>
        <v>1.9310400000000001</v>
      </c>
      <c r="Q130" s="148">
        <v>0</v>
      </c>
      <c r="R130" s="148">
        <f>Q130*H130</f>
        <v>0</v>
      </c>
      <c r="S130" s="148">
        <v>0</v>
      </c>
      <c r="T130" s="149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0" t="s">
        <v>184</v>
      </c>
      <c r="AT130" s="150" t="s">
        <v>180</v>
      </c>
      <c r="AU130" s="150" t="s">
        <v>185</v>
      </c>
      <c r="AY130" s="16" t="s">
        <v>177</v>
      </c>
      <c r="BE130" s="151">
        <f>IF(N130="základná",J130,0)</f>
        <v>0</v>
      </c>
      <c r="BF130" s="151">
        <f>IF(N130="znížená",J130,0)</f>
        <v>0</v>
      </c>
      <c r="BG130" s="151">
        <f>IF(N130="zákl. prenesená",J130,0)</f>
        <v>0</v>
      </c>
      <c r="BH130" s="151">
        <f>IF(N130="zníž. prenesená",J130,0)</f>
        <v>0</v>
      </c>
      <c r="BI130" s="151">
        <f>IF(N130="nulová",J130,0)</f>
        <v>0</v>
      </c>
      <c r="BJ130" s="16" t="s">
        <v>185</v>
      </c>
      <c r="BK130" s="152">
        <f>ROUND(I130*H130,3)</f>
        <v>0</v>
      </c>
      <c r="BL130" s="16" t="s">
        <v>184</v>
      </c>
      <c r="BM130" s="150" t="s">
        <v>336</v>
      </c>
    </row>
    <row r="131" spans="1:65" s="2" customFormat="1" ht="24.2" customHeight="1">
      <c r="A131" s="28"/>
      <c r="B131" s="139"/>
      <c r="C131" s="140" t="s">
        <v>190</v>
      </c>
      <c r="D131" s="140" t="s">
        <v>180</v>
      </c>
      <c r="E131" s="141" t="s">
        <v>337</v>
      </c>
      <c r="F131" s="142" t="s">
        <v>338</v>
      </c>
      <c r="G131" s="143" t="s">
        <v>202</v>
      </c>
      <c r="H131" s="144">
        <v>3.6720000000000002</v>
      </c>
      <c r="I131" s="144"/>
      <c r="J131" s="144"/>
      <c r="K131" s="145"/>
      <c r="L131" s="29"/>
      <c r="M131" s="146" t="s">
        <v>1</v>
      </c>
      <c r="N131" s="147" t="s">
        <v>38</v>
      </c>
      <c r="O131" s="148">
        <v>7.0999999999999994E-2</v>
      </c>
      <c r="P131" s="148">
        <f>O131*H131</f>
        <v>0.260712</v>
      </c>
      <c r="Q131" s="148">
        <v>0</v>
      </c>
      <c r="R131" s="148">
        <f>Q131*H131</f>
        <v>0</v>
      </c>
      <c r="S131" s="148">
        <v>0</v>
      </c>
      <c r="T131" s="149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0" t="s">
        <v>184</v>
      </c>
      <c r="AT131" s="150" t="s">
        <v>180</v>
      </c>
      <c r="AU131" s="150" t="s">
        <v>185</v>
      </c>
      <c r="AY131" s="16" t="s">
        <v>177</v>
      </c>
      <c r="BE131" s="151">
        <f>IF(N131="základná",J131,0)</f>
        <v>0</v>
      </c>
      <c r="BF131" s="151">
        <f>IF(N131="znížená",J131,0)</f>
        <v>0</v>
      </c>
      <c r="BG131" s="151">
        <f>IF(N131="zákl. prenesená",J131,0)</f>
        <v>0</v>
      </c>
      <c r="BH131" s="151">
        <f>IF(N131="zníž. prenesená",J131,0)</f>
        <v>0</v>
      </c>
      <c r="BI131" s="151">
        <f>IF(N131="nulová",J131,0)</f>
        <v>0</v>
      </c>
      <c r="BJ131" s="16" t="s">
        <v>185</v>
      </c>
      <c r="BK131" s="152">
        <f>ROUND(I131*H131,3)</f>
        <v>0</v>
      </c>
      <c r="BL131" s="16" t="s">
        <v>184</v>
      </c>
      <c r="BM131" s="150" t="s">
        <v>339</v>
      </c>
    </row>
    <row r="132" spans="1:65" s="13" customFormat="1">
      <c r="B132" s="153"/>
      <c r="D132" s="154" t="s">
        <v>204</v>
      </c>
      <c r="E132" s="155" t="s">
        <v>1</v>
      </c>
      <c r="F132" s="156" t="s">
        <v>340</v>
      </c>
      <c r="H132" s="157">
        <v>3.6720000000000002</v>
      </c>
      <c r="L132" s="153"/>
      <c r="M132" s="158"/>
      <c r="N132" s="159"/>
      <c r="O132" s="159"/>
      <c r="P132" s="159"/>
      <c r="Q132" s="159"/>
      <c r="R132" s="159"/>
      <c r="S132" s="159"/>
      <c r="T132" s="160"/>
      <c r="AT132" s="155" t="s">
        <v>204</v>
      </c>
      <c r="AU132" s="155" t="s">
        <v>185</v>
      </c>
      <c r="AV132" s="13" t="s">
        <v>185</v>
      </c>
      <c r="AW132" s="13" t="s">
        <v>27</v>
      </c>
      <c r="AX132" s="13" t="s">
        <v>80</v>
      </c>
      <c r="AY132" s="155" t="s">
        <v>177</v>
      </c>
    </row>
    <row r="133" spans="1:65" s="2" customFormat="1" ht="37.9" customHeight="1">
      <c r="A133" s="28"/>
      <c r="B133" s="139"/>
      <c r="C133" s="140" t="s">
        <v>184</v>
      </c>
      <c r="D133" s="140" t="s">
        <v>180</v>
      </c>
      <c r="E133" s="141" t="s">
        <v>341</v>
      </c>
      <c r="F133" s="142" t="s">
        <v>342</v>
      </c>
      <c r="G133" s="143" t="s">
        <v>202</v>
      </c>
      <c r="H133" s="144">
        <v>14.688000000000001</v>
      </c>
      <c r="I133" s="144"/>
      <c r="J133" s="144"/>
      <c r="K133" s="145"/>
      <c r="L133" s="29"/>
      <c r="M133" s="146" t="s">
        <v>1</v>
      </c>
      <c r="N133" s="147" t="s">
        <v>38</v>
      </c>
      <c r="O133" s="148">
        <v>7.0000000000000001E-3</v>
      </c>
      <c r="P133" s="148">
        <f>O133*H133</f>
        <v>0.102816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0" t="s">
        <v>184</v>
      </c>
      <c r="AT133" s="150" t="s">
        <v>180</v>
      </c>
      <c r="AU133" s="150" t="s">
        <v>185</v>
      </c>
      <c r="AY133" s="16" t="s">
        <v>177</v>
      </c>
      <c r="BE133" s="151">
        <f>IF(N133="základná",J133,0)</f>
        <v>0</v>
      </c>
      <c r="BF133" s="151">
        <f>IF(N133="znížená",J133,0)</f>
        <v>0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6" t="s">
        <v>185</v>
      </c>
      <c r="BK133" s="152">
        <f>ROUND(I133*H133,3)</f>
        <v>0</v>
      </c>
      <c r="BL133" s="16" t="s">
        <v>184</v>
      </c>
      <c r="BM133" s="150" t="s">
        <v>343</v>
      </c>
    </row>
    <row r="134" spans="1:65" s="13" customFormat="1">
      <c r="B134" s="153"/>
      <c r="D134" s="154" t="s">
        <v>204</v>
      </c>
      <c r="F134" s="156" t="s">
        <v>1400</v>
      </c>
      <c r="H134" s="157">
        <v>14.688000000000001</v>
      </c>
      <c r="L134" s="153"/>
      <c r="M134" s="158"/>
      <c r="N134" s="159"/>
      <c r="O134" s="159"/>
      <c r="P134" s="159"/>
      <c r="Q134" s="159"/>
      <c r="R134" s="159"/>
      <c r="S134" s="159"/>
      <c r="T134" s="160"/>
      <c r="AT134" s="155" t="s">
        <v>204</v>
      </c>
      <c r="AU134" s="155" t="s">
        <v>185</v>
      </c>
      <c r="AV134" s="13" t="s">
        <v>185</v>
      </c>
      <c r="AW134" s="13" t="s">
        <v>3</v>
      </c>
      <c r="AX134" s="13" t="s">
        <v>80</v>
      </c>
      <c r="AY134" s="155" t="s">
        <v>177</v>
      </c>
    </row>
    <row r="135" spans="1:65" s="2" customFormat="1" ht="14.45" customHeight="1">
      <c r="A135" s="28"/>
      <c r="B135" s="139"/>
      <c r="C135" s="140" t="s">
        <v>199</v>
      </c>
      <c r="D135" s="140" t="s">
        <v>180</v>
      </c>
      <c r="E135" s="141" t="s">
        <v>344</v>
      </c>
      <c r="F135" s="142" t="s">
        <v>345</v>
      </c>
      <c r="G135" s="143" t="s">
        <v>202</v>
      </c>
      <c r="H135" s="144">
        <v>3.6720000000000002</v>
      </c>
      <c r="I135" s="144"/>
      <c r="J135" s="144"/>
      <c r="K135" s="145"/>
      <c r="L135" s="29"/>
      <c r="M135" s="146" t="s">
        <v>1</v>
      </c>
      <c r="N135" s="147" t="s">
        <v>38</v>
      </c>
      <c r="O135" s="148">
        <v>0.83199999999999996</v>
      </c>
      <c r="P135" s="148">
        <f>O135*H135</f>
        <v>3.055104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0" t="s">
        <v>184</v>
      </c>
      <c r="AT135" s="150" t="s">
        <v>180</v>
      </c>
      <c r="AU135" s="150" t="s">
        <v>185</v>
      </c>
      <c r="AY135" s="16" t="s">
        <v>177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6" t="s">
        <v>185</v>
      </c>
      <c r="BK135" s="152">
        <f>ROUND(I135*H135,3)</f>
        <v>0</v>
      </c>
      <c r="BL135" s="16" t="s">
        <v>184</v>
      </c>
      <c r="BM135" s="150" t="s">
        <v>346</v>
      </c>
    </row>
    <row r="136" spans="1:65" s="2" customFormat="1" ht="14.45" customHeight="1">
      <c r="A136" s="28"/>
      <c r="B136" s="139"/>
      <c r="C136" s="140" t="s">
        <v>178</v>
      </c>
      <c r="D136" s="140" t="s">
        <v>180</v>
      </c>
      <c r="E136" s="141" t="s">
        <v>347</v>
      </c>
      <c r="F136" s="142" t="s">
        <v>348</v>
      </c>
      <c r="G136" s="143" t="s">
        <v>202</v>
      </c>
      <c r="H136" s="144">
        <v>3.6720000000000002</v>
      </c>
      <c r="I136" s="144"/>
      <c r="J136" s="144"/>
      <c r="K136" s="145"/>
      <c r="L136" s="29"/>
      <c r="M136" s="146" t="s">
        <v>1</v>
      </c>
      <c r="N136" s="147" t="s">
        <v>38</v>
      </c>
      <c r="O136" s="148">
        <v>8.9999999999999993E-3</v>
      </c>
      <c r="P136" s="148">
        <f>O136*H136</f>
        <v>3.3048000000000001E-2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0" t="s">
        <v>184</v>
      </c>
      <c r="AT136" s="150" t="s">
        <v>180</v>
      </c>
      <c r="AU136" s="150" t="s">
        <v>185</v>
      </c>
      <c r="AY136" s="16" t="s">
        <v>177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185</v>
      </c>
      <c r="BK136" s="152">
        <f>ROUND(I136*H136,3)</f>
        <v>0</v>
      </c>
      <c r="BL136" s="16" t="s">
        <v>184</v>
      </c>
      <c r="BM136" s="150" t="s">
        <v>349</v>
      </c>
    </row>
    <row r="137" spans="1:65" s="2" customFormat="1" ht="24.2" customHeight="1">
      <c r="A137" s="28"/>
      <c r="B137" s="139"/>
      <c r="C137" s="140" t="s">
        <v>210</v>
      </c>
      <c r="D137" s="140" t="s">
        <v>180</v>
      </c>
      <c r="E137" s="141" t="s">
        <v>350</v>
      </c>
      <c r="F137" s="142" t="s">
        <v>351</v>
      </c>
      <c r="G137" s="143" t="s">
        <v>253</v>
      </c>
      <c r="H137" s="144">
        <v>6.61</v>
      </c>
      <c r="I137" s="144"/>
      <c r="J137" s="144"/>
      <c r="K137" s="145"/>
      <c r="L137" s="29"/>
      <c r="M137" s="146" t="s">
        <v>1</v>
      </c>
      <c r="N137" s="147" t="s">
        <v>38</v>
      </c>
      <c r="O137" s="148">
        <v>0</v>
      </c>
      <c r="P137" s="148">
        <f>O137*H137</f>
        <v>0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0" t="s">
        <v>184</v>
      </c>
      <c r="AT137" s="150" t="s">
        <v>180</v>
      </c>
      <c r="AU137" s="150" t="s">
        <v>185</v>
      </c>
      <c r="AY137" s="16" t="s">
        <v>177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6" t="s">
        <v>185</v>
      </c>
      <c r="BK137" s="152">
        <f>ROUND(I137*H137,3)</f>
        <v>0</v>
      </c>
      <c r="BL137" s="16" t="s">
        <v>184</v>
      </c>
      <c r="BM137" s="150" t="s">
        <v>352</v>
      </c>
    </row>
    <row r="138" spans="1:65" s="13" customFormat="1">
      <c r="B138" s="153"/>
      <c r="D138" s="154" t="s">
        <v>204</v>
      </c>
      <c r="F138" s="156" t="s">
        <v>353</v>
      </c>
      <c r="H138" s="157">
        <v>6.61</v>
      </c>
      <c r="L138" s="153"/>
      <c r="M138" s="158"/>
      <c r="N138" s="159"/>
      <c r="O138" s="159"/>
      <c r="P138" s="159"/>
      <c r="Q138" s="159"/>
      <c r="R138" s="159"/>
      <c r="S138" s="159"/>
      <c r="T138" s="160"/>
      <c r="AT138" s="155" t="s">
        <v>204</v>
      </c>
      <c r="AU138" s="155" t="s">
        <v>185</v>
      </c>
      <c r="AV138" s="13" t="s">
        <v>185</v>
      </c>
      <c r="AW138" s="13" t="s">
        <v>3</v>
      </c>
      <c r="AX138" s="13" t="s">
        <v>80</v>
      </c>
      <c r="AY138" s="155" t="s">
        <v>177</v>
      </c>
    </row>
    <row r="139" spans="1:65" s="2" customFormat="1" ht="24.2" customHeight="1">
      <c r="A139" s="28"/>
      <c r="B139" s="139"/>
      <c r="C139" s="140" t="s">
        <v>215</v>
      </c>
      <c r="D139" s="140" t="s">
        <v>180</v>
      </c>
      <c r="E139" s="141" t="s">
        <v>354</v>
      </c>
      <c r="F139" s="142" t="s">
        <v>355</v>
      </c>
      <c r="G139" s="143" t="s">
        <v>202</v>
      </c>
      <c r="H139" s="144">
        <v>0.64800000000000002</v>
      </c>
      <c r="I139" s="144"/>
      <c r="J139" s="144"/>
      <c r="K139" s="145"/>
      <c r="L139" s="29"/>
      <c r="M139" s="146" t="s">
        <v>1</v>
      </c>
      <c r="N139" s="147" t="s">
        <v>38</v>
      </c>
      <c r="O139" s="148">
        <v>0.24199999999999999</v>
      </c>
      <c r="P139" s="148">
        <f>O139*H139</f>
        <v>0.15681600000000001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0" t="s">
        <v>184</v>
      </c>
      <c r="AT139" s="150" t="s">
        <v>180</v>
      </c>
      <c r="AU139" s="150" t="s">
        <v>185</v>
      </c>
      <c r="AY139" s="16" t="s">
        <v>177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6" t="s">
        <v>185</v>
      </c>
      <c r="BK139" s="152">
        <f>ROUND(I139*H139,3)</f>
        <v>0</v>
      </c>
      <c r="BL139" s="16" t="s">
        <v>184</v>
      </c>
      <c r="BM139" s="150" t="s">
        <v>356</v>
      </c>
    </row>
    <row r="140" spans="1:65" s="13" customFormat="1">
      <c r="B140" s="153"/>
      <c r="D140" s="154" t="s">
        <v>204</v>
      </c>
      <c r="E140" s="155" t="s">
        <v>1</v>
      </c>
      <c r="F140" s="156" t="s">
        <v>357</v>
      </c>
      <c r="H140" s="157">
        <v>0.64800000000000002</v>
      </c>
      <c r="L140" s="153"/>
      <c r="M140" s="158"/>
      <c r="N140" s="159"/>
      <c r="O140" s="159"/>
      <c r="P140" s="159"/>
      <c r="Q140" s="159"/>
      <c r="R140" s="159"/>
      <c r="S140" s="159"/>
      <c r="T140" s="160"/>
      <c r="AT140" s="155" t="s">
        <v>204</v>
      </c>
      <c r="AU140" s="155" t="s">
        <v>185</v>
      </c>
      <c r="AV140" s="13" t="s">
        <v>185</v>
      </c>
      <c r="AW140" s="13" t="s">
        <v>27</v>
      </c>
      <c r="AX140" s="13" t="s">
        <v>80</v>
      </c>
      <c r="AY140" s="155" t="s">
        <v>177</v>
      </c>
    </row>
    <row r="141" spans="1:65" s="12" customFormat="1" ht="22.9" customHeight="1">
      <c r="B141" s="127"/>
      <c r="D141" s="128" t="s">
        <v>71</v>
      </c>
      <c r="E141" s="137" t="s">
        <v>185</v>
      </c>
      <c r="F141" s="137" t="s">
        <v>358</v>
      </c>
      <c r="J141" s="138"/>
      <c r="L141" s="127"/>
      <c r="M141" s="131"/>
      <c r="N141" s="132"/>
      <c r="O141" s="132"/>
      <c r="P141" s="133">
        <f>SUM(P142:P143)</f>
        <v>2.133432</v>
      </c>
      <c r="Q141" s="132"/>
      <c r="R141" s="133">
        <f>SUM(R142:R143)</f>
        <v>8.1220967999999996</v>
      </c>
      <c r="S141" s="132"/>
      <c r="T141" s="134">
        <f>SUM(T142:T143)</f>
        <v>0</v>
      </c>
      <c r="AR141" s="128" t="s">
        <v>80</v>
      </c>
      <c r="AT141" s="135" t="s">
        <v>71</v>
      </c>
      <c r="AU141" s="135" t="s">
        <v>80</v>
      </c>
      <c r="AY141" s="128" t="s">
        <v>177</v>
      </c>
      <c r="BK141" s="136">
        <f>SUM(BK142:BK143)</f>
        <v>0</v>
      </c>
    </row>
    <row r="142" spans="1:65" s="2" customFormat="1" ht="14.45" customHeight="1">
      <c r="A142" s="28"/>
      <c r="B142" s="139"/>
      <c r="C142" s="140" t="s">
        <v>197</v>
      </c>
      <c r="D142" s="140" t="s">
        <v>180</v>
      </c>
      <c r="E142" s="141" t="s">
        <v>359</v>
      </c>
      <c r="F142" s="142" t="s">
        <v>360</v>
      </c>
      <c r="G142" s="143" t="s">
        <v>202</v>
      </c>
      <c r="H142" s="144">
        <v>3.6720000000000002</v>
      </c>
      <c r="I142" s="144"/>
      <c r="J142" s="144"/>
      <c r="K142" s="145"/>
      <c r="L142" s="29"/>
      <c r="M142" s="146" t="s">
        <v>1</v>
      </c>
      <c r="N142" s="147" t="s">
        <v>38</v>
      </c>
      <c r="O142" s="148">
        <v>0.58099999999999996</v>
      </c>
      <c r="P142" s="148">
        <f>O142*H142</f>
        <v>2.133432</v>
      </c>
      <c r="Q142" s="148">
        <v>2.2119</v>
      </c>
      <c r="R142" s="148">
        <f>Q142*H142</f>
        <v>8.1220967999999996</v>
      </c>
      <c r="S142" s="148">
        <v>0</v>
      </c>
      <c r="T142" s="149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0" t="s">
        <v>184</v>
      </c>
      <c r="AT142" s="150" t="s">
        <v>180</v>
      </c>
      <c r="AU142" s="150" t="s">
        <v>185</v>
      </c>
      <c r="AY142" s="16" t="s">
        <v>177</v>
      </c>
      <c r="BE142" s="151">
        <f>IF(N142="základná",J142,0)</f>
        <v>0</v>
      </c>
      <c r="BF142" s="151">
        <f>IF(N142="znížená",J142,0)</f>
        <v>0</v>
      </c>
      <c r="BG142" s="151">
        <f>IF(N142="zákl. prenesená",J142,0)</f>
        <v>0</v>
      </c>
      <c r="BH142" s="151">
        <f>IF(N142="zníž. prenesená",J142,0)</f>
        <v>0</v>
      </c>
      <c r="BI142" s="151">
        <f>IF(N142="nulová",J142,0)</f>
        <v>0</v>
      </c>
      <c r="BJ142" s="16" t="s">
        <v>185</v>
      </c>
      <c r="BK142" s="152">
        <f>ROUND(I142*H142,3)</f>
        <v>0</v>
      </c>
      <c r="BL142" s="16" t="s">
        <v>184</v>
      </c>
      <c r="BM142" s="150" t="s">
        <v>361</v>
      </c>
    </row>
    <row r="143" spans="1:65" s="13" customFormat="1">
      <c r="B143" s="153"/>
      <c r="D143" s="154" t="s">
        <v>204</v>
      </c>
      <c r="E143" s="155" t="s">
        <v>1</v>
      </c>
      <c r="F143" s="156" t="s">
        <v>362</v>
      </c>
      <c r="H143" s="157">
        <v>3.6720000000000002</v>
      </c>
      <c r="L143" s="153"/>
      <c r="M143" s="158"/>
      <c r="N143" s="159"/>
      <c r="O143" s="159"/>
      <c r="P143" s="159"/>
      <c r="Q143" s="159"/>
      <c r="R143" s="159"/>
      <c r="S143" s="159"/>
      <c r="T143" s="160"/>
      <c r="AT143" s="155" t="s">
        <v>204</v>
      </c>
      <c r="AU143" s="155" t="s">
        <v>185</v>
      </c>
      <c r="AV143" s="13" t="s">
        <v>185</v>
      </c>
      <c r="AW143" s="13" t="s">
        <v>27</v>
      </c>
      <c r="AX143" s="13" t="s">
        <v>80</v>
      </c>
      <c r="AY143" s="155" t="s">
        <v>177</v>
      </c>
    </row>
    <row r="144" spans="1:65" s="12" customFormat="1" ht="22.9" customHeight="1">
      <c r="B144" s="127"/>
      <c r="D144" s="128" t="s">
        <v>71</v>
      </c>
      <c r="E144" s="137" t="s">
        <v>271</v>
      </c>
      <c r="F144" s="137" t="s">
        <v>272</v>
      </c>
      <c r="J144" s="138"/>
      <c r="L144" s="127"/>
      <c r="M144" s="131"/>
      <c r="N144" s="132"/>
      <c r="O144" s="132"/>
      <c r="P144" s="133">
        <f>P145</f>
        <v>15.935364</v>
      </c>
      <c r="Q144" s="132"/>
      <c r="R144" s="133">
        <f>R145</f>
        <v>0</v>
      </c>
      <c r="S144" s="132"/>
      <c r="T144" s="134">
        <f>T145</f>
        <v>0</v>
      </c>
      <c r="AR144" s="128" t="s">
        <v>80</v>
      </c>
      <c r="AT144" s="135" t="s">
        <v>71</v>
      </c>
      <c r="AU144" s="135" t="s">
        <v>80</v>
      </c>
      <c r="AY144" s="128" t="s">
        <v>177</v>
      </c>
      <c r="BK144" s="136">
        <f>BK145</f>
        <v>0</v>
      </c>
    </row>
    <row r="145" spans="1:65" s="2" customFormat="1" ht="24.2" customHeight="1">
      <c r="A145" s="28"/>
      <c r="B145" s="139"/>
      <c r="C145" s="140" t="s">
        <v>223</v>
      </c>
      <c r="D145" s="140" t="s">
        <v>180</v>
      </c>
      <c r="E145" s="141" t="s">
        <v>363</v>
      </c>
      <c r="F145" s="142" t="s">
        <v>364</v>
      </c>
      <c r="G145" s="143" t="s">
        <v>253</v>
      </c>
      <c r="H145" s="144">
        <v>8.1219999999999999</v>
      </c>
      <c r="I145" s="144"/>
      <c r="J145" s="144"/>
      <c r="K145" s="145"/>
      <c r="L145" s="29"/>
      <c r="M145" s="146" t="s">
        <v>1</v>
      </c>
      <c r="N145" s="147" t="s">
        <v>38</v>
      </c>
      <c r="O145" s="148">
        <v>1.962</v>
      </c>
      <c r="P145" s="148">
        <f>O145*H145</f>
        <v>15.935364</v>
      </c>
      <c r="Q145" s="148">
        <v>0</v>
      </c>
      <c r="R145" s="148">
        <f>Q145*H145</f>
        <v>0</v>
      </c>
      <c r="S145" s="148">
        <v>0</v>
      </c>
      <c r="T145" s="149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0" t="s">
        <v>184</v>
      </c>
      <c r="AT145" s="150" t="s">
        <v>180</v>
      </c>
      <c r="AU145" s="150" t="s">
        <v>185</v>
      </c>
      <c r="AY145" s="16" t="s">
        <v>177</v>
      </c>
      <c r="BE145" s="151">
        <f>IF(N145="základná",J145,0)</f>
        <v>0</v>
      </c>
      <c r="BF145" s="151">
        <f>IF(N145="znížená",J145,0)</f>
        <v>0</v>
      </c>
      <c r="BG145" s="151">
        <f>IF(N145="zákl. prenesená",J145,0)</f>
        <v>0</v>
      </c>
      <c r="BH145" s="151">
        <f>IF(N145="zníž. prenesená",J145,0)</f>
        <v>0</v>
      </c>
      <c r="BI145" s="151">
        <f>IF(N145="nulová",J145,0)</f>
        <v>0</v>
      </c>
      <c r="BJ145" s="16" t="s">
        <v>185</v>
      </c>
      <c r="BK145" s="152">
        <f>ROUND(I145*H145,3)</f>
        <v>0</v>
      </c>
      <c r="BL145" s="16" t="s">
        <v>184</v>
      </c>
      <c r="BM145" s="150" t="s">
        <v>365</v>
      </c>
    </row>
    <row r="146" spans="1:65" s="12" customFormat="1" ht="25.9" customHeight="1">
      <c r="B146" s="127"/>
      <c r="D146" s="128" t="s">
        <v>71</v>
      </c>
      <c r="E146" s="129" t="s">
        <v>277</v>
      </c>
      <c r="F146" s="129" t="s">
        <v>278</v>
      </c>
      <c r="J146" s="130"/>
      <c r="L146" s="127"/>
      <c r="M146" s="131"/>
      <c r="N146" s="132"/>
      <c r="O146" s="132"/>
      <c r="P146" s="133">
        <f>P147+P165+P171</f>
        <v>45.149233819999992</v>
      </c>
      <c r="Q146" s="132"/>
      <c r="R146" s="133">
        <f>R147+R165+R171</f>
        <v>0.81018404000000011</v>
      </c>
      <c r="S146" s="132"/>
      <c r="T146" s="134">
        <f>T147+T165+T171</f>
        <v>0</v>
      </c>
      <c r="AR146" s="128" t="s">
        <v>185</v>
      </c>
      <c r="AT146" s="135" t="s">
        <v>71</v>
      </c>
      <c r="AU146" s="135" t="s">
        <v>72</v>
      </c>
      <c r="AY146" s="128" t="s">
        <v>177</v>
      </c>
      <c r="BK146" s="136">
        <f>BK147+BK165+BK171</f>
        <v>0</v>
      </c>
    </row>
    <row r="147" spans="1:65" s="12" customFormat="1" ht="22.9" customHeight="1">
      <c r="B147" s="127"/>
      <c r="D147" s="128" t="s">
        <v>71</v>
      </c>
      <c r="E147" s="137" t="s">
        <v>279</v>
      </c>
      <c r="F147" s="137" t="s">
        <v>280</v>
      </c>
      <c r="J147" s="138"/>
      <c r="L147" s="127"/>
      <c r="M147" s="131"/>
      <c r="N147" s="132"/>
      <c r="O147" s="132"/>
      <c r="P147" s="133">
        <f>SUM(P148:P164)</f>
        <v>26.727708379999996</v>
      </c>
      <c r="Q147" s="132"/>
      <c r="R147" s="133">
        <f>SUM(R148:R164)</f>
        <v>0.68845580000000006</v>
      </c>
      <c r="S147" s="132"/>
      <c r="T147" s="134">
        <f>SUM(T148:T164)</f>
        <v>0</v>
      </c>
      <c r="AR147" s="128" t="s">
        <v>185</v>
      </c>
      <c r="AT147" s="135" t="s">
        <v>71</v>
      </c>
      <c r="AU147" s="135" t="s">
        <v>80</v>
      </c>
      <c r="AY147" s="128" t="s">
        <v>177</v>
      </c>
      <c r="BK147" s="136">
        <f>SUM(BK148:BK164)</f>
        <v>0</v>
      </c>
    </row>
    <row r="148" spans="1:65" s="2" customFormat="1" ht="24.2" customHeight="1">
      <c r="A148" s="28"/>
      <c r="B148" s="139"/>
      <c r="C148" s="140" t="s">
        <v>227</v>
      </c>
      <c r="D148" s="140" t="s">
        <v>180</v>
      </c>
      <c r="E148" s="141" t="s">
        <v>366</v>
      </c>
      <c r="F148" s="142" t="s">
        <v>367</v>
      </c>
      <c r="G148" s="143" t="s">
        <v>238</v>
      </c>
      <c r="H148" s="144">
        <v>81.599999999999994</v>
      </c>
      <c r="I148" s="144"/>
      <c r="J148" s="144"/>
      <c r="K148" s="145"/>
      <c r="L148" s="29"/>
      <c r="M148" s="146" t="s">
        <v>1</v>
      </c>
      <c r="N148" s="147" t="s">
        <v>38</v>
      </c>
      <c r="O148" s="148">
        <v>5.1999999999999998E-2</v>
      </c>
      <c r="P148" s="148">
        <f>O148*H148</f>
        <v>4.2431999999999999</v>
      </c>
      <c r="Q148" s="148">
        <v>0</v>
      </c>
      <c r="R148" s="148">
        <f>Q148*H148</f>
        <v>0</v>
      </c>
      <c r="S148" s="148">
        <v>0</v>
      </c>
      <c r="T148" s="149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0" t="s">
        <v>250</v>
      </c>
      <c r="AT148" s="150" t="s">
        <v>180</v>
      </c>
      <c r="AU148" s="150" t="s">
        <v>185</v>
      </c>
      <c r="AY148" s="16" t="s">
        <v>177</v>
      </c>
      <c r="BE148" s="151">
        <f>IF(N148="základná",J148,0)</f>
        <v>0</v>
      </c>
      <c r="BF148" s="151">
        <f>IF(N148="znížená",J148,0)</f>
        <v>0</v>
      </c>
      <c r="BG148" s="151">
        <f>IF(N148="zákl. prenesená",J148,0)</f>
        <v>0</v>
      </c>
      <c r="BH148" s="151">
        <f>IF(N148="zníž. prenesená",J148,0)</f>
        <v>0</v>
      </c>
      <c r="BI148" s="151">
        <f>IF(N148="nulová",J148,0)</f>
        <v>0</v>
      </c>
      <c r="BJ148" s="16" t="s">
        <v>185</v>
      </c>
      <c r="BK148" s="152">
        <f>ROUND(I148*H148,3)</f>
        <v>0</v>
      </c>
      <c r="BL148" s="16" t="s">
        <v>250</v>
      </c>
      <c r="BM148" s="150" t="s">
        <v>368</v>
      </c>
    </row>
    <row r="149" spans="1:65" s="13" customFormat="1">
      <c r="B149" s="153"/>
      <c r="D149" s="154" t="s">
        <v>204</v>
      </c>
      <c r="E149" s="155" t="s">
        <v>1</v>
      </c>
      <c r="F149" s="156" t="s">
        <v>369</v>
      </c>
      <c r="H149" s="157">
        <v>81.599999999999994</v>
      </c>
      <c r="L149" s="153"/>
      <c r="M149" s="158"/>
      <c r="N149" s="159"/>
      <c r="O149" s="159"/>
      <c r="P149" s="159"/>
      <c r="Q149" s="159"/>
      <c r="R149" s="159"/>
      <c r="S149" s="159"/>
      <c r="T149" s="160"/>
      <c r="AT149" s="155" t="s">
        <v>204</v>
      </c>
      <c r="AU149" s="155" t="s">
        <v>185</v>
      </c>
      <c r="AV149" s="13" t="s">
        <v>185</v>
      </c>
      <c r="AW149" s="13" t="s">
        <v>27</v>
      </c>
      <c r="AX149" s="13" t="s">
        <v>80</v>
      </c>
      <c r="AY149" s="155" t="s">
        <v>177</v>
      </c>
    </row>
    <row r="150" spans="1:65" s="2" customFormat="1" ht="24.2" customHeight="1">
      <c r="A150" s="28"/>
      <c r="B150" s="139"/>
      <c r="C150" s="140" t="s">
        <v>231</v>
      </c>
      <c r="D150" s="140" t="s">
        <v>180</v>
      </c>
      <c r="E150" s="141" t="s">
        <v>370</v>
      </c>
      <c r="F150" s="142" t="s">
        <v>371</v>
      </c>
      <c r="G150" s="143" t="s">
        <v>238</v>
      </c>
      <c r="H150" s="144">
        <v>48.16</v>
      </c>
      <c r="I150" s="144"/>
      <c r="J150" s="144"/>
      <c r="K150" s="145"/>
      <c r="L150" s="29"/>
      <c r="M150" s="146" t="s">
        <v>1</v>
      </c>
      <c r="N150" s="147" t="s">
        <v>38</v>
      </c>
      <c r="O150" s="148">
        <v>5.5E-2</v>
      </c>
      <c r="P150" s="148">
        <f>O150*H150</f>
        <v>2.6488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0" t="s">
        <v>250</v>
      </c>
      <c r="AT150" s="150" t="s">
        <v>180</v>
      </c>
      <c r="AU150" s="150" t="s">
        <v>185</v>
      </c>
      <c r="AY150" s="16" t="s">
        <v>177</v>
      </c>
      <c r="BE150" s="151">
        <f>IF(N150="základná",J150,0)</f>
        <v>0</v>
      </c>
      <c r="BF150" s="151">
        <f>IF(N150="znížená",J150,0)</f>
        <v>0</v>
      </c>
      <c r="BG150" s="151">
        <f>IF(N150="zákl. prenesená",J150,0)</f>
        <v>0</v>
      </c>
      <c r="BH150" s="151">
        <f>IF(N150="zníž. prenesená",J150,0)</f>
        <v>0</v>
      </c>
      <c r="BI150" s="151">
        <f>IF(N150="nulová",J150,0)</f>
        <v>0</v>
      </c>
      <c r="BJ150" s="16" t="s">
        <v>185</v>
      </c>
      <c r="BK150" s="152">
        <f>ROUND(I150*H150,3)</f>
        <v>0</v>
      </c>
      <c r="BL150" s="16" t="s">
        <v>250</v>
      </c>
      <c r="BM150" s="150" t="s">
        <v>372</v>
      </c>
    </row>
    <row r="151" spans="1:65" s="13" customFormat="1">
      <c r="B151" s="153"/>
      <c r="D151" s="154" t="s">
        <v>204</v>
      </c>
      <c r="E151" s="155" t="s">
        <v>1</v>
      </c>
      <c r="F151" s="156" t="s">
        <v>373</v>
      </c>
      <c r="H151" s="157">
        <v>48.16</v>
      </c>
      <c r="L151" s="153"/>
      <c r="M151" s="158"/>
      <c r="N151" s="159"/>
      <c r="O151" s="159"/>
      <c r="P151" s="159"/>
      <c r="Q151" s="159"/>
      <c r="R151" s="159"/>
      <c r="S151" s="159"/>
      <c r="T151" s="160"/>
      <c r="AT151" s="155" t="s">
        <v>204</v>
      </c>
      <c r="AU151" s="155" t="s">
        <v>185</v>
      </c>
      <c r="AV151" s="13" t="s">
        <v>185</v>
      </c>
      <c r="AW151" s="13" t="s">
        <v>27</v>
      </c>
      <c r="AX151" s="13" t="s">
        <v>80</v>
      </c>
      <c r="AY151" s="155" t="s">
        <v>177</v>
      </c>
    </row>
    <row r="152" spans="1:65" s="2" customFormat="1" ht="24.2" customHeight="1">
      <c r="A152" s="28"/>
      <c r="B152" s="139"/>
      <c r="C152" s="140" t="s">
        <v>235</v>
      </c>
      <c r="D152" s="140" t="s">
        <v>180</v>
      </c>
      <c r="E152" s="141" t="s">
        <v>374</v>
      </c>
      <c r="F152" s="142" t="s">
        <v>375</v>
      </c>
      <c r="G152" s="143" t="s">
        <v>221</v>
      </c>
      <c r="H152" s="144">
        <v>8</v>
      </c>
      <c r="I152" s="144"/>
      <c r="J152" s="144"/>
      <c r="K152" s="145"/>
      <c r="L152" s="29"/>
      <c r="M152" s="146" t="s">
        <v>1</v>
      </c>
      <c r="N152" s="147" t="s">
        <v>38</v>
      </c>
      <c r="O152" s="148">
        <v>0.10181999999999999</v>
      </c>
      <c r="P152" s="148">
        <f>O152*H152</f>
        <v>0.81455999999999995</v>
      </c>
      <c r="Q152" s="148">
        <v>2.1000000000000001E-4</v>
      </c>
      <c r="R152" s="148">
        <f>Q152*H152</f>
        <v>1.6800000000000001E-3</v>
      </c>
      <c r="S152" s="148">
        <v>0</v>
      </c>
      <c r="T152" s="149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0" t="s">
        <v>250</v>
      </c>
      <c r="AT152" s="150" t="s">
        <v>180</v>
      </c>
      <c r="AU152" s="150" t="s">
        <v>185</v>
      </c>
      <c r="AY152" s="16" t="s">
        <v>177</v>
      </c>
      <c r="BE152" s="151">
        <f>IF(N152="základná",J152,0)</f>
        <v>0</v>
      </c>
      <c r="BF152" s="151">
        <f>IF(N152="znížená",J152,0)</f>
        <v>0</v>
      </c>
      <c r="BG152" s="151">
        <f>IF(N152="zákl. prenesená",J152,0)</f>
        <v>0</v>
      </c>
      <c r="BH152" s="151">
        <f>IF(N152="zníž. prenesená",J152,0)</f>
        <v>0</v>
      </c>
      <c r="BI152" s="151">
        <f>IF(N152="nulová",J152,0)</f>
        <v>0</v>
      </c>
      <c r="BJ152" s="16" t="s">
        <v>185</v>
      </c>
      <c r="BK152" s="152">
        <f>ROUND(I152*H152,3)</f>
        <v>0</v>
      </c>
      <c r="BL152" s="16" t="s">
        <v>250</v>
      </c>
      <c r="BM152" s="150" t="s">
        <v>376</v>
      </c>
    </row>
    <row r="153" spans="1:65" s="2" customFormat="1" ht="14.45" customHeight="1">
      <c r="A153" s="28"/>
      <c r="B153" s="139"/>
      <c r="C153" s="165" t="s">
        <v>240</v>
      </c>
      <c r="D153" s="165" t="s">
        <v>377</v>
      </c>
      <c r="E153" s="166" t="s">
        <v>378</v>
      </c>
      <c r="F153" s="167" t="s">
        <v>379</v>
      </c>
      <c r="G153" s="168" t="s">
        <v>221</v>
      </c>
      <c r="H153" s="169">
        <v>8</v>
      </c>
      <c r="I153" s="169"/>
      <c r="J153" s="169"/>
      <c r="K153" s="170"/>
      <c r="L153" s="171"/>
      <c r="M153" s="172" t="s">
        <v>1</v>
      </c>
      <c r="N153" s="173" t="s">
        <v>38</v>
      </c>
      <c r="O153" s="148">
        <v>0</v>
      </c>
      <c r="P153" s="148">
        <f>O153*H153</f>
        <v>0</v>
      </c>
      <c r="Q153" s="148">
        <v>2.308E-2</v>
      </c>
      <c r="R153" s="148">
        <f>Q153*H153</f>
        <v>0.18464</v>
      </c>
      <c r="S153" s="148">
        <v>0</v>
      </c>
      <c r="T153" s="149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0" t="s">
        <v>380</v>
      </c>
      <c r="AT153" s="150" t="s">
        <v>377</v>
      </c>
      <c r="AU153" s="150" t="s">
        <v>185</v>
      </c>
      <c r="AY153" s="16" t="s">
        <v>177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6" t="s">
        <v>185</v>
      </c>
      <c r="BK153" s="152">
        <f>ROUND(I153*H153,3)</f>
        <v>0</v>
      </c>
      <c r="BL153" s="16" t="s">
        <v>250</v>
      </c>
      <c r="BM153" s="150" t="s">
        <v>381</v>
      </c>
    </row>
    <row r="154" spans="1:65" s="2" customFormat="1" ht="24.2" customHeight="1">
      <c r="A154" s="28"/>
      <c r="B154" s="139"/>
      <c r="C154" s="140" t="s">
        <v>245</v>
      </c>
      <c r="D154" s="140" t="s">
        <v>180</v>
      </c>
      <c r="E154" s="141" t="s">
        <v>382</v>
      </c>
      <c r="F154" s="142" t="s">
        <v>383</v>
      </c>
      <c r="G154" s="143" t="s">
        <v>238</v>
      </c>
      <c r="H154" s="144">
        <v>20.399999999999999</v>
      </c>
      <c r="I154" s="144"/>
      <c r="J154" s="144"/>
      <c r="K154" s="145"/>
      <c r="L154" s="29"/>
      <c r="M154" s="146" t="s">
        <v>1</v>
      </c>
      <c r="N154" s="147" t="s">
        <v>38</v>
      </c>
      <c r="O154" s="148">
        <v>0.55745</v>
      </c>
      <c r="P154" s="148">
        <f>O154*H154</f>
        <v>11.371979999999999</v>
      </c>
      <c r="Q154" s="148">
        <v>2.1000000000000001E-4</v>
      </c>
      <c r="R154" s="148">
        <f>Q154*H154</f>
        <v>4.2839999999999996E-3</v>
      </c>
      <c r="S154" s="148">
        <v>0</v>
      </c>
      <c r="T154" s="149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0" t="s">
        <v>250</v>
      </c>
      <c r="AT154" s="150" t="s">
        <v>180</v>
      </c>
      <c r="AU154" s="150" t="s">
        <v>185</v>
      </c>
      <c r="AY154" s="16" t="s">
        <v>177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6" t="s">
        <v>185</v>
      </c>
      <c r="BK154" s="152">
        <f>ROUND(I154*H154,3)</f>
        <v>0</v>
      </c>
      <c r="BL154" s="16" t="s">
        <v>250</v>
      </c>
      <c r="BM154" s="150" t="s">
        <v>384</v>
      </c>
    </row>
    <row r="155" spans="1:65" s="13" customFormat="1">
      <c r="B155" s="153"/>
      <c r="D155" s="154" t="s">
        <v>204</v>
      </c>
      <c r="E155" s="155" t="s">
        <v>1</v>
      </c>
      <c r="F155" s="156" t="s">
        <v>385</v>
      </c>
      <c r="H155" s="157">
        <v>20.399999999999999</v>
      </c>
      <c r="L155" s="153"/>
      <c r="M155" s="158"/>
      <c r="N155" s="159"/>
      <c r="O155" s="159"/>
      <c r="P155" s="159"/>
      <c r="Q155" s="159"/>
      <c r="R155" s="159"/>
      <c r="S155" s="159"/>
      <c r="T155" s="160"/>
      <c r="AT155" s="155" t="s">
        <v>204</v>
      </c>
      <c r="AU155" s="155" t="s">
        <v>185</v>
      </c>
      <c r="AV155" s="13" t="s">
        <v>185</v>
      </c>
      <c r="AW155" s="13" t="s">
        <v>27</v>
      </c>
      <c r="AX155" s="13" t="s">
        <v>80</v>
      </c>
      <c r="AY155" s="155" t="s">
        <v>177</v>
      </c>
    </row>
    <row r="156" spans="1:65" s="2" customFormat="1" ht="24.2" customHeight="1">
      <c r="A156" s="28"/>
      <c r="B156" s="139"/>
      <c r="C156" s="140" t="s">
        <v>250</v>
      </c>
      <c r="D156" s="140" t="s">
        <v>180</v>
      </c>
      <c r="E156" s="141" t="s">
        <v>386</v>
      </c>
      <c r="F156" s="142" t="s">
        <v>387</v>
      </c>
      <c r="G156" s="143" t="s">
        <v>238</v>
      </c>
      <c r="H156" s="144">
        <v>12.04</v>
      </c>
      <c r="I156" s="144"/>
      <c r="J156" s="144"/>
      <c r="K156" s="145"/>
      <c r="L156" s="29"/>
      <c r="M156" s="146" t="s">
        <v>1</v>
      </c>
      <c r="N156" s="147" t="s">
        <v>38</v>
      </c>
      <c r="O156" s="148">
        <v>0.63444999999999996</v>
      </c>
      <c r="P156" s="148">
        <f>O156*H156</f>
        <v>7.6387779999999994</v>
      </c>
      <c r="Q156" s="148">
        <v>2.1000000000000001E-4</v>
      </c>
      <c r="R156" s="148">
        <f>Q156*H156</f>
        <v>2.5284000000000001E-3</v>
      </c>
      <c r="S156" s="148">
        <v>0</v>
      </c>
      <c r="T156" s="149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0" t="s">
        <v>250</v>
      </c>
      <c r="AT156" s="150" t="s">
        <v>180</v>
      </c>
      <c r="AU156" s="150" t="s">
        <v>185</v>
      </c>
      <c r="AY156" s="16" t="s">
        <v>177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6" t="s">
        <v>185</v>
      </c>
      <c r="BK156" s="152">
        <f>ROUND(I156*H156,3)</f>
        <v>0</v>
      </c>
      <c r="BL156" s="16" t="s">
        <v>250</v>
      </c>
      <c r="BM156" s="150" t="s">
        <v>388</v>
      </c>
    </row>
    <row r="157" spans="1:65" s="13" customFormat="1">
      <c r="B157" s="153"/>
      <c r="D157" s="154" t="s">
        <v>204</v>
      </c>
      <c r="E157" s="155" t="s">
        <v>1</v>
      </c>
      <c r="F157" s="156" t="s">
        <v>389</v>
      </c>
      <c r="H157" s="157">
        <v>12.04</v>
      </c>
      <c r="L157" s="153"/>
      <c r="M157" s="158"/>
      <c r="N157" s="159"/>
      <c r="O157" s="159"/>
      <c r="P157" s="159"/>
      <c r="Q157" s="159"/>
      <c r="R157" s="159"/>
      <c r="S157" s="159"/>
      <c r="T157" s="160"/>
      <c r="AT157" s="155" t="s">
        <v>204</v>
      </c>
      <c r="AU157" s="155" t="s">
        <v>185</v>
      </c>
      <c r="AV157" s="13" t="s">
        <v>185</v>
      </c>
      <c r="AW157" s="13" t="s">
        <v>27</v>
      </c>
      <c r="AX157" s="13" t="s">
        <v>80</v>
      </c>
      <c r="AY157" s="155" t="s">
        <v>177</v>
      </c>
    </row>
    <row r="158" spans="1:65" s="2" customFormat="1" ht="24.2" customHeight="1">
      <c r="A158" s="28"/>
      <c r="B158" s="139"/>
      <c r="C158" s="165" t="s">
        <v>255</v>
      </c>
      <c r="D158" s="165" t="s">
        <v>377</v>
      </c>
      <c r="E158" s="166" t="s">
        <v>390</v>
      </c>
      <c r="F158" s="167" t="s">
        <v>391</v>
      </c>
      <c r="G158" s="168" t="s">
        <v>202</v>
      </c>
      <c r="H158" s="169">
        <v>0.85799999999999998</v>
      </c>
      <c r="I158" s="169"/>
      <c r="J158" s="169"/>
      <c r="K158" s="170"/>
      <c r="L158" s="171"/>
      <c r="M158" s="172" t="s">
        <v>1</v>
      </c>
      <c r="N158" s="173" t="s">
        <v>38</v>
      </c>
      <c r="O158" s="148">
        <v>0</v>
      </c>
      <c r="P158" s="148">
        <f>O158*H158</f>
        <v>0</v>
      </c>
      <c r="Q158" s="148">
        <v>0.55000000000000004</v>
      </c>
      <c r="R158" s="148">
        <f>Q158*H158</f>
        <v>0.47190000000000004</v>
      </c>
      <c r="S158" s="148">
        <v>0</v>
      </c>
      <c r="T158" s="149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0" t="s">
        <v>380</v>
      </c>
      <c r="AT158" s="150" t="s">
        <v>377</v>
      </c>
      <c r="AU158" s="150" t="s">
        <v>185</v>
      </c>
      <c r="AY158" s="16" t="s">
        <v>177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6" t="s">
        <v>185</v>
      </c>
      <c r="BK158" s="152">
        <f>ROUND(I158*H158,3)</f>
        <v>0</v>
      </c>
      <c r="BL158" s="16" t="s">
        <v>250</v>
      </c>
      <c r="BM158" s="150" t="s">
        <v>392</v>
      </c>
    </row>
    <row r="159" spans="1:65" s="13" customFormat="1">
      <c r="B159" s="153"/>
      <c r="D159" s="154" t="s">
        <v>204</v>
      </c>
      <c r="E159" s="155" t="s">
        <v>1</v>
      </c>
      <c r="F159" s="156" t="s">
        <v>393</v>
      </c>
      <c r="H159" s="157">
        <v>0.45700000000000002</v>
      </c>
      <c r="L159" s="153"/>
      <c r="M159" s="158"/>
      <c r="N159" s="159"/>
      <c r="O159" s="159"/>
      <c r="P159" s="159"/>
      <c r="Q159" s="159"/>
      <c r="R159" s="159"/>
      <c r="S159" s="159"/>
      <c r="T159" s="160"/>
      <c r="AT159" s="155" t="s">
        <v>204</v>
      </c>
      <c r="AU159" s="155" t="s">
        <v>185</v>
      </c>
      <c r="AV159" s="13" t="s">
        <v>185</v>
      </c>
      <c r="AW159" s="13" t="s">
        <v>27</v>
      </c>
      <c r="AX159" s="13" t="s">
        <v>72</v>
      </c>
      <c r="AY159" s="155" t="s">
        <v>177</v>
      </c>
    </row>
    <row r="160" spans="1:65" s="13" customFormat="1">
      <c r="B160" s="153"/>
      <c r="D160" s="154" t="s">
        <v>204</v>
      </c>
      <c r="E160" s="155" t="s">
        <v>1</v>
      </c>
      <c r="F160" s="156" t="s">
        <v>394</v>
      </c>
      <c r="H160" s="157">
        <v>0.33700000000000002</v>
      </c>
      <c r="L160" s="153"/>
      <c r="M160" s="158"/>
      <c r="N160" s="159"/>
      <c r="O160" s="159"/>
      <c r="P160" s="159"/>
      <c r="Q160" s="159"/>
      <c r="R160" s="159"/>
      <c r="S160" s="159"/>
      <c r="T160" s="160"/>
      <c r="AT160" s="155" t="s">
        <v>204</v>
      </c>
      <c r="AU160" s="155" t="s">
        <v>185</v>
      </c>
      <c r="AV160" s="13" t="s">
        <v>185</v>
      </c>
      <c r="AW160" s="13" t="s">
        <v>27</v>
      </c>
      <c r="AX160" s="13" t="s">
        <v>72</v>
      </c>
      <c r="AY160" s="155" t="s">
        <v>177</v>
      </c>
    </row>
    <row r="161" spans="1:65" s="14" customFormat="1">
      <c r="B161" s="174"/>
      <c r="D161" s="154" t="s">
        <v>204</v>
      </c>
      <c r="E161" s="175" t="s">
        <v>1</v>
      </c>
      <c r="F161" s="176" t="s">
        <v>395</v>
      </c>
      <c r="H161" s="177">
        <v>0.79400000000000004</v>
      </c>
      <c r="L161" s="174"/>
      <c r="M161" s="178"/>
      <c r="N161" s="179"/>
      <c r="O161" s="179"/>
      <c r="P161" s="179"/>
      <c r="Q161" s="179"/>
      <c r="R161" s="179"/>
      <c r="S161" s="179"/>
      <c r="T161" s="180"/>
      <c r="AT161" s="175" t="s">
        <v>204</v>
      </c>
      <c r="AU161" s="175" t="s">
        <v>185</v>
      </c>
      <c r="AV161" s="14" t="s">
        <v>184</v>
      </c>
      <c r="AW161" s="14" t="s">
        <v>27</v>
      </c>
      <c r="AX161" s="14" t="s">
        <v>80</v>
      </c>
      <c r="AY161" s="175" t="s">
        <v>177</v>
      </c>
    </row>
    <row r="162" spans="1:65" s="13" customFormat="1">
      <c r="B162" s="153"/>
      <c r="D162" s="154" t="s">
        <v>204</v>
      </c>
      <c r="F162" s="156" t="s">
        <v>396</v>
      </c>
      <c r="H162" s="157">
        <v>0.85799999999999998</v>
      </c>
      <c r="L162" s="153"/>
      <c r="M162" s="158"/>
      <c r="N162" s="159"/>
      <c r="O162" s="159"/>
      <c r="P162" s="159"/>
      <c r="Q162" s="159"/>
      <c r="R162" s="159"/>
      <c r="S162" s="159"/>
      <c r="T162" s="160"/>
      <c r="AT162" s="155" t="s">
        <v>204</v>
      </c>
      <c r="AU162" s="155" t="s">
        <v>185</v>
      </c>
      <c r="AV162" s="13" t="s">
        <v>185</v>
      </c>
      <c r="AW162" s="13" t="s">
        <v>3</v>
      </c>
      <c r="AX162" s="13" t="s">
        <v>80</v>
      </c>
      <c r="AY162" s="155" t="s">
        <v>177</v>
      </c>
    </row>
    <row r="163" spans="1:65" s="2" customFormat="1" ht="24.2" customHeight="1">
      <c r="A163" s="28"/>
      <c r="B163" s="139"/>
      <c r="C163" s="140" t="s">
        <v>259</v>
      </c>
      <c r="D163" s="140" t="s">
        <v>180</v>
      </c>
      <c r="E163" s="141" t="s">
        <v>397</v>
      </c>
      <c r="F163" s="142" t="s">
        <v>398</v>
      </c>
      <c r="G163" s="143" t="s">
        <v>202</v>
      </c>
      <c r="H163" s="144">
        <v>0.85799999999999998</v>
      </c>
      <c r="I163" s="144"/>
      <c r="J163" s="144"/>
      <c r="K163" s="145"/>
      <c r="L163" s="29"/>
      <c r="M163" s="146" t="s">
        <v>1</v>
      </c>
      <c r="N163" s="147" t="s">
        <v>38</v>
      </c>
      <c r="O163" s="148">
        <v>1.2109999999999999E-2</v>
      </c>
      <c r="P163" s="148">
        <f>O163*H163</f>
        <v>1.0390379999999999E-2</v>
      </c>
      <c r="Q163" s="148">
        <v>2.7300000000000001E-2</v>
      </c>
      <c r="R163" s="148">
        <f>Q163*H163</f>
        <v>2.34234E-2</v>
      </c>
      <c r="S163" s="148">
        <v>0</v>
      </c>
      <c r="T163" s="149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0" t="s">
        <v>250</v>
      </c>
      <c r="AT163" s="150" t="s">
        <v>180</v>
      </c>
      <c r="AU163" s="150" t="s">
        <v>185</v>
      </c>
      <c r="AY163" s="16" t="s">
        <v>177</v>
      </c>
      <c r="BE163" s="151">
        <f>IF(N163="základná",J163,0)</f>
        <v>0</v>
      </c>
      <c r="BF163" s="151">
        <f>IF(N163="znížená",J163,0)</f>
        <v>0</v>
      </c>
      <c r="BG163" s="151">
        <f>IF(N163="zákl. prenesená",J163,0)</f>
        <v>0</v>
      </c>
      <c r="BH163" s="151">
        <f>IF(N163="zníž. prenesená",J163,0)</f>
        <v>0</v>
      </c>
      <c r="BI163" s="151">
        <f>IF(N163="nulová",J163,0)</f>
        <v>0</v>
      </c>
      <c r="BJ163" s="16" t="s">
        <v>185</v>
      </c>
      <c r="BK163" s="152">
        <f>ROUND(I163*H163,3)</f>
        <v>0</v>
      </c>
      <c r="BL163" s="16" t="s">
        <v>250</v>
      </c>
      <c r="BM163" s="150" t="s">
        <v>399</v>
      </c>
    </row>
    <row r="164" spans="1:65" s="2" customFormat="1" ht="24.2" customHeight="1">
      <c r="A164" s="28"/>
      <c r="B164" s="139"/>
      <c r="C164" s="140" t="s">
        <v>263</v>
      </c>
      <c r="D164" s="140" t="s">
        <v>180</v>
      </c>
      <c r="E164" s="141" t="s">
        <v>294</v>
      </c>
      <c r="F164" s="142" t="s">
        <v>295</v>
      </c>
      <c r="G164" s="143" t="s">
        <v>296</v>
      </c>
      <c r="H164" s="144">
        <v>10.215999999999999</v>
      </c>
      <c r="I164" s="144"/>
      <c r="J164" s="144"/>
      <c r="K164" s="145"/>
      <c r="L164" s="29"/>
      <c r="M164" s="146" t="s">
        <v>1</v>
      </c>
      <c r="N164" s="147" t="s">
        <v>38</v>
      </c>
      <c r="O164" s="148">
        <v>0</v>
      </c>
      <c r="P164" s="148">
        <f>O164*H164</f>
        <v>0</v>
      </c>
      <c r="Q164" s="148">
        <v>0</v>
      </c>
      <c r="R164" s="148">
        <f>Q164*H164</f>
        <v>0</v>
      </c>
      <c r="S164" s="148">
        <v>0</v>
      </c>
      <c r="T164" s="149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0" t="s">
        <v>250</v>
      </c>
      <c r="AT164" s="150" t="s">
        <v>180</v>
      </c>
      <c r="AU164" s="150" t="s">
        <v>185</v>
      </c>
      <c r="AY164" s="16" t="s">
        <v>177</v>
      </c>
      <c r="BE164" s="151">
        <f>IF(N164="základná",J164,0)</f>
        <v>0</v>
      </c>
      <c r="BF164" s="151">
        <f>IF(N164="znížená",J164,0)</f>
        <v>0</v>
      </c>
      <c r="BG164" s="151">
        <f>IF(N164="zákl. prenesená",J164,0)</f>
        <v>0</v>
      </c>
      <c r="BH164" s="151">
        <f>IF(N164="zníž. prenesená",J164,0)</f>
        <v>0</v>
      </c>
      <c r="BI164" s="151">
        <f>IF(N164="nulová",J164,0)</f>
        <v>0</v>
      </c>
      <c r="BJ164" s="16" t="s">
        <v>185</v>
      </c>
      <c r="BK164" s="152">
        <f>ROUND(I164*H164,3)</f>
        <v>0</v>
      </c>
      <c r="BL164" s="16" t="s">
        <v>250</v>
      </c>
      <c r="BM164" s="150" t="s">
        <v>400</v>
      </c>
    </row>
    <row r="165" spans="1:65" s="12" customFormat="1" ht="22.9" customHeight="1">
      <c r="B165" s="127"/>
      <c r="D165" s="128" t="s">
        <v>71</v>
      </c>
      <c r="E165" s="137" t="s">
        <v>298</v>
      </c>
      <c r="F165" s="137" t="s">
        <v>299</v>
      </c>
      <c r="J165" s="138"/>
      <c r="L165" s="127"/>
      <c r="M165" s="131"/>
      <c r="N165" s="132"/>
      <c r="O165" s="132"/>
      <c r="P165" s="133">
        <f>SUM(P166:P170)</f>
        <v>12.58752</v>
      </c>
      <c r="Q165" s="132"/>
      <c r="R165" s="133">
        <f>SUM(R166:R170)</f>
        <v>0.1125</v>
      </c>
      <c r="S165" s="132"/>
      <c r="T165" s="134">
        <f>SUM(T166:T170)</f>
        <v>0</v>
      </c>
      <c r="AR165" s="128" t="s">
        <v>185</v>
      </c>
      <c r="AT165" s="135" t="s">
        <v>71</v>
      </c>
      <c r="AU165" s="135" t="s">
        <v>80</v>
      </c>
      <c r="AY165" s="128" t="s">
        <v>177</v>
      </c>
      <c r="BK165" s="136">
        <f>SUM(BK166:BK170)</f>
        <v>0</v>
      </c>
    </row>
    <row r="166" spans="1:65" s="2" customFormat="1" ht="24.2" customHeight="1">
      <c r="A166" s="28"/>
      <c r="B166" s="139"/>
      <c r="C166" s="140" t="s">
        <v>7</v>
      </c>
      <c r="D166" s="140" t="s">
        <v>180</v>
      </c>
      <c r="E166" s="141" t="s">
        <v>401</v>
      </c>
      <c r="F166" s="142" t="s">
        <v>402</v>
      </c>
      <c r="G166" s="143" t="s">
        <v>238</v>
      </c>
      <c r="H166" s="144">
        <v>84.48</v>
      </c>
      <c r="I166" s="144"/>
      <c r="J166" s="144"/>
      <c r="K166" s="145"/>
      <c r="L166" s="29"/>
      <c r="M166" s="146" t="s">
        <v>1</v>
      </c>
      <c r="N166" s="147" t="s">
        <v>38</v>
      </c>
      <c r="O166" s="148">
        <v>0.14899999999999999</v>
      </c>
      <c r="P166" s="148">
        <f>O166*H166</f>
        <v>12.58752</v>
      </c>
      <c r="Q166" s="148">
        <v>0</v>
      </c>
      <c r="R166" s="148">
        <f>Q166*H166</f>
        <v>0</v>
      </c>
      <c r="S166" s="148">
        <v>0</v>
      </c>
      <c r="T166" s="149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0" t="s">
        <v>250</v>
      </c>
      <c r="AT166" s="150" t="s">
        <v>180</v>
      </c>
      <c r="AU166" s="150" t="s">
        <v>185</v>
      </c>
      <c r="AY166" s="16" t="s">
        <v>177</v>
      </c>
      <c r="BE166" s="151">
        <f>IF(N166="základná",J166,0)</f>
        <v>0</v>
      </c>
      <c r="BF166" s="151">
        <f>IF(N166="znížená",J166,0)</f>
        <v>0</v>
      </c>
      <c r="BG166" s="151">
        <f>IF(N166="zákl. prenesená",J166,0)</f>
        <v>0</v>
      </c>
      <c r="BH166" s="151">
        <f>IF(N166="zníž. prenesená",J166,0)</f>
        <v>0</v>
      </c>
      <c r="BI166" s="151">
        <f>IF(N166="nulová",J166,0)</f>
        <v>0</v>
      </c>
      <c r="BJ166" s="16" t="s">
        <v>185</v>
      </c>
      <c r="BK166" s="152">
        <f>ROUND(I166*H166,3)</f>
        <v>0</v>
      </c>
      <c r="BL166" s="16" t="s">
        <v>250</v>
      </c>
      <c r="BM166" s="150" t="s">
        <v>403</v>
      </c>
    </row>
    <row r="167" spans="1:65" s="13" customFormat="1">
      <c r="B167" s="153"/>
      <c r="D167" s="154" t="s">
        <v>204</v>
      </c>
      <c r="E167" s="155" t="s">
        <v>1</v>
      </c>
      <c r="F167" s="156" t="s">
        <v>404</v>
      </c>
      <c r="H167" s="157">
        <v>84.48</v>
      </c>
      <c r="L167" s="153"/>
      <c r="M167" s="158"/>
      <c r="N167" s="159"/>
      <c r="O167" s="159"/>
      <c r="P167" s="159"/>
      <c r="Q167" s="159"/>
      <c r="R167" s="159"/>
      <c r="S167" s="159"/>
      <c r="T167" s="160"/>
      <c r="AT167" s="155" t="s">
        <v>204</v>
      </c>
      <c r="AU167" s="155" t="s">
        <v>185</v>
      </c>
      <c r="AV167" s="13" t="s">
        <v>185</v>
      </c>
      <c r="AW167" s="13" t="s">
        <v>27</v>
      </c>
      <c r="AX167" s="13" t="s">
        <v>80</v>
      </c>
      <c r="AY167" s="155" t="s">
        <v>177</v>
      </c>
    </row>
    <row r="168" spans="1:65" s="2" customFormat="1" ht="14.45" customHeight="1">
      <c r="A168" s="28"/>
      <c r="B168" s="139"/>
      <c r="C168" s="165" t="s">
        <v>273</v>
      </c>
      <c r="D168" s="165" t="s">
        <v>377</v>
      </c>
      <c r="E168" s="166" t="s">
        <v>405</v>
      </c>
      <c r="F168" s="167" t="s">
        <v>406</v>
      </c>
      <c r="G168" s="168" t="s">
        <v>183</v>
      </c>
      <c r="H168" s="169">
        <v>22.5</v>
      </c>
      <c r="I168" s="169"/>
      <c r="J168" s="169"/>
      <c r="K168" s="170"/>
      <c r="L168" s="171"/>
      <c r="M168" s="172" t="s">
        <v>1</v>
      </c>
      <c r="N168" s="173" t="s">
        <v>38</v>
      </c>
      <c r="O168" s="148">
        <v>0</v>
      </c>
      <c r="P168" s="148">
        <f>O168*H168</f>
        <v>0</v>
      </c>
      <c r="Q168" s="148">
        <v>5.0000000000000001E-3</v>
      </c>
      <c r="R168" s="148">
        <f>Q168*H168</f>
        <v>0.1125</v>
      </c>
      <c r="S168" s="148">
        <v>0</v>
      </c>
      <c r="T168" s="149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0" t="s">
        <v>380</v>
      </c>
      <c r="AT168" s="150" t="s">
        <v>377</v>
      </c>
      <c r="AU168" s="150" t="s">
        <v>185</v>
      </c>
      <c r="AY168" s="16" t="s">
        <v>177</v>
      </c>
      <c r="BE168" s="151">
        <f>IF(N168="základná",J168,0)</f>
        <v>0</v>
      </c>
      <c r="BF168" s="151">
        <f>IF(N168="znížená",J168,0)</f>
        <v>0</v>
      </c>
      <c r="BG168" s="151">
        <f>IF(N168="zákl. prenesená",J168,0)</f>
        <v>0</v>
      </c>
      <c r="BH168" s="151">
        <f>IF(N168="zníž. prenesená",J168,0)</f>
        <v>0</v>
      </c>
      <c r="BI168" s="151">
        <f>IF(N168="nulová",J168,0)</f>
        <v>0</v>
      </c>
      <c r="BJ168" s="16" t="s">
        <v>185</v>
      </c>
      <c r="BK168" s="152">
        <f>ROUND(I168*H168,3)</f>
        <v>0</v>
      </c>
      <c r="BL168" s="16" t="s">
        <v>250</v>
      </c>
      <c r="BM168" s="150" t="s">
        <v>407</v>
      </c>
    </row>
    <row r="169" spans="1:65" s="13" customFormat="1">
      <c r="B169" s="153"/>
      <c r="D169" s="154" t="s">
        <v>204</v>
      </c>
      <c r="E169" s="155" t="s">
        <v>1</v>
      </c>
      <c r="F169" s="156" t="s">
        <v>408</v>
      </c>
      <c r="H169" s="157">
        <v>22.5</v>
      </c>
      <c r="L169" s="153"/>
      <c r="M169" s="158"/>
      <c r="N169" s="159"/>
      <c r="O169" s="159"/>
      <c r="P169" s="159"/>
      <c r="Q169" s="159"/>
      <c r="R169" s="159"/>
      <c r="S169" s="159"/>
      <c r="T169" s="160"/>
      <c r="AT169" s="155" t="s">
        <v>204</v>
      </c>
      <c r="AU169" s="155" t="s">
        <v>185</v>
      </c>
      <c r="AV169" s="13" t="s">
        <v>185</v>
      </c>
      <c r="AW169" s="13" t="s">
        <v>27</v>
      </c>
      <c r="AX169" s="13" t="s">
        <v>80</v>
      </c>
      <c r="AY169" s="155" t="s">
        <v>177</v>
      </c>
    </row>
    <row r="170" spans="1:65" s="2" customFormat="1" ht="24.2" customHeight="1">
      <c r="A170" s="28"/>
      <c r="B170" s="139"/>
      <c r="C170" s="140" t="s">
        <v>281</v>
      </c>
      <c r="D170" s="140" t="s">
        <v>180</v>
      </c>
      <c r="E170" s="141" t="s">
        <v>315</v>
      </c>
      <c r="F170" s="142" t="s">
        <v>316</v>
      </c>
      <c r="G170" s="143" t="s">
        <v>296</v>
      </c>
      <c r="H170" s="144">
        <v>34.859000000000002</v>
      </c>
      <c r="I170" s="144"/>
      <c r="J170" s="144"/>
      <c r="K170" s="145"/>
      <c r="L170" s="29"/>
      <c r="M170" s="146" t="s">
        <v>1</v>
      </c>
      <c r="N170" s="147" t="s">
        <v>38</v>
      </c>
      <c r="O170" s="148">
        <v>0</v>
      </c>
      <c r="P170" s="148">
        <f>O170*H170</f>
        <v>0</v>
      </c>
      <c r="Q170" s="148">
        <v>0</v>
      </c>
      <c r="R170" s="148">
        <f>Q170*H170</f>
        <v>0</v>
      </c>
      <c r="S170" s="148">
        <v>0</v>
      </c>
      <c r="T170" s="149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0" t="s">
        <v>250</v>
      </c>
      <c r="AT170" s="150" t="s">
        <v>180</v>
      </c>
      <c r="AU170" s="150" t="s">
        <v>185</v>
      </c>
      <c r="AY170" s="16" t="s">
        <v>177</v>
      </c>
      <c r="BE170" s="151">
        <f>IF(N170="základná",J170,0)</f>
        <v>0</v>
      </c>
      <c r="BF170" s="151">
        <f>IF(N170="znížená",J170,0)</f>
        <v>0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6" t="s">
        <v>185</v>
      </c>
      <c r="BK170" s="152">
        <f>ROUND(I170*H170,3)</f>
        <v>0</v>
      </c>
      <c r="BL170" s="16" t="s">
        <v>250</v>
      </c>
      <c r="BM170" s="150" t="s">
        <v>409</v>
      </c>
    </row>
    <row r="171" spans="1:65" s="12" customFormat="1" ht="22.9" customHeight="1">
      <c r="B171" s="127"/>
      <c r="D171" s="128" t="s">
        <v>71</v>
      </c>
      <c r="E171" s="137" t="s">
        <v>410</v>
      </c>
      <c r="F171" s="137" t="s">
        <v>411</v>
      </c>
      <c r="J171" s="138"/>
      <c r="L171" s="127"/>
      <c r="M171" s="131"/>
      <c r="N171" s="132"/>
      <c r="O171" s="132"/>
      <c r="P171" s="133">
        <f>P172+SUM(P173:P179)</f>
        <v>5.8340054400000003</v>
      </c>
      <c r="Q171" s="132"/>
      <c r="R171" s="133">
        <f>R172+SUM(R173:R179)</f>
        <v>9.2282400000000004E-3</v>
      </c>
      <c r="S171" s="132"/>
      <c r="T171" s="134">
        <f>T172+SUM(T173:T179)</f>
        <v>0</v>
      </c>
      <c r="AR171" s="128" t="s">
        <v>185</v>
      </c>
      <c r="AT171" s="135" t="s">
        <v>71</v>
      </c>
      <c r="AU171" s="135" t="s">
        <v>80</v>
      </c>
      <c r="AY171" s="128" t="s">
        <v>177</v>
      </c>
      <c r="BK171" s="136">
        <f>BK172+SUM(BK173:BK179)</f>
        <v>0</v>
      </c>
    </row>
    <row r="172" spans="1:65" s="2" customFormat="1" ht="14.45" customHeight="1">
      <c r="A172" s="28"/>
      <c r="B172" s="139"/>
      <c r="C172" s="140" t="s">
        <v>285</v>
      </c>
      <c r="D172" s="140" t="s">
        <v>180</v>
      </c>
      <c r="E172" s="141" t="s">
        <v>412</v>
      </c>
      <c r="F172" s="142" t="s">
        <v>413</v>
      </c>
      <c r="G172" s="143" t="s">
        <v>183</v>
      </c>
      <c r="H172" s="144">
        <v>21.972000000000001</v>
      </c>
      <c r="I172" s="144"/>
      <c r="J172" s="144"/>
      <c r="K172" s="145"/>
      <c r="L172" s="29"/>
      <c r="M172" s="146" t="s">
        <v>1</v>
      </c>
      <c r="N172" s="147" t="s">
        <v>38</v>
      </c>
      <c r="O172" s="148">
        <v>3.9E-2</v>
      </c>
      <c r="P172" s="148">
        <f>O172*H172</f>
        <v>0.856908</v>
      </c>
      <c r="Q172" s="148">
        <v>1.2999999999999999E-4</v>
      </c>
      <c r="R172" s="148">
        <f>Q172*H172</f>
        <v>2.8563600000000001E-3</v>
      </c>
      <c r="S172" s="148">
        <v>0</v>
      </c>
      <c r="T172" s="149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0" t="s">
        <v>250</v>
      </c>
      <c r="AT172" s="150" t="s">
        <v>180</v>
      </c>
      <c r="AU172" s="150" t="s">
        <v>185</v>
      </c>
      <c r="AY172" s="16" t="s">
        <v>177</v>
      </c>
      <c r="BE172" s="151">
        <f>IF(N172="základná",J172,0)</f>
        <v>0</v>
      </c>
      <c r="BF172" s="151">
        <f>IF(N172="znížená",J172,0)</f>
        <v>0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6" t="s">
        <v>185</v>
      </c>
      <c r="BK172" s="152">
        <f>ROUND(I172*H172,3)</f>
        <v>0</v>
      </c>
      <c r="BL172" s="16" t="s">
        <v>250</v>
      </c>
      <c r="BM172" s="150" t="s">
        <v>414</v>
      </c>
    </row>
    <row r="173" spans="1:65" s="13" customFormat="1">
      <c r="B173" s="153"/>
      <c r="D173" s="154" t="s">
        <v>204</v>
      </c>
      <c r="E173" s="155" t="s">
        <v>1</v>
      </c>
      <c r="F173" s="156" t="s">
        <v>415</v>
      </c>
      <c r="H173" s="157">
        <v>12.24</v>
      </c>
      <c r="L173" s="153"/>
      <c r="M173" s="158"/>
      <c r="N173" s="159"/>
      <c r="O173" s="159"/>
      <c r="P173" s="159"/>
      <c r="Q173" s="159"/>
      <c r="R173" s="159"/>
      <c r="S173" s="159"/>
      <c r="T173" s="160"/>
      <c r="AT173" s="155" t="s">
        <v>204</v>
      </c>
      <c r="AU173" s="155" t="s">
        <v>185</v>
      </c>
      <c r="AV173" s="13" t="s">
        <v>185</v>
      </c>
      <c r="AW173" s="13" t="s">
        <v>27</v>
      </c>
      <c r="AX173" s="13" t="s">
        <v>72</v>
      </c>
      <c r="AY173" s="155" t="s">
        <v>177</v>
      </c>
    </row>
    <row r="174" spans="1:65" s="13" customFormat="1">
      <c r="B174" s="153"/>
      <c r="D174" s="154" t="s">
        <v>204</v>
      </c>
      <c r="E174" s="155" t="s">
        <v>1</v>
      </c>
      <c r="F174" s="156" t="s">
        <v>416</v>
      </c>
      <c r="H174" s="157">
        <v>0.35799999999999998</v>
      </c>
      <c r="L174" s="153"/>
      <c r="M174" s="158"/>
      <c r="N174" s="159"/>
      <c r="O174" s="159"/>
      <c r="P174" s="159"/>
      <c r="Q174" s="159"/>
      <c r="R174" s="159"/>
      <c r="S174" s="159"/>
      <c r="T174" s="160"/>
      <c r="AT174" s="155" t="s">
        <v>204</v>
      </c>
      <c r="AU174" s="155" t="s">
        <v>185</v>
      </c>
      <c r="AV174" s="13" t="s">
        <v>185</v>
      </c>
      <c r="AW174" s="13" t="s">
        <v>27</v>
      </c>
      <c r="AX174" s="13" t="s">
        <v>72</v>
      </c>
      <c r="AY174" s="155" t="s">
        <v>177</v>
      </c>
    </row>
    <row r="175" spans="1:65" s="13" customFormat="1">
      <c r="B175" s="153"/>
      <c r="D175" s="154" t="s">
        <v>204</v>
      </c>
      <c r="E175" s="155" t="s">
        <v>1</v>
      </c>
      <c r="F175" s="156" t="s">
        <v>417</v>
      </c>
      <c r="H175" s="157">
        <v>9.15</v>
      </c>
      <c r="L175" s="153"/>
      <c r="M175" s="158"/>
      <c r="N175" s="159"/>
      <c r="O175" s="159"/>
      <c r="P175" s="159"/>
      <c r="Q175" s="159"/>
      <c r="R175" s="159"/>
      <c r="S175" s="159"/>
      <c r="T175" s="160"/>
      <c r="AT175" s="155" t="s">
        <v>204</v>
      </c>
      <c r="AU175" s="155" t="s">
        <v>185</v>
      </c>
      <c r="AV175" s="13" t="s">
        <v>185</v>
      </c>
      <c r="AW175" s="13" t="s">
        <v>27</v>
      </c>
      <c r="AX175" s="13" t="s">
        <v>72</v>
      </c>
      <c r="AY175" s="155" t="s">
        <v>177</v>
      </c>
    </row>
    <row r="176" spans="1:65" s="13" customFormat="1">
      <c r="B176" s="153"/>
      <c r="D176" s="154" t="s">
        <v>204</v>
      </c>
      <c r="E176" s="155" t="s">
        <v>1</v>
      </c>
      <c r="F176" s="156" t="s">
        <v>418</v>
      </c>
      <c r="H176" s="157">
        <v>0.224</v>
      </c>
      <c r="L176" s="153"/>
      <c r="M176" s="158"/>
      <c r="N176" s="159"/>
      <c r="O176" s="159"/>
      <c r="P176" s="159"/>
      <c r="Q176" s="159"/>
      <c r="R176" s="159"/>
      <c r="S176" s="159"/>
      <c r="T176" s="160"/>
      <c r="AT176" s="155" t="s">
        <v>204</v>
      </c>
      <c r="AU176" s="155" t="s">
        <v>185</v>
      </c>
      <c r="AV176" s="13" t="s">
        <v>185</v>
      </c>
      <c r="AW176" s="13" t="s">
        <v>27</v>
      </c>
      <c r="AX176" s="13" t="s">
        <v>72</v>
      </c>
      <c r="AY176" s="155" t="s">
        <v>177</v>
      </c>
    </row>
    <row r="177" spans="1:65" s="14" customFormat="1">
      <c r="B177" s="174"/>
      <c r="D177" s="154" t="s">
        <v>204</v>
      </c>
      <c r="E177" s="175" t="s">
        <v>1</v>
      </c>
      <c r="F177" s="176" t="s">
        <v>395</v>
      </c>
      <c r="H177" s="177">
        <v>21.972000000000001</v>
      </c>
      <c r="L177" s="174"/>
      <c r="M177" s="178"/>
      <c r="N177" s="179"/>
      <c r="O177" s="179"/>
      <c r="P177" s="179"/>
      <c r="Q177" s="179"/>
      <c r="R177" s="179"/>
      <c r="S177" s="179"/>
      <c r="T177" s="180"/>
      <c r="AT177" s="175" t="s">
        <v>204</v>
      </c>
      <c r="AU177" s="175" t="s">
        <v>185</v>
      </c>
      <c r="AV177" s="14" t="s">
        <v>184</v>
      </c>
      <c r="AW177" s="14" t="s">
        <v>27</v>
      </c>
      <c r="AX177" s="14" t="s">
        <v>80</v>
      </c>
      <c r="AY177" s="175" t="s">
        <v>177</v>
      </c>
    </row>
    <row r="178" spans="1:65" s="2" customFormat="1" ht="24.2" customHeight="1">
      <c r="A178" s="28"/>
      <c r="B178" s="139"/>
      <c r="C178" s="140" t="s">
        <v>289</v>
      </c>
      <c r="D178" s="140" t="s">
        <v>180</v>
      </c>
      <c r="E178" s="141" t="s">
        <v>419</v>
      </c>
      <c r="F178" s="142" t="s">
        <v>420</v>
      </c>
      <c r="G178" s="143" t="s">
        <v>183</v>
      </c>
      <c r="H178" s="144">
        <v>21.972000000000001</v>
      </c>
      <c r="I178" s="144"/>
      <c r="J178" s="144"/>
      <c r="K178" s="145"/>
      <c r="L178" s="29"/>
      <c r="M178" s="146" t="s">
        <v>1</v>
      </c>
      <c r="N178" s="147" t="s">
        <v>38</v>
      </c>
      <c r="O178" s="148">
        <v>0.22652</v>
      </c>
      <c r="P178" s="148">
        <f>O178*H178</f>
        <v>4.9770974400000005</v>
      </c>
      <c r="Q178" s="148">
        <v>2.9E-4</v>
      </c>
      <c r="R178" s="148">
        <f>Q178*H178</f>
        <v>6.3718800000000008E-3</v>
      </c>
      <c r="S178" s="148">
        <v>0</v>
      </c>
      <c r="T178" s="149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50" t="s">
        <v>250</v>
      </c>
      <c r="AT178" s="150" t="s">
        <v>180</v>
      </c>
      <c r="AU178" s="150" t="s">
        <v>185</v>
      </c>
      <c r="AY178" s="16" t="s">
        <v>177</v>
      </c>
      <c r="BE178" s="151">
        <f>IF(N178="základná",J178,0)</f>
        <v>0</v>
      </c>
      <c r="BF178" s="151">
        <f>IF(N178="znížená",J178,0)</f>
        <v>0</v>
      </c>
      <c r="BG178" s="151">
        <f>IF(N178="zákl. prenesená",J178,0)</f>
        <v>0</v>
      </c>
      <c r="BH178" s="151">
        <f>IF(N178="zníž. prenesená",J178,0)</f>
        <v>0</v>
      </c>
      <c r="BI178" s="151">
        <f>IF(N178="nulová",J178,0)</f>
        <v>0</v>
      </c>
      <c r="BJ178" s="16" t="s">
        <v>185</v>
      </c>
      <c r="BK178" s="152">
        <f>ROUND(I178*H178,3)</f>
        <v>0</v>
      </c>
      <c r="BL178" s="16" t="s">
        <v>250</v>
      </c>
      <c r="BM178" s="150" t="s">
        <v>421</v>
      </c>
    </row>
    <row r="179" spans="1:65" s="12" customFormat="1" ht="20.85" customHeight="1">
      <c r="B179" s="127"/>
      <c r="D179" s="128" t="s">
        <v>71</v>
      </c>
      <c r="E179" s="137" t="s">
        <v>318</v>
      </c>
      <c r="F179" s="137" t="s">
        <v>319</v>
      </c>
      <c r="J179" s="138"/>
      <c r="L179" s="127"/>
      <c r="M179" s="131"/>
      <c r="N179" s="132"/>
      <c r="O179" s="132"/>
      <c r="P179" s="133">
        <f>P180</f>
        <v>0</v>
      </c>
      <c r="Q179" s="132"/>
      <c r="R179" s="133">
        <f>R180</f>
        <v>0</v>
      </c>
      <c r="S179" s="132"/>
      <c r="T179" s="134">
        <f>T180</f>
        <v>0</v>
      </c>
      <c r="AR179" s="128" t="s">
        <v>184</v>
      </c>
      <c r="AT179" s="135" t="s">
        <v>71</v>
      </c>
      <c r="AU179" s="135" t="s">
        <v>185</v>
      </c>
      <c r="AY179" s="128" t="s">
        <v>177</v>
      </c>
      <c r="BK179" s="136">
        <f>BK180</f>
        <v>0</v>
      </c>
    </row>
    <row r="180" spans="1:65" s="2" customFormat="1" ht="27" customHeight="1">
      <c r="A180" s="28"/>
      <c r="B180" s="139"/>
      <c r="C180" s="140" t="s">
        <v>293</v>
      </c>
      <c r="D180" s="140" t="s">
        <v>180</v>
      </c>
      <c r="E180" s="141" t="s">
        <v>321</v>
      </c>
      <c r="F180" s="142" t="s">
        <v>1413</v>
      </c>
      <c r="G180" s="143" t="s">
        <v>253</v>
      </c>
      <c r="H180" s="144">
        <v>6.61</v>
      </c>
      <c r="I180" s="144"/>
      <c r="J180" s="144"/>
      <c r="K180" s="145"/>
      <c r="L180" s="29"/>
      <c r="M180" s="161" t="s">
        <v>1</v>
      </c>
      <c r="N180" s="162" t="s">
        <v>38</v>
      </c>
      <c r="O180" s="163">
        <v>0</v>
      </c>
      <c r="P180" s="163">
        <f>O180*H180</f>
        <v>0</v>
      </c>
      <c r="Q180" s="163">
        <v>0</v>
      </c>
      <c r="R180" s="163">
        <f>Q180*H180</f>
        <v>0</v>
      </c>
      <c r="S180" s="163">
        <v>0</v>
      </c>
      <c r="T180" s="164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50" t="s">
        <v>322</v>
      </c>
      <c r="AT180" s="150" t="s">
        <v>180</v>
      </c>
      <c r="AU180" s="150" t="s">
        <v>190</v>
      </c>
      <c r="AY180" s="16" t="s">
        <v>177</v>
      </c>
      <c r="BE180" s="151">
        <f>IF(N180="základná",J180,0)</f>
        <v>0</v>
      </c>
      <c r="BF180" s="151">
        <f>IF(N180="znížená",J180,0)</f>
        <v>0</v>
      </c>
      <c r="BG180" s="151">
        <f>IF(N180="zákl. prenesená",J180,0)</f>
        <v>0</v>
      </c>
      <c r="BH180" s="151">
        <f>IF(N180="zníž. prenesená",J180,0)</f>
        <v>0</v>
      </c>
      <c r="BI180" s="151">
        <f>IF(N180="nulová",J180,0)</f>
        <v>0</v>
      </c>
      <c r="BJ180" s="16" t="s">
        <v>185</v>
      </c>
      <c r="BK180" s="152">
        <f>ROUND(I180*H180,3)</f>
        <v>0</v>
      </c>
      <c r="BL180" s="16" t="s">
        <v>322</v>
      </c>
      <c r="BM180" s="150" t="s">
        <v>422</v>
      </c>
    </row>
    <row r="181" spans="1:65" s="2" customFormat="1" ht="6.95" customHeight="1">
      <c r="A181" s="28"/>
      <c r="B181" s="43"/>
      <c r="C181" s="44"/>
      <c r="D181" s="44"/>
      <c r="E181" s="44"/>
      <c r="F181" s="44"/>
      <c r="G181" s="44"/>
      <c r="H181" s="44"/>
      <c r="I181" s="44"/>
      <c r="J181" s="44"/>
      <c r="K181" s="44"/>
      <c r="L181" s="29"/>
      <c r="M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</row>
  </sheetData>
  <autoFilter ref="C124:K180" xr:uid="{00000000-0009-0000-0000-000002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74"/>
  <sheetViews>
    <sheetView showGridLines="0" topLeftCell="A155" workbookViewId="0">
      <selection activeCell="I134" sqref="I13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1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87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423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ROUND(J124,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ROUND((SUM(BE124:BE173)),  2)</f>
        <v>0</v>
      </c>
      <c r="G33" s="28"/>
      <c r="H33" s="28"/>
      <c r="I33" s="97">
        <v>0.2</v>
      </c>
      <c r="J33" s="96">
        <f>ROUND(((SUM(BE124:BE173))*I33),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ROUND((SUM(BF124:BF173)),  2)</f>
        <v>0</v>
      </c>
      <c r="G34" s="28"/>
      <c r="H34" s="28"/>
      <c r="I34" s="97">
        <v>0.2</v>
      </c>
      <c r="J34" s="96">
        <f>ROUND(((SUM(BF124:BF173))*I34),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ROUND((SUM(BG124:BG173)),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ROUND((SUM(BH124:BH173)),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ROUND((SUM(BI124:BI173)),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1171-0003 - C7 - LAVICA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J124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J125</f>
        <v>0</v>
      </c>
      <c r="L97" s="109"/>
    </row>
    <row r="98" spans="1:31" s="10" customFormat="1" ht="19.899999999999999" hidden="1" customHeight="1">
      <c r="B98" s="113"/>
      <c r="D98" s="114" t="s">
        <v>325</v>
      </c>
      <c r="E98" s="115"/>
      <c r="F98" s="115"/>
      <c r="G98" s="115"/>
      <c r="H98" s="115"/>
      <c r="I98" s="115"/>
      <c r="J98" s="116">
        <f>J126</f>
        <v>0</v>
      </c>
      <c r="L98" s="113"/>
    </row>
    <row r="99" spans="1:31" s="10" customFormat="1" ht="19.899999999999999" hidden="1" customHeight="1">
      <c r="B99" s="113"/>
      <c r="D99" s="114" t="s">
        <v>326</v>
      </c>
      <c r="E99" s="115"/>
      <c r="F99" s="115"/>
      <c r="G99" s="115"/>
      <c r="H99" s="115"/>
      <c r="I99" s="115"/>
      <c r="J99" s="116">
        <f>J143</f>
        <v>0</v>
      </c>
      <c r="L99" s="113"/>
    </row>
    <row r="100" spans="1:31" s="10" customFormat="1" ht="19.899999999999999" hidden="1" customHeight="1">
      <c r="B100" s="113"/>
      <c r="D100" s="114" t="s">
        <v>424</v>
      </c>
      <c r="E100" s="115"/>
      <c r="F100" s="115"/>
      <c r="G100" s="115"/>
      <c r="H100" s="115"/>
      <c r="I100" s="115"/>
      <c r="J100" s="116">
        <f>J152</f>
        <v>0</v>
      </c>
      <c r="L100" s="113"/>
    </row>
    <row r="101" spans="1:31" s="10" customFormat="1" ht="19.899999999999999" hidden="1" customHeight="1">
      <c r="B101" s="113"/>
      <c r="D101" s="114" t="s">
        <v>158</v>
      </c>
      <c r="E101" s="115"/>
      <c r="F101" s="115"/>
      <c r="G101" s="115"/>
      <c r="H101" s="115"/>
      <c r="I101" s="115"/>
      <c r="J101" s="116">
        <f>J162</f>
        <v>0</v>
      </c>
      <c r="L101" s="113"/>
    </row>
    <row r="102" spans="1:31" s="9" customFormat="1" ht="24.95" hidden="1" customHeight="1">
      <c r="B102" s="109"/>
      <c r="D102" s="110" t="s">
        <v>159</v>
      </c>
      <c r="E102" s="111"/>
      <c r="F102" s="111"/>
      <c r="G102" s="111"/>
      <c r="H102" s="111"/>
      <c r="I102" s="111"/>
      <c r="J102" s="112">
        <f>J164</f>
        <v>0</v>
      </c>
      <c r="L102" s="109"/>
    </row>
    <row r="103" spans="1:31" s="10" customFormat="1" ht="19.899999999999999" hidden="1" customHeight="1">
      <c r="B103" s="113"/>
      <c r="D103" s="114" t="s">
        <v>425</v>
      </c>
      <c r="E103" s="115"/>
      <c r="F103" s="115"/>
      <c r="G103" s="115"/>
      <c r="H103" s="115"/>
      <c r="I103" s="115"/>
      <c r="J103" s="116">
        <f>J165</f>
        <v>0</v>
      </c>
      <c r="L103" s="113"/>
    </row>
    <row r="104" spans="1:31" s="9" customFormat="1" ht="24.95" hidden="1" customHeight="1">
      <c r="B104" s="109"/>
      <c r="D104" s="110" t="s">
        <v>162</v>
      </c>
      <c r="E104" s="111"/>
      <c r="F104" s="111"/>
      <c r="G104" s="111"/>
      <c r="H104" s="111"/>
      <c r="I104" s="111"/>
      <c r="J104" s="112">
        <f>J172</f>
        <v>0</v>
      </c>
      <c r="L104" s="109"/>
    </row>
    <row r="105" spans="1:31" s="2" customFormat="1" ht="21.75" hidden="1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hidden="1" customHeight="1">
      <c r="A106" s="28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hidden="1"/>
    <row r="108" spans="1:31" hidden="1"/>
    <row r="109" spans="1:31" hidden="1"/>
    <row r="110" spans="1:31" s="2" customFormat="1" ht="6.95" customHeight="1">
      <c r="A110" s="28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4.95" customHeight="1">
      <c r="A111" s="28"/>
      <c r="B111" s="29"/>
      <c r="C111" s="20" t="s">
        <v>163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12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222" t="str">
        <f>E7</f>
        <v>Obnova Ružového parku-architektura</v>
      </c>
      <c r="F114" s="223"/>
      <c r="G114" s="223"/>
      <c r="H114" s="223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5" t="s">
        <v>146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6.5" customHeight="1">
      <c r="A116" s="28"/>
      <c r="B116" s="29"/>
      <c r="C116" s="28"/>
      <c r="D116" s="28"/>
      <c r="E116" s="188" t="str">
        <f>E9</f>
        <v>1171-0003 - C7 - LAVICA</v>
      </c>
      <c r="F116" s="221"/>
      <c r="G116" s="221"/>
      <c r="H116" s="221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2" customHeight="1">
      <c r="A118" s="28"/>
      <c r="B118" s="29"/>
      <c r="C118" s="25" t="s">
        <v>16</v>
      </c>
      <c r="D118" s="28"/>
      <c r="E118" s="28"/>
      <c r="F118" s="23" t="str">
        <f>F12</f>
        <v>TRNAVA</v>
      </c>
      <c r="G118" s="28"/>
      <c r="H118" s="28"/>
      <c r="I118" s="25" t="s">
        <v>18</v>
      </c>
      <c r="J118" s="51">
        <f>IF(J12="","",J12)</f>
        <v>44281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25.7" customHeight="1">
      <c r="A120" s="28"/>
      <c r="B120" s="29"/>
      <c r="C120" s="25" t="s">
        <v>19</v>
      </c>
      <c r="D120" s="28"/>
      <c r="E120" s="28"/>
      <c r="F120" s="23" t="str">
        <f>E15</f>
        <v>MESTO TRNAVA</v>
      </c>
      <c r="G120" s="28"/>
      <c r="H120" s="28"/>
      <c r="I120" s="25" t="s">
        <v>25</v>
      </c>
      <c r="J120" s="26" t="str">
        <f>E21</f>
        <v>Rudbeckia-ateliér s.r.o.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25.7" customHeight="1">
      <c r="A121" s="28"/>
      <c r="B121" s="29"/>
      <c r="C121" s="25" t="s">
        <v>23</v>
      </c>
      <c r="D121" s="28"/>
      <c r="E121" s="28"/>
      <c r="F121" s="23" t="str">
        <f>IF(E18="","",E18)</f>
        <v xml:space="preserve"> </v>
      </c>
      <c r="G121" s="28"/>
      <c r="H121" s="28"/>
      <c r="I121" s="25" t="s">
        <v>29</v>
      </c>
      <c r="J121" s="26" t="str">
        <f>E24</f>
        <v>Ing. Júlia Straňáková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0.3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11" customFormat="1" ht="29.25" customHeight="1">
      <c r="A123" s="117"/>
      <c r="B123" s="118"/>
      <c r="C123" s="119" t="s">
        <v>164</v>
      </c>
      <c r="D123" s="120" t="s">
        <v>57</v>
      </c>
      <c r="E123" s="120" t="s">
        <v>53</v>
      </c>
      <c r="F123" s="120" t="s">
        <v>54</v>
      </c>
      <c r="G123" s="120" t="s">
        <v>165</v>
      </c>
      <c r="H123" s="120" t="s">
        <v>166</v>
      </c>
      <c r="I123" s="120" t="s">
        <v>167</v>
      </c>
      <c r="J123" s="121" t="s">
        <v>152</v>
      </c>
      <c r="K123" s="122" t="s">
        <v>168</v>
      </c>
      <c r="L123" s="184" t="s">
        <v>1415</v>
      </c>
      <c r="M123" s="59" t="s">
        <v>1</v>
      </c>
      <c r="N123" s="59" t="s">
        <v>36</v>
      </c>
      <c r="O123" s="59" t="s">
        <v>169</v>
      </c>
      <c r="P123" s="59" t="s">
        <v>170</v>
      </c>
      <c r="Q123" s="59" t="s">
        <v>171</v>
      </c>
      <c r="R123" s="59" t="s">
        <v>172</v>
      </c>
      <c r="S123" s="59" t="s">
        <v>173</v>
      </c>
      <c r="T123" s="60" t="s">
        <v>174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9" customHeight="1">
      <c r="A124" s="28"/>
      <c r="B124" s="29"/>
      <c r="C124" s="65" t="s">
        <v>153</v>
      </c>
      <c r="D124" s="28"/>
      <c r="E124" s="28"/>
      <c r="F124" s="28"/>
      <c r="G124" s="28"/>
      <c r="H124" s="28"/>
      <c r="I124" s="28"/>
      <c r="J124" s="123"/>
      <c r="K124" s="28"/>
      <c r="L124" s="29"/>
      <c r="M124" s="61"/>
      <c r="N124" s="52"/>
      <c r="O124" s="62"/>
      <c r="P124" s="124">
        <f>P125+P164+P172</f>
        <v>223.19077614</v>
      </c>
      <c r="Q124" s="62"/>
      <c r="R124" s="124">
        <f>R125+R164+R172</f>
        <v>32.876518159999996</v>
      </c>
      <c r="S124" s="62"/>
      <c r="T124" s="125">
        <f>T125+T164+T172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6" t="s">
        <v>71</v>
      </c>
      <c r="AU124" s="16" t="s">
        <v>154</v>
      </c>
      <c r="BK124" s="126">
        <f>BK125+BK164+BK172</f>
        <v>0</v>
      </c>
    </row>
    <row r="125" spans="1:65" s="12" customFormat="1" ht="25.9" customHeight="1">
      <c r="B125" s="127"/>
      <c r="D125" s="128" t="s">
        <v>71</v>
      </c>
      <c r="E125" s="129" t="s">
        <v>175</v>
      </c>
      <c r="F125" s="129" t="s">
        <v>176</v>
      </c>
      <c r="J125" s="130"/>
      <c r="L125" s="127"/>
      <c r="M125" s="131"/>
      <c r="N125" s="132"/>
      <c r="O125" s="132"/>
      <c r="P125" s="133">
        <f>P126+P143+P152+P162</f>
        <v>140.47177614</v>
      </c>
      <c r="Q125" s="132"/>
      <c r="R125" s="133">
        <f>R126+R143+R152+R162</f>
        <v>27.560823159999998</v>
      </c>
      <c r="S125" s="132"/>
      <c r="T125" s="134">
        <f>T126+T143+T152+T162</f>
        <v>0</v>
      </c>
      <c r="AR125" s="128" t="s">
        <v>80</v>
      </c>
      <c r="AT125" s="135" t="s">
        <v>71</v>
      </c>
      <c r="AU125" s="135" t="s">
        <v>72</v>
      </c>
      <c r="AY125" s="128" t="s">
        <v>177</v>
      </c>
      <c r="BK125" s="136">
        <f>BK126+BK143+BK152+BK162</f>
        <v>0</v>
      </c>
    </row>
    <row r="126" spans="1:65" s="12" customFormat="1" ht="22.9" customHeight="1">
      <c r="B126" s="127"/>
      <c r="D126" s="128" t="s">
        <v>71</v>
      </c>
      <c r="E126" s="137" t="s">
        <v>80</v>
      </c>
      <c r="F126" s="137" t="s">
        <v>329</v>
      </c>
      <c r="J126" s="138"/>
      <c r="L126" s="127"/>
      <c r="M126" s="131"/>
      <c r="N126" s="132"/>
      <c r="O126" s="132"/>
      <c r="P126" s="133">
        <f>SUM(P127:P142)</f>
        <v>57.096442000000003</v>
      </c>
      <c r="Q126" s="132"/>
      <c r="R126" s="133">
        <f>SUM(R127:R142)</f>
        <v>0</v>
      </c>
      <c r="S126" s="132"/>
      <c r="T126" s="134">
        <f>SUM(T127:T142)</f>
        <v>0</v>
      </c>
      <c r="AR126" s="128" t="s">
        <v>80</v>
      </c>
      <c r="AT126" s="135" t="s">
        <v>71</v>
      </c>
      <c r="AU126" s="135" t="s">
        <v>80</v>
      </c>
      <c r="AY126" s="128" t="s">
        <v>177</v>
      </c>
      <c r="BK126" s="136">
        <f>SUM(BK127:BK142)</f>
        <v>0</v>
      </c>
    </row>
    <row r="127" spans="1:65" s="2" customFormat="1" ht="14.45" customHeight="1">
      <c r="A127" s="28"/>
      <c r="B127" s="139"/>
      <c r="C127" s="140" t="s">
        <v>80</v>
      </c>
      <c r="D127" s="140" t="s">
        <v>180</v>
      </c>
      <c r="E127" s="141" t="s">
        <v>426</v>
      </c>
      <c r="F127" s="142" t="s">
        <v>427</v>
      </c>
      <c r="G127" s="143" t="s">
        <v>202</v>
      </c>
      <c r="H127" s="144">
        <v>14.3</v>
      </c>
      <c r="I127" s="144"/>
      <c r="J127" s="144"/>
      <c r="K127" s="145"/>
      <c r="L127" s="29"/>
      <c r="M127" s="146" t="s">
        <v>1</v>
      </c>
      <c r="N127" s="147" t="s">
        <v>38</v>
      </c>
      <c r="O127" s="148">
        <v>2.5139999999999998</v>
      </c>
      <c r="P127" s="148">
        <f>O127*H127</f>
        <v>35.950199999999995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0" t="s">
        <v>184</v>
      </c>
      <c r="AT127" s="150" t="s">
        <v>180</v>
      </c>
      <c r="AU127" s="150" t="s">
        <v>185</v>
      </c>
      <c r="AY127" s="16" t="s">
        <v>177</v>
      </c>
      <c r="BE127" s="151">
        <f>IF(N127="základná",J127,0)</f>
        <v>0</v>
      </c>
      <c r="BF127" s="151">
        <f>IF(N127="znížená",J127,0)</f>
        <v>0</v>
      </c>
      <c r="BG127" s="151">
        <f>IF(N127="zákl. prenesená",J127,0)</f>
        <v>0</v>
      </c>
      <c r="BH127" s="151">
        <f>IF(N127="zníž. prenesená",J127,0)</f>
        <v>0</v>
      </c>
      <c r="BI127" s="151">
        <f>IF(N127="nulová",J127,0)</f>
        <v>0</v>
      </c>
      <c r="BJ127" s="16" t="s">
        <v>185</v>
      </c>
      <c r="BK127" s="152">
        <f>ROUND(I127*H127,3)</f>
        <v>0</v>
      </c>
      <c r="BL127" s="16" t="s">
        <v>184</v>
      </c>
      <c r="BM127" s="150" t="s">
        <v>428</v>
      </c>
    </row>
    <row r="128" spans="1:65" s="13" customFormat="1">
      <c r="B128" s="153"/>
      <c r="D128" s="154" t="s">
        <v>204</v>
      </c>
      <c r="E128" s="155" t="s">
        <v>1</v>
      </c>
      <c r="F128" s="156" t="s">
        <v>429</v>
      </c>
      <c r="H128" s="157">
        <v>8.4920000000000009</v>
      </c>
      <c r="L128" s="153"/>
      <c r="M128" s="158"/>
      <c r="N128" s="159"/>
      <c r="O128" s="159"/>
      <c r="P128" s="159"/>
      <c r="Q128" s="159"/>
      <c r="R128" s="159"/>
      <c r="S128" s="159"/>
      <c r="T128" s="160"/>
      <c r="AT128" s="155" t="s">
        <v>204</v>
      </c>
      <c r="AU128" s="155" t="s">
        <v>185</v>
      </c>
      <c r="AV128" s="13" t="s">
        <v>185</v>
      </c>
      <c r="AW128" s="13" t="s">
        <v>27</v>
      </c>
      <c r="AX128" s="13" t="s">
        <v>72</v>
      </c>
      <c r="AY128" s="155" t="s">
        <v>177</v>
      </c>
    </row>
    <row r="129" spans="1:65" s="13" customFormat="1">
      <c r="B129" s="153"/>
      <c r="D129" s="154" t="s">
        <v>204</v>
      </c>
      <c r="E129" s="155" t="s">
        <v>1</v>
      </c>
      <c r="F129" s="156" t="s">
        <v>430</v>
      </c>
      <c r="H129" s="157">
        <v>4.2869999999999999</v>
      </c>
      <c r="L129" s="153"/>
      <c r="M129" s="158"/>
      <c r="N129" s="159"/>
      <c r="O129" s="159"/>
      <c r="P129" s="159"/>
      <c r="Q129" s="159"/>
      <c r="R129" s="159"/>
      <c r="S129" s="159"/>
      <c r="T129" s="160"/>
      <c r="AT129" s="155" t="s">
        <v>204</v>
      </c>
      <c r="AU129" s="155" t="s">
        <v>185</v>
      </c>
      <c r="AV129" s="13" t="s">
        <v>185</v>
      </c>
      <c r="AW129" s="13" t="s">
        <v>27</v>
      </c>
      <c r="AX129" s="13" t="s">
        <v>72</v>
      </c>
      <c r="AY129" s="155" t="s">
        <v>177</v>
      </c>
    </row>
    <row r="130" spans="1:65" s="13" customFormat="1">
      <c r="B130" s="153"/>
      <c r="D130" s="154" t="s">
        <v>204</v>
      </c>
      <c r="E130" s="155" t="s">
        <v>1</v>
      </c>
      <c r="F130" s="156" t="s">
        <v>431</v>
      </c>
      <c r="H130" s="157">
        <v>1.0109999999999999</v>
      </c>
      <c r="L130" s="153"/>
      <c r="M130" s="158"/>
      <c r="N130" s="159"/>
      <c r="O130" s="159"/>
      <c r="P130" s="159"/>
      <c r="Q130" s="159"/>
      <c r="R130" s="159"/>
      <c r="S130" s="159"/>
      <c r="T130" s="160"/>
      <c r="AT130" s="155" t="s">
        <v>204</v>
      </c>
      <c r="AU130" s="155" t="s">
        <v>185</v>
      </c>
      <c r="AV130" s="13" t="s">
        <v>185</v>
      </c>
      <c r="AW130" s="13" t="s">
        <v>27</v>
      </c>
      <c r="AX130" s="13" t="s">
        <v>72</v>
      </c>
      <c r="AY130" s="155" t="s">
        <v>177</v>
      </c>
    </row>
    <row r="131" spans="1:65" s="13" customFormat="1">
      <c r="B131" s="153"/>
      <c r="D131" s="154" t="s">
        <v>204</v>
      </c>
      <c r="E131" s="155" t="s">
        <v>1</v>
      </c>
      <c r="F131" s="156" t="s">
        <v>432</v>
      </c>
      <c r="H131" s="157">
        <v>0.51</v>
      </c>
      <c r="L131" s="153"/>
      <c r="M131" s="158"/>
      <c r="N131" s="159"/>
      <c r="O131" s="159"/>
      <c r="P131" s="159"/>
      <c r="Q131" s="159"/>
      <c r="R131" s="159"/>
      <c r="S131" s="159"/>
      <c r="T131" s="160"/>
      <c r="AT131" s="155" t="s">
        <v>204</v>
      </c>
      <c r="AU131" s="155" t="s">
        <v>185</v>
      </c>
      <c r="AV131" s="13" t="s">
        <v>185</v>
      </c>
      <c r="AW131" s="13" t="s">
        <v>27</v>
      </c>
      <c r="AX131" s="13" t="s">
        <v>72</v>
      </c>
      <c r="AY131" s="155" t="s">
        <v>177</v>
      </c>
    </row>
    <row r="132" spans="1:65" s="14" customFormat="1">
      <c r="B132" s="174"/>
      <c r="D132" s="154" t="s">
        <v>204</v>
      </c>
      <c r="E132" s="175" t="s">
        <v>1</v>
      </c>
      <c r="F132" s="176" t="s">
        <v>395</v>
      </c>
      <c r="H132" s="177">
        <v>14.299999999999999</v>
      </c>
      <c r="L132" s="174"/>
      <c r="M132" s="178"/>
      <c r="N132" s="179"/>
      <c r="O132" s="179"/>
      <c r="P132" s="179"/>
      <c r="Q132" s="179"/>
      <c r="R132" s="179"/>
      <c r="S132" s="179"/>
      <c r="T132" s="180"/>
      <c r="AT132" s="175" t="s">
        <v>204</v>
      </c>
      <c r="AU132" s="175" t="s">
        <v>185</v>
      </c>
      <c r="AV132" s="14" t="s">
        <v>184</v>
      </c>
      <c r="AW132" s="14" t="s">
        <v>27</v>
      </c>
      <c r="AX132" s="14" t="s">
        <v>80</v>
      </c>
      <c r="AY132" s="175" t="s">
        <v>177</v>
      </c>
    </row>
    <row r="133" spans="1:65" s="2" customFormat="1" ht="37.9" customHeight="1">
      <c r="A133" s="28"/>
      <c r="B133" s="139"/>
      <c r="C133" s="140" t="s">
        <v>185</v>
      </c>
      <c r="D133" s="140" t="s">
        <v>180</v>
      </c>
      <c r="E133" s="141" t="s">
        <v>433</v>
      </c>
      <c r="F133" s="142" t="s">
        <v>434</v>
      </c>
      <c r="G133" s="143" t="s">
        <v>202</v>
      </c>
      <c r="H133" s="144">
        <v>14.3</v>
      </c>
      <c r="I133" s="144"/>
      <c r="J133" s="144"/>
      <c r="K133" s="145"/>
      <c r="L133" s="29"/>
      <c r="M133" s="146" t="s">
        <v>1</v>
      </c>
      <c r="N133" s="147" t="s">
        <v>38</v>
      </c>
      <c r="O133" s="148">
        <v>0.61299999999999999</v>
      </c>
      <c r="P133" s="148">
        <f>O133*H133</f>
        <v>8.7659000000000002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0" t="s">
        <v>184</v>
      </c>
      <c r="AT133" s="150" t="s">
        <v>180</v>
      </c>
      <c r="AU133" s="150" t="s">
        <v>185</v>
      </c>
      <c r="AY133" s="16" t="s">
        <v>177</v>
      </c>
      <c r="BE133" s="151">
        <f>IF(N133="základná",J133,0)</f>
        <v>0</v>
      </c>
      <c r="BF133" s="151">
        <f>IF(N133="znížená",J133,0)</f>
        <v>0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6" t="s">
        <v>185</v>
      </c>
      <c r="BK133" s="152">
        <f>ROUND(I133*H133,3)</f>
        <v>0</v>
      </c>
      <c r="BL133" s="16" t="s">
        <v>184</v>
      </c>
      <c r="BM133" s="150" t="s">
        <v>435</v>
      </c>
    </row>
    <row r="134" spans="1:65" s="2" customFormat="1" ht="24.2" customHeight="1">
      <c r="A134" s="28"/>
      <c r="B134" s="139"/>
      <c r="C134" s="140" t="s">
        <v>190</v>
      </c>
      <c r="D134" s="140" t="s">
        <v>180</v>
      </c>
      <c r="E134" s="141" t="s">
        <v>337</v>
      </c>
      <c r="F134" s="142" t="s">
        <v>338</v>
      </c>
      <c r="G134" s="143" t="s">
        <v>202</v>
      </c>
      <c r="H134" s="144">
        <v>12.779</v>
      </c>
      <c r="I134" s="144"/>
      <c r="J134" s="144"/>
      <c r="K134" s="145"/>
      <c r="L134" s="29"/>
      <c r="M134" s="146" t="s">
        <v>1</v>
      </c>
      <c r="N134" s="147" t="s">
        <v>38</v>
      </c>
      <c r="O134" s="148">
        <v>7.0999999999999994E-2</v>
      </c>
      <c r="P134" s="148">
        <f>O134*H134</f>
        <v>0.90730899999999992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0" t="s">
        <v>184</v>
      </c>
      <c r="AT134" s="150" t="s">
        <v>180</v>
      </c>
      <c r="AU134" s="150" t="s">
        <v>185</v>
      </c>
      <c r="AY134" s="16" t="s">
        <v>177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185</v>
      </c>
      <c r="BK134" s="152">
        <f>ROUND(I134*H134,3)</f>
        <v>0</v>
      </c>
      <c r="BL134" s="16" t="s">
        <v>184</v>
      </c>
      <c r="BM134" s="150" t="s">
        <v>436</v>
      </c>
    </row>
    <row r="135" spans="1:65" s="13" customFormat="1">
      <c r="B135" s="153"/>
      <c r="D135" s="154" t="s">
        <v>204</v>
      </c>
      <c r="E135" s="155" t="s">
        <v>1</v>
      </c>
      <c r="F135" s="156" t="s">
        <v>437</v>
      </c>
      <c r="H135" s="157">
        <v>12.779</v>
      </c>
      <c r="L135" s="153"/>
      <c r="M135" s="158"/>
      <c r="N135" s="159"/>
      <c r="O135" s="159"/>
      <c r="P135" s="159"/>
      <c r="Q135" s="159"/>
      <c r="R135" s="159"/>
      <c r="S135" s="159"/>
      <c r="T135" s="160"/>
      <c r="AT135" s="155" t="s">
        <v>204</v>
      </c>
      <c r="AU135" s="155" t="s">
        <v>185</v>
      </c>
      <c r="AV135" s="13" t="s">
        <v>185</v>
      </c>
      <c r="AW135" s="13" t="s">
        <v>27</v>
      </c>
      <c r="AX135" s="13" t="s">
        <v>80</v>
      </c>
      <c r="AY135" s="155" t="s">
        <v>177</v>
      </c>
    </row>
    <row r="136" spans="1:65" s="2" customFormat="1" ht="37.9" customHeight="1">
      <c r="A136" s="28"/>
      <c r="B136" s="139"/>
      <c r="C136" s="140" t="s">
        <v>184</v>
      </c>
      <c r="D136" s="140" t="s">
        <v>180</v>
      </c>
      <c r="E136" s="141" t="s">
        <v>341</v>
      </c>
      <c r="F136" s="142" t="s">
        <v>342</v>
      </c>
      <c r="G136" s="143" t="s">
        <v>202</v>
      </c>
      <c r="H136" s="144">
        <v>51.116</v>
      </c>
      <c r="I136" s="144"/>
      <c r="J136" s="144"/>
      <c r="K136" s="145"/>
      <c r="L136" s="29"/>
      <c r="M136" s="146" t="s">
        <v>1</v>
      </c>
      <c r="N136" s="147" t="s">
        <v>38</v>
      </c>
      <c r="O136" s="148">
        <v>7.0000000000000001E-3</v>
      </c>
      <c r="P136" s="148">
        <f>O136*H136</f>
        <v>0.35781200000000002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0" t="s">
        <v>184</v>
      </c>
      <c r="AT136" s="150" t="s">
        <v>180</v>
      </c>
      <c r="AU136" s="150" t="s">
        <v>185</v>
      </c>
      <c r="AY136" s="16" t="s">
        <v>177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185</v>
      </c>
      <c r="BK136" s="152">
        <f>ROUND(I136*H136,3)</f>
        <v>0</v>
      </c>
      <c r="BL136" s="16" t="s">
        <v>184</v>
      </c>
      <c r="BM136" s="150" t="s">
        <v>438</v>
      </c>
    </row>
    <row r="137" spans="1:65" s="13" customFormat="1">
      <c r="B137" s="153"/>
      <c r="D137" s="154" t="s">
        <v>204</v>
      </c>
      <c r="F137" s="156" t="s">
        <v>1401</v>
      </c>
      <c r="H137" s="157">
        <v>51.116</v>
      </c>
      <c r="L137" s="153"/>
      <c r="M137" s="158"/>
      <c r="N137" s="159"/>
      <c r="O137" s="159"/>
      <c r="P137" s="159"/>
      <c r="Q137" s="159"/>
      <c r="R137" s="159"/>
      <c r="S137" s="159"/>
      <c r="T137" s="160"/>
      <c r="AT137" s="155" t="s">
        <v>204</v>
      </c>
      <c r="AU137" s="155" t="s">
        <v>185</v>
      </c>
      <c r="AV137" s="13" t="s">
        <v>185</v>
      </c>
      <c r="AW137" s="13" t="s">
        <v>3</v>
      </c>
      <c r="AX137" s="13" t="s">
        <v>80</v>
      </c>
      <c r="AY137" s="155" t="s">
        <v>177</v>
      </c>
    </row>
    <row r="138" spans="1:65" s="2" customFormat="1" ht="14.45" customHeight="1">
      <c r="A138" s="28"/>
      <c r="B138" s="139"/>
      <c r="C138" s="140" t="s">
        <v>199</v>
      </c>
      <c r="D138" s="140" t="s">
        <v>180</v>
      </c>
      <c r="E138" s="141" t="s">
        <v>344</v>
      </c>
      <c r="F138" s="142" t="s">
        <v>345</v>
      </c>
      <c r="G138" s="143" t="s">
        <v>202</v>
      </c>
      <c r="H138" s="144">
        <v>12.779</v>
      </c>
      <c r="I138" s="144"/>
      <c r="J138" s="144"/>
      <c r="K138" s="145"/>
      <c r="L138" s="29"/>
      <c r="M138" s="146" t="s">
        <v>1</v>
      </c>
      <c r="N138" s="147" t="s">
        <v>38</v>
      </c>
      <c r="O138" s="148">
        <v>0.83199999999999996</v>
      </c>
      <c r="P138" s="148">
        <f>O138*H138</f>
        <v>10.632128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0" t="s">
        <v>184</v>
      </c>
      <c r="AT138" s="150" t="s">
        <v>180</v>
      </c>
      <c r="AU138" s="150" t="s">
        <v>185</v>
      </c>
      <c r="AY138" s="16" t="s">
        <v>177</v>
      </c>
      <c r="BE138" s="151">
        <f>IF(N138="základná",J138,0)</f>
        <v>0</v>
      </c>
      <c r="BF138" s="151">
        <f>IF(N138="znížená",J138,0)</f>
        <v>0</v>
      </c>
      <c r="BG138" s="151">
        <f>IF(N138="zákl. prenesená",J138,0)</f>
        <v>0</v>
      </c>
      <c r="BH138" s="151">
        <f>IF(N138="zníž. prenesená",J138,0)</f>
        <v>0</v>
      </c>
      <c r="BI138" s="151">
        <f>IF(N138="nulová",J138,0)</f>
        <v>0</v>
      </c>
      <c r="BJ138" s="16" t="s">
        <v>185</v>
      </c>
      <c r="BK138" s="152">
        <f>ROUND(I138*H138,3)</f>
        <v>0</v>
      </c>
      <c r="BL138" s="16" t="s">
        <v>184</v>
      </c>
      <c r="BM138" s="150" t="s">
        <v>439</v>
      </c>
    </row>
    <row r="139" spans="1:65" s="2" customFormat="1" ht="14.45" customHeight="1">
      <c r="A139" s="28"/>
      <c r="B139" s="139"/>
      <c r="C139" s="140" t="s">
        <v>178</v>
      </c>
      <c r="D139" s="140" t="s">
        <v>180</v>
      </c>
      <c r="E139" s="141" t="s">
        <v>347</v>
      </c>
      <c r="F139" s="142" t="s">
        <v>348</v>
      </c>
      <c r="G139" s="143" t="s">
        <v>202</v>
      </c>
      <c r="H139" s="144">
        <v>12.779</v>
      </c>
      <c r="I139" s="144"/>
      <c r="J139" s="144"/>
      <c r="K139" s="145"/>
      <c r="L139" s="29"/>
      <c r="M139" s="146" t="s">
        <v>1</v>
      </c>
      <c r="N139" s="147" t="s">
        <v>38</v>
      </c>
      <c r="O139" s="148">
        <v>8.9999999999999993E-3</v>
      </c>
      <c r="P139" s="148">
        <f>O139*H139</f>
        <v>0.11501099999999999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0" t="s">
        <v>184</v>
      </c>
      <c r="AT139" s="150" t="s">
        <v>180</v>
      </c>
      <c r="AU139" s="150" t="s">
        <v>185</v>
      </c>
      <c r="AY139" s="16" t="s">
        <v>177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6" t="s">
        <v>185</v>
      </c>
      <c r="BK139" s="152">
        <f>ROUND(I139*H139,3)</f>
        <v>0</v>
      </c>
      <c r="BL139" s="16" t="s">
        <v>184</v>
      </c>
      <c r="BM139" s="150" t="s">
        <v>440</v>
      </c>
    </row>
    <row r="140" spans="1:65" s="2" customFormat="1" ht="24.2" customHeight="1">
      <c r="A140" s="28"/>
      <c r="B140" s="139"/>
      <c r="C140" s="140" t="s">
        <v>210</v>
      </c>
      <c r="D140" s="140" t="s">
        <v>180</v>
      </c>
      <c r="E140" s="141" t="s">
        <v>350</v>
      </c>
      <c r="F140" s="142" t="s">
        <v>351</v>
      </c>
      <c r="G140" s="143" t="s">
        <v>253</v>
      </c>
      <c r="H140" s="144">
        <v>23.001999999999999</v>
      </c>
      <c r="I140" s="144"/>
      <c r="J140" s="144"/>
      <c r="K140" s="145"/>
      <c r="L140" s="29"/>
      <c r="M140" s="146" t="s">
        <v>1</v>
      </c>
      <c r="N140" s="147" t="s">
        <v>38</v>
      </c>
      <c r="O140" s="148">
        <v>0</v>
      </c>
      <c r="P140" s="148">
        <f>O140*H140</f>
        <v>0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0" t="s">
        <v>184</v>
      </c>
      <c r="AT140" s="150" t="s">
        <v>180</v>
      </c>
      <c r="AU140" s="150" t="s">
        <v>185</v>
      </c>
      <c r="AY140" s="16" t="s">
        <v>177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6" t="s">
        <v>185</v>
      </c>
      <c r="BK140" s="152">
        <f>ROUND(I140*H140,3)</f>
        <v>0</v>
      </c>
      <c r="BL140" s="16" t="s">
        <v>184</v>
      </c>
      <c r="BM140" s="150" t="s">
        <v>441</v>
      </c>
    </row>
    <row r="141" spans="1:65" s="13" customFormat="1">
      <c r="B141" s="153"/>
      <c r="D141" s="154" t="s">
        <v>204</v>
      </c>
      <c r="F141" s="156" t="s">
        <v>442</v>
      </c>
      <c r="H141" s="157">
        <v>23.001999999999999</v>
      </c>
      <c r="L141" s="153"/>
      <c r="M141" s="158"/>
      <c r="N141" s="159"/>
      <c r="O141" s="159"/>
      <c r="P141" s="159"/>
      <c r="Q141" s="159"/>
      <c r="R141" s="159"/>
      <c r="S141" s="159"/>
      <c r="T141" s="160"/>
      <c r="AT141" s="155" t="s">
        <v>204</v>
      </c>
      <c r="AU141" s="155" t="s">
        <v>185</v>
      </c>
      <c r="AV141" s="13" t="s">
        <v>185</v>
      </c>
      <c r="AW141" s="13" t="s">
        <v>3</v>
      </c>
      <c r="AX141" s="13" t="s">
        <v>80</v>
      </c>
      <c r="AY141" s="155" t="s">
        <v>177</v>
      </c>
    </row>
    <row r="142" spans="1:65" s="2" customFormat="1" ht="24.2" customHeight="1">
      <c r="A142" s="28"/>
      <c r="B142" s="139"/>
      <c r="C142" s="140" t="s">
        <v>215</v>
      </c>
      <c r="D142" s="140" t="s">
        <v>180</v>
      </c>
      <c r="E142" s="141" t="s">
        <v>354</v>
      </c>
      <c r="F142" s="142" t="s">
        <v>355</v>
      </c>
      <c r="G142" s="143" t="s">
        <v>202</v>
      </c>
      <c r="H142" s="144">
        <v>1.5209999999999999</v>
      </c>
      <c r="I142" s="144"/>
      <c r="J142" s="144"/>
      <c r="K142" s="145"/>
      <c r="L142" s="29"/>
      <c r="M142" s="146" t="s">
        <v>1</v>
      </c>
      <c r="N142" s="147" t="s">
        <v>38</v>
      </c>
      <c r="O142" s="148">
        <v>0.24199999999999999</v>
      </c>
      <c r="P142" s="148">
        <f>O142*H142</f>
        <v>0.36808199999999996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0" t="s">
        <v>184</v>
      </c>
      <c r="AT142" s="150" t="s">
        <v>180</v>
      </c>
      <c r="AU142" s="150" t="s">
        <v>185</v>
      </c>
      <c r="AY142" s="16" t="s">
        <v>177</v>
      </c>
      <c r="BE142" s="151">
        <f>IF(N142="základná",J142,0)</f>
        <v>0</v>
      </c>
      <c r="BF142" s="151">
        <f>IF(N142="znížená",J142,0)</f>
        <v>0</v>
      </c>
      <c r="BG142" s="151">
        <f>IF(N142="zákl. prenesená",J142,0)</f>
        <v>0</v>
      </c>
      <c r="BH142" s="151">
        <f>IF(N142="zníž. prenesená",J142,0)</f>
        <v>0</v>
      </c>
      <c r="BI142" s="151">
        <f>IF(N142="nulová",J142,0)</f>
        <v>0</v>
      </c>
      <c r="BJ142" s="16" t="s">
        <v>185</v>
      </c>
      <c r="BK142" s="152">
        <f>ROUND(I142*H142,3)</f>
        <v>0</v>
      </c>
      <c r="BL142" s="16" t="s">
        <v>184</v>
      </c>
      <c r="BM142" s="150" t="s">
        <v>443</v>
      </c>
    </row>
    <row r="143" spans="1:65" s="12" customFormat="1" ht="22.9" customHeight="1">
      <c r="B143" s="127"/>
      <c r="D143" s="128" t="s">
        <v>71</v>
      </c>
      <c r="E143" s="137" t="s">
        <v>185</v>
      </c>
      <c r="F143" s="137" t="s">
        <v>358</v>
      </c>
      <c r="J143" s="138"/>
      <c r="L143" s="127"/>
      <c r="M143" s="131"/>
      <c r="N143" s="132"/>
      <c r="O143" s="132"/>
      <c r="P143" s="133">
        <f>SUM(P144:P151)</f>
        <v>5.0683992199999999</v>
      </c>
      <c r="Q143" s="132"/>
      <c r="R143" s="133">
        <f>SUM(R144:R151)</f>
        <v>17.958252179999999</v>
      </c>
      <c r="S143" s="132"/>
      <c r="T143" s="134">
        <f>SUM(T144:T151)</f>
        <v>0</v>
      </c>
      <c r="AR143" s="128" t="s">
        <v>80</v>
      </c>
      <c r="AT143" s="135" t="s">
        <v>71</v>
      </c>
      <c r="AU143" s="135" t="s">
        <v>80</v>
      </c>
      <c r="AY143" s="128" t="s">
        <v>177</v>
      </c>
      <c r="BK143" s="136">
        <f>SUM(BK144:BK151)</f>
        <v>0</v>
      </c>
    </row>
    <row r="144" spans="1:65" s="2" customFormat="1" ht="14.45" customHeight="1">
      <c r="A144" s="28"/>
      <c r="B144" s="139"/>
      <c r="C144" s="140" t="s">
        <v>197</v>
      </c>
      <c r="D144" s="140" t="s">
        <v>180</v>
      </c>
      <c r="E144" s="141" t="s">
        <v>444</v>
      </c>
      <c r="F144" s="142" t="s">
        <v>445</v>
      </c>
      <c r="G144" s="143" t="s">
        <v>202</v>
      </c>
      <c r="H144" s="144">
        <v>0.91300000000000003</v>
      </c>
      <c r="I144" s="144"/>
      <c r="J144" s="144"/>
      <c r="K144" s="145"/>
      <c r="L144" s="29"/>
      <c r="M144" s="146" t="s">
        <v>1</v>
      </c>
      <c r="N144" s="147" t="s">
        <v>38</v>
      </c>
      <c r="O144" s="148">
        <v>0.90824000000000005</v>
      </c>
      <c r="P144" s="148">
        <f>O144*H144</f>
        <v>0.82922312000000009</v>
      </c>
      <c r="Q144" s="148">
        <v>2.0663999999999998</v>
      </c>
      <c r="R144" s="148">
        <f>Q144*H144</f>
        <v>1.8866231999999998</v>
      </c>
      <c r="S144" s="148">
        <v>0</v>
      </c>
      <c r="T144" s="149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0" t="s">
        <v>184</v>
      </c>
      <c r="AT144" s="150" t="s">
        <v>180</v>
      </c>
      <c r="AU144" s="150" t="s">
        <v>185</v>
      </c>
      <c r="AY144" s="16" t="s">
        <v>177</v>
      </c>
      <c r="BE144" s="151">
        <f>IF(N144="základná",J144,0)</f>
        <v>0</v>
      </c>
      <c r="BF144" s="151">
        <f>IF(N144="znížená",J144,0)</f>
        <v>0</v>
      </c>
      <c r="BG144" s="151">
        <f>IF(N144="zákl. prenesená",J144,0)</f>
        <v>0</v>
      </c>
      <c r="BH144" s="151">
        <f>IF(N144="zníž. prenesená",J144,0)</f>
        <v>0</v>
      </c>
      <c r="BI144" s="151">
        <f>IF(N144="nulová",J144,0)</f>
        <v>0</v>
      </c>
      <c r="BJ144" s="16" t="s">
        <v>185</v>
      </c>
      <c r="BK144" s="152">
        <f>ROUND(I144*H144,3)</f>
        <v>0</v>
      </c>
      <c r="BL144" s="16" t="s">
        <v>184</v>
      </c>
      <c r="BM144" s="150" t="s">
        <v>446</v>
      </c>
    </row>
    <row r="145" spans="1:65" s="13" customFormat="1">
      <c r="B145" s="153"/>
      <c r="D145" s="154" t="s">
        <v>204</v>
      </c>
      <c r="E145" s="155" t="s">
        <v>1</v>
      </c>
      <c r="F145" s="156" t="s">
        <v>447</v>
      </c>
      <c r="H145" s="157">
        <v>0.60699999999999998</v>
      </c>
      <c r="L145" s="153"/>
      <c r="M145" s="158"/>
      <c r="N145" s="159"/>
      <c r="O145" s="159"/>
      <c r="P145" s="159"/>
      <c r="Q145" s="159"/>
      <c r="R145" s="159"/>
      <c r="S145" s="159"/>
      <c r="T145" s="160"/>
      <c r="AT145" s="155" t="s">
        <v>204</v>
      </c>
      <c r="AU145" s="155" t="s">
        <v>185</v>
      </c>
      <c r="AV145" s="13" t="s">
        <v>185</v>
      </c>
      <c r="AW145" s="13" t="s">
        <v>27</v>
      </c>
      <c r="AX145" s="13" t="s">
        <v>72</v>
      </c>
      <c r="AY145" s="155" t="s">
        <v>177</v>
      </c>
    </row>
    <row r="146" spans="1:65" s="13" customFormat="1">
      <c r="B146" s="153"/>
      <c r="D146" s="154" t="s">
        <v>204</v>
      </c>
      <c r="E146" s="155" t="s">
        <v>1</v>
      </c>
      <c r="F146" s="156" t="s">
        <v>448</v>
      </c>
      <c r="H146" s="157">
        <v>0.30599999999999999</v>
      </c>
      <c r="L146" s="153"/>
      <c r="M146" s="158"/>
      <c r="N146" s="159"/>
      <c r="O146" s="159"/>
      <c r="P146" s="159"/>
      <c r="Q146" s="159"/>
      <c r="R146" s="159"/>
      <c r="S146" s="159"/>
      <c r="T146" s="160"/>
      <c r="AT146" s="155" t="s">
        <v>204</v>
      </c>
      <c r="AU146" s="155" t="s">
        <v>185</v>
      </c>
      <c r="AV146" s="13" t="s">
        <v>185</v>
      </c>
      <c r="AW146" s="13" t="s">
        <v>27</v>
      </c>
      <c r="AX146" s="13" t="s">
        <v>72</v>
      </c>
      <c r="AY146" s="155" t="s">
        <v>177</v>
      </c>
    </row>
    <row r="147" spans="1:65" s="14" customFormat="1">
      <c r="B147" s="174"/>
      <c r="D147" s="154" t="s">
        <v>204</v>
      </c>
      <c r="E147" s="175" t="s">
        <v>1</v>
      </c>
      <c r="F147" s="176" t="s">
        <v>395</v>
      </c>
      <c r="H147" s="177">
        <v>0.91300000000000003</v>
      </c>
      <c r="L147" s="174"/>
      <c r="M147" s="178"/>
      <c r="N147" s="179"/>
      <c r="O147" s="179"/>
      <c r="P147" s="179"/>
      <c r="Q147" s="179"/>
      <c r="R147" s="179"/>
      <c r="S147" s="179"/>
      <c r="T147" s="180"/>
      <c r="AT147" s="175" t="s">
        <v>204</v>
      </c>
      <c r="AU147" s="175" t="s">
        <v>185</v>
      </c>
      <c r="AV147" s="14" t="s">
        <v>184</v>
      </c>
      <c r="AW147" s="14" t="s">
        <v>27</v>
      </c>
      <c r="AX147" s="14" t="s">
        <v>80</v>
      </c>
      <c r="AY147" s="175" t="s">
        <v>177</v>
      </c>
    </row>
    <row r="148" spans="1:65" s="2" customFormat="1" ht="14.45" customHeight="1">
      <c r="A148" s="28"/>
      <c r="B148" s="139"/>
      <c r="C148" s="140" t="s">
        <v>223</v>
      </c>
      <c r="D148" s="140" t="s">
        <v>180</v>
      </c>
      <c r="E148" s="141" t="s">
        <v>449</v>
      </c>
      <c r="F148" s="142" t="s">
        <v>450</v>
      </c>
      <c r="G148" s="143" t="s">
        <v>202</v>
      </c>
      <c r="H148" s="144">
        <v>7.3019999999999996</v>
      </c>
      <c r="I148" s="144"/>
      <c r="J148" s="144"/>
      <c r="K148" s="145"/>
      <c r="L148" s="29"/>
      <c r="M148" s="146" t="s">
        <v>1</v>
      </c>
      <c r="N148" s="147" t="s">
        <v>38</v>
      </c>
      <c r="O148" s="148">
        <v>0.58055000000000001</v>
      </c>
      <c r="P148" s="148">
        <f>O148*H148</f>
        <v>4.2391760999999999</v>
      </c>
      <c r="Q148" s="148">
        <v>2.20099</v>
      </c>
      <c r="R148" s="148">
        <f>Q148*H148</f>
        <v>16.07162898</v>
      </c>
      <c r="S148" s="148">
        <v>0</v>
      </c>
      <c r="T148" s="149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0" t="s">
        <v>184</v>
      </c>
      <c r="AT148" s="150" t="s">
        <v>180</v>
      </c>
      <c r="AU148" s="150" t="s">
        <v>185</v>
      </c>
      <c r="AY148" s="16" t="s">
        <v>177</v>
      </c>
      <c r="BE148" s="151">
        <f>IF(N148="základná",J148,0)</f>
        <v>0</v>
      </c>
      <c r="BF148" s="151">
        <f>IF(N148="znížená",J148,0)</f>
        <v>0</v>
      </c>
      <c r="BG148" s="151">
        <f>IF(N148="zákl. prenesená",J148,0)</f>
        <v>0</v>
      </c>
      <c r="BH148" s="151">
        <f>IF(N148="zníž. prenesená",J148,0)</f>
        <v>0</v>
      </c>
      <c r="BI148" s="151">
        <f>IF(N148="nulová",J148,0)</f>
        <v>0</v>
      </c>
      <c r="BJ148" s="16" t="s">
        <v>185</v>
      </c>
      <c r="BK148" s="152">
        <f>ROUND(I148*H148,3)</f>
        <v>0</v>
      </c>
      <c r="BL148" s="16" t="s">
        <v>184</v>
      </c>
      <c r="BM148" s="150" t="s">
        <v>451</v>
      </c>
    </row>
    <row r="149" spans="1:65" s="13" customFormat="1">
      <c r="B149" s="153"/>
      <c r="D149" s="154" t="s">
        <v>204</v>
      </c>
      <c r="E149" s="155" t="s">
        <v>1</v>
      </c>
      <c r="F149" s="156" t="s">
        <v>452</v>
      </c>
      <c r="H149" s="157">
        <v>4.8520000000000003</v>
      </c>
      <c r="L149" s="153"/>
      <c r="M149" s="158"/>
      <c r="N149" s="159"/>
      <c r="O149" s="159"/>
      <c r="P149" s="159"/>
      <c r="Q149" s="159"/>
      <c r="R149" s="159"/>
      <c r="S149" s="159"/>
      <c r="T149" s="160"/>
      <c r="AT149" s="155" t="s">
        <v>204</v>
      </c>
      <c r="AU149" s="155" t="s">
        <v>185</v>
      </c>
      <c r="AV149" s="13" t="s">
        <v>185</v>
      </c>
      <c r="AW149" s="13" t="s">
        <v>27</v>
      </c>
      <c r="AX149" s="13" t="s">
        <v>72</v>
      </c>
      <c r="AY149" s="155" t="s">
        <v>177</v>
      </c>
    </row>
    <row r="150" spans="1:65" s="13" customFormat="1">
      <c r="B150" s="153"/>
      <c r="D150" s="154" t="s">
        <v>204</v>
      </c>
      <c r="E150" s="155" t="s">
        <v>1</v>
      </c>
      <c r="F150" s="156" t="s">
        <v>453</v>
      </c>
      <c r="H150" s="157">
        <v>2.4500000000000002</v>
      </c>
      <c r="L150" s="153"/>
      <c r="M150" s="158"/>
      <c r="N150" s="159"/>
      <c r="O150" s="159"/>
      <c r="P150" s="159"/>
      <c r="Q150" s="159"/>
      <c r="R150" s="159"/>
      <c r="S150" s="159"/>
      <c r="T150" s="160"/>
      <c r="AT150" s="155" t="s">
        <v>204</v>
      </c>
      <c r="AU150" s="155" t="s">
        <v>185</v>
      </c>
      <c r="AV150" s="13" t="s">
        <v>185</v>
      </c>
      <c r="AW150" s="13" t="s">
        <v>27</v>
      </c>
      <c r="AX150" s="13" t="s">
        <v>72</v>
      </c>
      <c r="AY150" s="155" t="s">
        <v>177</v>
      </c>
    </row>
    <row r="151" spans="1:65" s="14" customFormat="1">
      <c r="B151" s="174"/>
      <c r="D151" s="154" t="s">
        <v>204</v>
      </c>
      <c r="E151" s="175" t="s">
        <v>1</v>
      </c>
      <c r="F151" s="176" t="s">
        <v>395</v>
      </c>
      <c r="H151" s="177">
        <v>7.3020000000000005</v>
      </c>
      <c r="L151" s="174"/>
      <c r="M151" s="178"/>
      <c r="N151" s="179"/>
      <c r="O151" s="179"/>
      <c r="P151" s="179"/>
      <c r="Q151" s="179"/>
      <c r="R151" s="179"/>
      <c r="S151" s="179"/>
      <c r="T151" s="180"/>
      <c r="AT151" s="175" t="s">
        <v>204</v>
      </c>
      <c r="AU151" s="175" t="s">
        <v>185</v>
      </c>
      <c r="AV151" s="14" t="s">
        <v>184</v>
      </c>
      <c r="AW151" s="14" t="s">
        <v>27</v>
      </c>
      <c r="AX151" s="14" t="s">
        <v>80</v>
      </c>
      <c r="AY151" s="175" t="s">
        <v>177</v>
      </c>
    </row>
    <row r="152" spans="1:65" s="12" customFormat="1" ht="22.9" customHeight="1">
      <c r="B152" s="127"/>
      <c r="D152" s="128" t="s">
        <v>71</v>
      </c>
      <c r="E152" s="137" t="s">
        <v>190</v>
      </c>
      <c r="F152" s="137" t="s">
        <v>454</v>
      </c>
      <c r="J152" s="138"/>
      <c r="L152" s="127"/>
      <c r="M152" s="131"/>
      <c r="N152" s="132"/>
      <c r="O152" s="132"/>
      <c r="P152" s="133">
        <f>SUM(P153:P161)</f>
        <v>24.232252920000001</v>
      </c>
      <c r="Q152" s="132"/>
      <c r="R152" s="133">
        <f>SUM(R153:R161)</f>
        <v>9.6025709799999976</v>
      </c>
      <c r="S152" s="132"/>
      <c r="T152" s="134">
        <f>SUM(T153:T161)</f>
        <v>0</v>
      </c>
      <c r="AR152" s="128" t="s">
        <v>80</v>
      </c>
      <c r="AT152" s="135" t="s">
        <v>71</v>
      </c>
      <c r="AU152" s="135" t="s">
        <v>80</v>
      </c>
      <c r="AY152" s="128" t="s">
        <v>177</v>
      </c>
      <c r="BK152" s="136">
        <f>SUM(BK153:BK161)</f>
        <v>0</v>
      </c>
    </row>
    <row r="153" spans="1:65" s="2" customFormat="1" ht="24.2" customHeight="1">
      <c r="A153" s="28"/>
      <c r="B153" s="139"/>
      <c r="C153" s="140" t="s">
        <v>227</v>
      </c>
      <c r="D153" s="140" t="s">
        <v>180</v>
      </c>
      <c r="E153" s="141" t="s">
        <v>455</v>
      </c>
      <c r="F153" s="142" t="s">
        <v>456</v>
      </c>
      <c r="G153" s="143" t="s">
        <v>202</v>
      </c>
      <c r="H153" s="144">
        <v>4.1559999999999997</v>
      </c>
      <c r="I153" s="144"/>
      <c r="J153" s="144"/>
      <c r="K153" s="145"/>
      <c r="L153" s="29"/>
      <c r="M153" s="146" t="s">
        <v>1</v>
      </c>
      <c r="N153" s="147" t="s">
        <v>38</v>
      </c>
      <c r="O153" s="148">
        <v>1.0074700000000001</v>
      </c>
      <c r="P153" s="148">
        <f>O153*H153</f>
        <v>4.1870453200000002</v>
      </c>
      <c r="Q153" s="148">
        <v>2.2119</v>
      </c>
      <c r="R153" s="148">
        <f>Q153*H153</f>
        <v>9.1926563999999988</v>
      </c>
      <c r="S153" s="148">
        <v>0</v>
      </c>
      <c r="T153" s="149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0" t="s">
        <v>184</v>
      </c>
      <c r="AT153" s="150" t="s">
        <v>180</v>
      </c>
      <c r="AU153" s="150" t="s">
        <v>185</v>
      </c>
      <c r="AY153" s="16" t="s">
        <v>177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6" t="s">
        <v>185</v>
      </c>
      <c r="BK153" s="152">
        <f>ROUND(I153*H153,3)</f>
        <v>0</v>
      </c>
      <c r="BL153" s="16" t="s">
        <v>184</v>
      </c>
      <c r="BM153" s="150" t="s">
        <v>457</v>
      </c>
    </row>
    <row r="154" spans="1:65" s="13" customFormat="1">
      <c r="B154" s="153"/>
      <c r="D154" s="154" t="s">
        <v>204</v>
      </c>
      <c r="E154" s="155" t="s">
        <v>1</v>
      </c>
      <c r="F154" s="156" t="s">
        <v>458</v>
      </c>
      <c r="H154" s="157">
        <v>2.7629999999999999</v>
      </c>
      <c r="L154" s="153"/>
      <c r="M154" s="158"/>
      <c r="N154" s="159"/>
      <c r="O154" s="159"/>
      <c r="P154" s="159"/>
      <c r="Q154" s="159"/>
      <c r="R154" s="159"/>
      <c r="S154" s="159"/>
      <c r="T154" s="160"/>
      <c r="AT154" s="155" t="s">
        <v>204</v>
      </c>
      <c r="AU154" s="155" t="s">
        <v>185</v>
      </c>
      <c r="AV154" s="13" t="s">
        <v>185</v>
      </c>
      <c r="AW154" s="13" t="s">
        <v>27</v>
      </c>
      <c r="AX154" s="13" t="s">
        <v>72</v>
      </c>
      <c r="AY154" s="155" t="s">
        <v>177</v>
      </c>
    </row>
    <row r="155" spans="1:65" s="13" customFormat="1">
      <c r="B155" s="153"/>
      <c r="D155" s="154" t="s">
        <v>204</v>
      </c>
      <c r="E155" s="155" t="s">
        <v>1</v>
      </c>
      <c r="F155" s="156" t="s">
        <v>459</v>
      </c>
      <c r="H155" s="157">
        <v>1.393</v>
      </c>
      <c r="L155" s="153"/>
      <c r="M155" s="158"/>
      <c r="N155" s="159"/>
      <c r="O155" s="159"/>
      <c r="P155" s="159"/>
      <c r="Q155" s="159"/>
      <c r="R155" s="159"/>
      <c r="S155" s="159"/>
      <c r="T155" s="160"/>
      <c r="AT155" s="155" t="s">
        <v>204</v>
      </c>
      <c r="AU155" s="155" t="s">
        <v>185</v>
      </c>
      <c r="AV155" s="13" t="s">
        <v>185</v>
      </c>
      <c r="AW155" s="13" t="s">
        <v>27</v>
      </c>
      <c r="AX155" s="13" t="s">
        <v>72</v>
      </c>
      <c r="AY155" s="155" t="s">
        <v>177</v>
      </c>
    </row>
    <row r="156" spans="1:65" s="14" customFormat="1">
      <c r="B156" s="174"/>
      <c r="D156" s="154" t="s">
        <v>204</v>
      </c>
      <c r="E156" s="175" t="s">
        <v>1</v>
      </c>
      <c r="F156" s="176" t="s">
        <v>395</v>
      </c>
      <c r="H156" s="177">
        <v>4.1559999999999997</v>
      </c>
      <c r="L156" s="174"/>
      <c r="M156" s="178"/>
      <c r="N156" s="179"/>
      <c r="O156" s="179"/>
      <c r="P156" s="179"/>
      <c r="Q156" s="179"/>
      <c r="R156" s="179"/>
      <c r="S156" s="179"/>
      <c r="T156" s="180"/>
      <c r="AT156" s="175" t="s">
        <v>204</v>
      </c>
      <c r="AU156" s="175" t="s">
        <v>185</v>
      </c>
      <c r="AV156" s="14" t="s">
        <v>184</v>
      </c>
      <c r="AW156" s="14" t="s">
        <v>27</v>
      </c>
      <c r="AX156" s="14" t="s">
        <v>80</v>
      </c>
      <c r="AY156" s="175" t="s">
        <v>177</v>
      </c>
    </row>
    <row r="157" spans="1:65" s="2" customFormat="1" ht="24.2" customHeight="1">
      <c r="A157" s="28"/>
      <c r="B157" s="139"/>
      <c r="C157" s="140" t="s">
        <v>231</v>
      </c>
      <c r="D157" s="140" t="s">
        <v>180</v>
      </c>
      <c r="E157" s="141" t="s">
        <v>460</v>
      </c>
      <c r="F157" s="142" t="s">
        <v>461</v>
      </c>
      <c r="G157" s="143" t="s">
        <v>183</v>
      </c>
      <c r="H157" s="144">
        <v>8.282</v>
      </c>
      <c r="I157" s="144"/>
      <c r="J157" s="144"/>
      <c r="K157" s="145"/>
      <c r="L157" s="29"/>
      <c r="M157" s="146" t="s">
        <v>1</v>
      </c>
      <c r="N157" s="147" t="s">
        <v>38</v>
      </c>
      <c r="O157" s="148">
        <v>0.44335000000000002</v>
      </c>
      <c r="P157" s="148">
        <f>O157*H157</f>
        <v>3.6718247000000002</v>
      </c>
      <c r="Q157" s="148">
        <v>2.16E-3</v>
      </c>
      <c r="R157" s="148">
        <f>Q157*H157</f>
        <v>1.7889120000000001E-2</v>
      </c>
      <c r="S157" s="148">
        <v>0</v>
      </c>
      <c r="T157" s="149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0" t="s">
        <v>184</v>
      </c>
      <c r="AT157" s="150" t="s">
        <v>180</v>
      </c>
      <c r="AU157" s="150" t="s">
        <v>185</v>
      </c>
      <c r="AY157" s="16" t="s">
        <v>177</v>
      </c>
      <c r="BE157" s="151">
        <f>IF(N157="základná",J157,0)</f>
        <v>0</v>
      </c>
      <c r="BF157" s="151">
        <f>IF(N157="znížená",J157,0)</f>
        <v>0</v>
      </c>
      <c r="BG157" s="151">
        <f>IF(N157="zákl. prenesená",J157,0)</f>
        <v>0</v>
      </c>
      <c r="BH157" s="151">
        <f>IF(N157="zníž. prenesená",J157,0)</f>
        <v>0</v>
      </c>
      <c r="BI157" s="151">
        <f>IF(N157="nulová",J157,0)</f>
        <v>0</v>
      </c>
      <c r="BJ157" s="16" t="s">
        <v>185</v>
      </c>
      <c r="BK157" s="152">
        <f>ROUND(I157*H157,3)</f>
        <v>0</v>
      </c>
      <c r="BL157" s="16" t="s">
        <v>184</v>
      </c>
      <c r="BM157" s="150" t="s">
        <v>462</v>
      </c>
    </row>
    <row r="158" spans="1:65" s="13" customFormat="1">
      <c r="B158" s="153"/>
      <c r="D158" s="154" t="s">
        <v>204</v>
      </c>
      <c r="E158" s="155" t="s">
        <v>1</v>
      </c>
      <c r="F158" s="156" t="s">
        <v>463</v>
      </c>
      <c r="H158" s="157">
        <v>8.282</v>
      </c>
      <c r="L158" s="153"/>
      <c r="M158" s="158"/>
      <c r="N158" s="159"/>
      <c r="O158" s="159"/>
      <c r="P158" s="159"/>
      <c r="Q158" s="159"/>
      <c r="R158" s="159"/>
      <c r="S158" s="159"/>
      <c r="T158" s="160"/>
      <c r="AT158" s="155" t="s">
        <v>204</v>
      </c>
      <c r="AU158" s="155" t="s">
        <v>185</v>
      </c>
      <c r="AV158" s="13" t="s">
        <v>185</v>
      </c>
      <c r="AW158" s="13" t="s">
        <v>27</v>
      </c>
      <c r="AX158" s="13" t="s">
        <v>80</v>
      </c>
      <c r="AY158" s="155" t="s">
        <v>177</v>
      </c>
    </row>
    <row r="159" spans="1:65" s="2" customFormat="1" ht="24.2" customHeight="1">
      <c r="A159" s="28"/>
      <c r="B159" s="139"/>
      <c r="C159" s="140" t="s">
        <v>235</v>
      </c>
      <c r="D159" s="140" t="s">
        <v>180</v>
      </c>
      <c r="E159" s="141" t="s">
        <v>464</v>
      </c>
      <c r="F159" s="142" t="s">
        <v>465</v>
      </c>
      <c r="G159" s="143" t="s">
        <v>183</v>
      </c>
      <c r="H159" s="144">
        <v>8.282</v>
      </c>
      <c r="I159" s="144"/>
      <c r="J159" s="144"/>
      <c r="K159" s="145"/>
      <c r="L159" s="29"/>
      <c r="M159" s="146" t="s">
        <v>1</v>
      </c>
      <c r="N159" s="147" t="s">
        <v>38</v>
      </c>
      <c r="O159" s="148">
        <v>0.30845</v>
      </c>
      <c r="P159" s="148">
        <f>O159*H159</f>
        <v>2.5545829000000002</v>
      </c>
      <c r="Q159" s="148">
        <v>0</v>
      </c>
      <c r="R159" s="148">
        <f>Q159*H159</f>
        <v>0</v>
      </c>
      <c r="S159" s="148">
        <v>0</v>
      </c>
      <c r="T159" s="149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0" t="s">
        <v>184</v>
      </c>
      <c r="AT159" s="150" t="s">
        <v>180</v>
      </c>
      <c r="AU159" s="150" t="s">
        <v>185</v>
      </c>
      <c r="AY159" s="16" t="s">
        <v>177</v>
      </c>
      <c r="BE159" s="151">
        <f>IF(N159="základná",J159,0)</f>
        <v>0</v>
      </c>
      <c r="BF159" s="151">
        <f>IF(N159="znížená",J159,0)</f>
        <v>0</v>
      </c>
      <c r="BG159" s="151">
        <f>IF(N159="zákl. prenesená",J159,0)</f>
        <v>0</v>
      </c>
      <c r="BH159" s="151">
        <f>IF(N159="zníž. prenesená",J159,0)</f>
        <v>0</v>
      </c>
      <c r="BI159" s="151">
        <f>IF(N159="nulová",J159,0)</f>
        <v>0</v>
      </c>
      <c r="BJ159" s="16" t="s">
        <v>185</v>
      </c>
      <c r="BK159" s="152">
        <f>ROUND(I159*H159,3)</f>
        <v>0</v>
      </c>
      <c r="BL159" s="16" t="s">
        <v>184</v>
      </c>
      <c r="BM159" s="150" t="s">
        <v>466</v>
      </c>
    </row>
    <row r="160" spans="1:65" s="2" customFormat="1" ht="14.45" customHeight="1">
      <c r="A160" s="28"/>
      <c r="B160" s="139"/>
      <c r="C160" s="140" t="s">
        <v>240</v>
      </c>
      <c r="D160" s="140" t="s">
        <v>180</v>
      </c>
      <c r="E160" s="141" t="s">
        <v>467</v>
      </c>
      <c r="F160" s="142" t="s">
        <v>468</v>
      </c>
      <c r="G160" s="143" t="s">
        <v>253</v>
      </c>
      <c r="H160" s="144">
        <v>0.38600000000000001</v>
      </c>
      <c r="I160" s="144"/>
      <c r="J160" s="144"/>
      <c r="K160" s="145"/>
      <c r="L160" s="29"/>
      <c r="M160" s="146" t="s">
        <v>1</v>
      </c>
      <c r="N160" s="147" t="s">
        <v>38</v>
      </c>
      <c r="O160" s="148">
        <v>35.799999999999997</v>
      </c>
      <c r="P160" s="148">
        <f>O160*H160</f>
        <v>13.8188</v>
      </c>
      <c r="Q160" s="148">
        <v>1.0156099999999999</v>
      </c>
      <c r="R160" s="148">
        <f>Q160*H160</f>
        <v>0.39202545999999999</v>
      </c>
      <c r="S160" s="148">
        <v>0</v>
      </c>
      <c r="T160" s="149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0" t="s">
        <v>184</v>
      </c>
      <c r="AT160" s="150" t="s">
        <v>180</v>
      </c>
      <c r="AU160" s="150" t="s">
        <v>185</v>
      </c>
      <c r="AY160" s="16" t="s">
        <v>177</v>
      </c>
      <c r="BE160" s="151">
        <f>IF(N160="základná",J160,0)</f>
        <v>0</v>
      </c>
      <c r="BF160" s="151">
        <f>IF(N160="znížená",J160,0)</f>
        <v>0</v>
      </c>
      <c r="BG160" s="151">
        <f>IF(N160="zákl. prenesená",J160,0)</f>
        <v>0</v>
      </c>
      <c r="BH160" s="151">
        <f>IF(N160="zníž. prenesená",J160,0)</f>
        <v>0</v>
      </c>
      <c r="BI160" s="151">
        <f>IF(N160="nulová",J160,0)</f>
        <v>0</v>
      </c>
      <c r="BJ160" s="16" t="s">
        <v>185</v>
      </c>
      <c r="BK160" s="152">
        <f>ROUND(I160*H160,3)</f>
        <v>0</v>
      </c>
      <c r="BL160" s="16" t="s">
        <v>184</v>
      </c>
      <c r="BM160" s="150" t="s">
        <v>469</v>
      </c>
    </row>
    <row r="161" spans="1:65" s="13" customFormat="1">
      <c r="B161" s="153"/>
      <c r="D161" s="154" t="s">
        <v>204</v>
      </c>
      <c r="E161" s="155" t="s">
        <v>1</v>
      </c>
      <c r="F161" s="156" t="s">
        <v>470</v>
      </c>
      <c r="H161" s="157">
        <v>0.38600000000000001</v>
      </c>
      <c r="L161" s="153"/>
      <c r="M161" s="158"/>
      <c r="N161" s="159"/>
      <c r="O161" s="159"/>
      <c r="P161" s="159"/>
      <c r="Q161" s="159"/>
      <c r="R161" s="159"/>
      <c r="S161" s="159"/>
      <c r="T161" s="160"/>
      <c r="AT161" s="155" t="s">
        <v>204</v>
      </c>
      <c r="AU161" s="155" t="s">
        <v>185</v>
      </c>
      <c r="AV161" s="13" t="s">
        <v>185</v>
      </c>
      <c r="AW161" s="13" t="s">
        <v>27</v>
      </c>
      <c r="AX161" s="13" t="s">
        <v>80</v>
      </c>
      <c r="AY161" s="155" t="s">
        <v>177</v>
      </c>
    </row>
    <row r="162" spans="1:65" s="12" customFormat="1" ht="22.9" customHeight="1">
      <c r="B162" s="127"/>
      <c r="D162" s="128" t="s">
        <v>71</v>
      </c>
      <c r="E162" s="137" t="s">
        <v>271</v>
      </c>
      <c r="F162" s="137" t="s">
        <v>272</v>
      </c>
      <c r="J162" s="138"/>
      <c r="L162" s="127"/>
      <c r="M162" s="131"/>
      <c r="N162" s="132"/>
      <c r="O162" s="132"/>
      <c r="P162" s="133">
        <f>P163</f>
        <v>54.074681999999996</v>
      </c>
      <c r="Q162" s="132"/>
      <c r="R162" s="133">
        <f>R163</f>
        <v>0</v>
      </c>
      <c r="S162" s="132"/>
      <c r="T162" s="134">
        <f>T163</f>
        <v>0</v>
      </c>
      <c r="AR162" s="128" t="s">
        <v>80</v>
      </c>
      <c r="AT162" s="135" t="s">
        <v>71</v>
      </c>
      <c r="AU162" s="135" t="s">
        <v>80</v>
      </c>
      <c r="AY162" s="128" t="s">
        <v>177</v>
      </c>
      <c r="BK162" s="136">
        <f>BK163</f>
        <v>0</v>
      </c>
    </row>
    <row r="163" spans="1:65" s="2" customFormat="1" ht="24.2" customHeight="1">
      <c r="A163" s="28"/>
      <c r="B163" s="139"/>
      <c r="C163" s="140" t="s">
        <v>245</v>
      </c>
      <c r="D163" s="140" t="s">
        <v>180</v>
      </c>
      <c r="E163" s="141" t="s">
        <v>363</v>
      </c>
      <c r="F163" s="142" t="s">
        <v>364</v>
      </c>
      <c r="G163" s="143" t="s">
        <v>253</v>
      </c>
      <c r="H163" s="144">
        <v>27.561</v>
      </c>
      <c r="I163" s="144"/>
      <c r="J163" s="144"/>
      <c r="K163" s="145"/>
      <c r="L163" s="29"/>
      <c r="M163" s="146" t="s">
        <v>1</v>
      </c>
      <c r="N163" s="147" t="s">
        <v>38</v>
      </c>
      <c r="O163" s="148">
        <v>1.962</v>
      </c>
      <c r="P163" s="148">
        <f>O163*H163</f>
        <v>54.074681999999996</v>
      </c>
      <c r="Q163" s="148">
        <v>0</v>
      </c>
      <c r="R163" s="148">
        <f>Q163*H163</f>
        <v>0</v>
      </c>
      <c r="S163" s="148">
        <v>0</v>
      </c>
      <c r="T163" s="149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0" t="s">
        <v>184</v>
      </c>
      <c r="AT163" s="150" t="s">
        <v>180</v>
      </c>
      <c r="AU163" s="150" t="s">
        <v>185</v>
      </c>
      <c r="AY163" s="16" t="s">
        <v>177</v>
      </c>
      <c r="BE163" s="151">
        <f>IF(N163="základná",J163,0)</f>
        <v>0</v>
      </c>
      <c r="BF163" s="151">
        <f>IF(N163="znížená",J163,0)</f>
        <v>0</v>
      </c>
      <c r="BG163" s="151">
        <f>IF(N163="zákl. prenesená",J163,0)</f>
        <v>0</v>
      </c>
      <c r="BH163" s="151">
        <f>IF(N163="zníž. prenesená",J163,0)</f>
        <v>0</v>
      </c>
      <c r="BI163" s="151">
        <f>IF(N163="nulová",J163,0)</f>
        <v>0</v>
      </c>
      <c r="BJ163" s="16" t="s">
        <v>185</v>
      </c>
      <c r="BK163" s="152">
        <f>ROUND(I163*H163,3)</f>
        <v>0</v>
      </c>
      <c r="BL163" s="16" t="s">
        <v>184</v>
      </c>
      <c r="BM163" s="150" t="s">
        <v>471</v>
      </c>
    </row>
    <row r="164" spans="1:65" s="12" customFormat="1" ht="25.9" customHeight="1">
      <c r="B164" s="127"/>
      <c r="D164" s="128" t="s">
        <v>71</v>
      </c>
      <c r="E164" s="129" t="s">
        <v>277</v>
      </c>
      <c r="F164" s="129" t="s">
        <v>278</v>
      </c>
      <c r="J164" s="130"/>
      <c r="L164" s="127"/>
      <c r="M164" s="131"/>
      <c r="N164" s="132"/>
      <c r="O164" s="132"/>
      <c r="P164" s="133">
        <f>P165</f>
        <v>82.718999999999994</v>
      </c>
      <c r="Q164" s="132"/>
      <c r="R164" s="133">
        <f>R165</f>
        <v>5.3156949999999998</v>
      </c>
      <c r="S164" s="132"/>
      <c r="T164" s="134">
        <f>T165</f>
        <v>0</v>
      </c>
      <c r="AR164" s="128" t="s">
        <v>185</v>
      </c>
      <c r="AT164" s="135" t="s">
        <v>71</v>
      </c>
      <c r="AU164" s="135" t="s">
        <v>72</v>
      </c>
      <c r="AY164" s="128" t="s">
        <v>177</v>
      </c>
      <c r="BK164" s="136">
        <f>BK165</f>
        <v>0</v>
      </c>
    </row>
    <row r="165" spans="1:65" s="12" customFormat="1" ht="22.9" customHeight="1">
      <c r="B165" s="127"/>
      <c r="D165" s="128" t="s">
        <v>71</v>
      </c>
      <c r="E165" s="137" t="s">
        <v>472</v>
      </c>
      <c r="F165" s="137" t="s">
        <v>473</v>
      </c>
      <c r="J165" s="138"/>
      <c r="L165" s="127"/>
      <c r="M165" s="131"/>
      <c r="N165" s="132"/>
      <c r="O165" s="132"/>
      <c r="P165" s="133">
        <f>SUM(P166:P171)</f>
        <v>82.718999999999994</v>
      </c>
      <c r="Q165" s="132"/>
      <c r="R165" s="133">
        <f>SUM(R166:R171)</f>
        <v>5.3156949999999998</v>
      </c>
      <c r="S165" s="132"/>
      <c r="T165" s="134">
        <f>SUM(T166:T171)</f>
        <v>0</v>
      </c>
      <c r="AR165" s="128" t="s">
        <v>185</v>
      </c>
      <c r="AT165" s="135" t="s">
        <v>71</v>
      </c>
      <c r="AU165" s="135" t="s">
        <v>80</v>
      </c>
      <c r="AY165" s="128" t="s">
        <v>177</v>
      </c>
      <c r="BK165" s="136">
        <f>SUM(BK166:BK171)</f>
        <v>0</v>
      </c>
    </row>
    <row r="166" spans="1:65" s="2" customFormat="1" ht="37.9" customHeight="1">
      <c r="A166" s="28"/>
      <c r="B166" s="139"/>
      <c r="C166" s="140" t="s">
        <v>250</v>
      </c>
      <c r="D166" s="140" t="s">
        <v>180</v>
      </c>
      <c r="E166" s="141" t="s">
        <v>474</v>
      </c>
      <c r="F166" s="142" t="s">
        <v>475</v>
      </c>
      <c r="G166" s="143" t="s">
        <v>238</v>
      </c>
      <c r="H166" s="144">
        <v>16</v>
      </c>
      <c r="I166" s="144"/>
      <c r="J166" s="144"/>
      <c r="K166" s="145"/>
      <c r="L166" s="29"/>
      <c r="M166" s="146" t="s">
        <v>1</v>
      </c>
      <c r="N166" s="147" t="s">
        <v>38</v>
      </c>
      <c r="O166" s="148">
        <v>2.6259999999999999</v>
      </c>
      <c r="P166" s="148">
        <f>O166*H166</f>
        <v>42.015999999999998</v>
      </c>
      <c r="Q166" s="148">
        <v>2.6530000000000001E-2</v>
      </c>
      <c r="R166" s="148">
        <f>Q166*H166</f>
        <v>0.42448000000000002</v>
      </c>
      <c r="S166" s="148">
        <v>0</v>
      </c>
      <c r="T166" s="149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0" t="s">
        <v>250</v>
      </c>
      <c r="AT166" s="150" t="s">
        <v>180</v>
      </c>
      <c r="AU166" s="150" t="s">
        <v>185</v>
      </c>
      <c r="AY166" s="16" t="s">
        <v>177</v>
      </c>
      <c r="BE166" s="151">
        <f>IF(N166="základná",J166,0)</f>
        <v>0</v>
      </c>
      <c r="BF166" s="151">
        <f>IF(N166="znížená",J166,0)</f>
        <v>0</v>
      </c>
      <c r="BG166" s="151">
        <f>IF(N166="zákl. prenesená",J166,0)</f>
        <v>0</v>
      </c>
      <c r="BH166" s="151">
        <f>IF(N166="zníž. prenesená",J166,0)</f>
        <v>0</v>
      </c>
      <c r="BI166" s="151">
        <f>IF(N166="nulová",J166,0)</f>
        <v>0</v>
      </c>
      <c r="BJ166" s="16" t="s">
        <v>185</v>
      </c>
      <c r="BK166" s="152">
        <f>ROUND(I166*H166,3)</f>
        <v>0</v>
      </c>
      <c r="BL166" s="16" t="s">
        <v>250</v>
      </c>
      <c r="BM166" s="150" t="s">
        <v>476</v>
      </c>
    </row>
    <row r="167" spans="1:65" s="13" customFormat="1">
      <c r="B167" s="153"/>
      <c r="D167" s="154" t="s">
        <v>204</v>
      </c>
      <c r="E167" s="155" t="s">
        <v>1</v>
      </c>
      <c r="F167" s="156" t="s">
        <v>250</v>
      </c>
      <c r="H167" s="157">
        <v>16</v>
      </c>
      <c r="L167" s="153"/>
      <c r="M167" s="158"/>
      <c r="N167" s="159"/>
      <c r="O167" s="159"/>
      <c r="P167" s="159"/>
      <c r="Q167" s="159"/>
      <c r="R167" s="159"/>
      <c r="S167" s="159"/>
      <c r="T167" s="160"/>
      <c r="AT167" s="155" t="s">
        <v>204</v>
      </c>
      <c r="AU167" s="155" t="s">
        <v>185</v>
      </c>
      <c r="AV167" s="13" t="s">
        <v>185</v>
      </c>
      <c r="AW167" s="13" t="s">
        <v>27</v>
      </c>
      <c r="AX167" s="13" t="s">
        <v>80</v>
      </c>
      <c r="AY167" s="155" t="s">
        <v>177</v>
      </c>
    </row>
    <row r="168" spans="1:65" s="2" customFormat="1" ht="14.45" customHeight="1">
      <c r="A168" s="28"/>
      <c r="B168" s="139"/>
      <c r="C168" s="165" t="s">
        <v>255</v>
      </c>
      <c r="D168" s="165" t="s">
        <v>377</v>
      </c>
      <c r="E168" s="166" t="s">
        <v>477</v>
      </c>
      <c r="F168" s="167" t="s">
        <v>478</v>
      </c>
      <c r="G168" s="168" t="s">
        <v>238</v>
      </c>
      <c r="H168" s="169">
        <v>16</v>
      </c>
      <c r="I168" s="169"/>
      <c r="J168" s="169"/>
      <c r="K168" s="170"/>
      <c r="L168" s="171"/>
      <c r="M168" s="172" t="s">
        <v>1</v>
      </c>
      <c r="N168" s="173" t="s">
        <v>38</v>
      </c>
      <c r="O168" s="148">
        <v>0</v>
      </c>
      <c r="P168" s="148">
        <f>O168*H168</f>
        <v>0</v>
      </c>
      <c r="Q168" s="148">
        <v>0.14000000000000001</v>
      </c>
      <c r="R168" s="148">
        <f>Q168*H168</f>
        <v>2.2400000000000002</v>
      </c>
      <c r="S168" s="148">
        <v>0</v>
      </c>
      <c r="T168" s="149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0" t="s">
        <v>380</v>
      </c>
      <c r="AT168" s="150" t="s">
        <v>377</v>
      </c>
      <c r="AU168" s="150" t="s">
        <v>185</v>
      </c>
      <c r="AY168" s="16" t="s">
        <v>177</v>
      </c>
      <c r="BE168" s="151">
        <f>IF(N168="základná",J168,0)</f>
        <v>0</v>
      </c>
      <c r="BF168" s="151">
        <f>IF(N168="znížená",J168,0)</f>
        <v>0</v>
      </c>
      <c r="BG168" s="151">
        <f>IF(N168="zákl. prenesená",J168,0)</f>
        <v>0</v>
      </c>
      <c r="BH168" s="151">
        <f>IF(N168="zníž. prenesená",J168,0)</f>
        <v>0</v>
      </c>
      <c r="BI168" s="151">
        <f>IF(N168="nulová",J168,0)</f>
        <v>0</v>
      </c>
      <c r="BJ168" s="16" t="s">
        <v>185</v>
      </c>
      <c r="BK168" s="152">
        <f>ROUND(I168*H168,3)</f>
        <v>0</v>
      </c>
      <c r="BL168" s="16" t="s">
        <v>250</v>
      </c>
      <c r="BM168" s="150" t="s">
        <v>479</v>
      </c>
    </row>
    <row r="169" spans="1:65" s="2" customFormat="1" ht="37.9" customHeight="1">
      <c r="A169" s="28"/>
      <c r="B169" s="139"/>
      <c r="C169" s="140" t="s">
        <v>259</v>
      </c>
      <c r="D169" s="140" t="s">
        <v>180</v>
      </c>
      <c r="E169" s="141" t="s">
        <v>480</v>
      </c>
      <c r="F169" s="142" t="s">
        <v>481</v>
      </c>
      <c r="G169" s="143" t="s">
        <v>238</v>
      </c>
      <c r="H169" s="144">
        <v>15.5</v>
      </c>
      <c r="I169" s="144"/>
      <c r="J169" s="144"/>
      <c r="K169" s="145"/>
      <c r="L169" s="29"/>
      <c r="M169" s="146" t="s">
        <v>1</v>
      </c>
      <c r="N169" s="147" t="s">
        <v>38</v>
      </c>
      <c r="O169" s="148">
        <v>2.6259999999999999</v>
      </c>
      <c r="P169" s="148">
        <f>O169*H169</f>
        <v>40.702999999999996</v>
      </c>
      <c r="Q169" s="148">
        <v>2.6530000000000001E-2</v>
      </c>
      <c r="R169" s="148">
        <f>Q169*H169</f>
        <v>0.411215</v>
      </c>
      <c r="S169" s="148">
        <v>0</v>
      </c>
      <c r="T169" s="149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0" t="s">
        <v>250</v>
      </c>
      <c r="AT169" s="150" t="s">
        <v>180</v>
      </c>
      <c r="AU169" s="150" t="s">
        <v>185</v>
      </c>
      <c r="AY169" s="16" t="s">
        <v>177</v>
      </c>
      <c r="BE169" s="151">
        <f>IF(N169="základná",J169,0)</f>
        <v>0</v>
      </c>
      <c r="BF169" s="151">
        <f>IF(N169="znížená",J169,0)</f>
        <v>0</v>
      </c>
      <c r="BG169" s="151">
        <f>IF(N169="zákl. prenesená",J169,0)</f>
        <v>0</v>
      </c>
      <c r="BH169" s="151">
        <f>IF(N169="zníž. prenesená",J169,0)</f>
        <v>0</v>
      </c>
      <c r="BI169" s="151">
        <f>IF(N169="nulová",J169,0)</f>
        <v>0</v>
      </c>
      <c r="BJ169" s="16" t="s">
        <v>185</v>
      </c>
      <c r="BK169" s="152">
        <f>ROUND(I169*H169,3)</f>
        <v>0</v>
      </c>
      <c r="BL169" s="16" t="s">
        <v>250</v>
      </c>
      <c r="BM169" s="150" t="s">
        <v>482</v>
      </c>
    </row>
    <row r="170" spans="1:65" s="2" customFormat="1" ht="14.45" customHeight="1">
      <c r="A170" s="28"/>
      <c r="B170" s="139"/>
      <c r="C170" s="165" t="s">
        <v>263</v>
      </c>
      <c r="D170" s="165" t="s">
        <v>377</v>
      </c>
      <c r="E170" s="166" t="s">
        <v>483</v>
      </c>
      <c r="F170" s="167" t="s">
        <v>478</v>
      </c>
      <c r="G170" s="168" t="s">
        <v>238</v>
      </c>
      <c r="H170" s="169">
        <v>16</v>
      </c>
      <c r="I170" s="169"/>
      <c r="J170" s="169"/>
      <c r="K170" s="170"/>
      <c r="L170" s="171"/>
      <c r="M170" s="172" t="s">
        <v>1</v>
      </c>
      <c r="N170" s="173" t="s">
        <v>38</v>
      </c>
      <c r="O170" s="148">
        <v>0</v>
      </c>
      <c r="P170" s="148">
        <f>O170*H170</f>
        <v>0</v>
      </c>
      <c r="Q170" s="148">
        <v>0.14000000000000001</v>
      </c>
      <c r="R170" s="148">
        <f>Q170*H170</f>
        <v>2.2400000000000002</v>
      </c>
      <c r="S170" s="148">
        <v>0</v>
      </c>
      <c r="T170" s="149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0" t="s">
        <v>380</v>
      </c>
      <c r="AT170" s="150" t="s">
        <v>377</v>
      </c>
      <c r="AU170" s="150" t="s">
        <v>185</v>
      </c>
      <c r="AY170" s="16" t="s">
        <v>177</v>
      </c>
      <c r="BE170" s="151">
        <f>IF(N170="základná",J170,0)</f>
        <v>0</v>
      </c>
      <c r="BF170" s="151">
        <f>IF(N170="znížená",J170,0)</f>
        <v>0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6" t="s">
        <v>185</v>
      </c>
      <c r="BK170" s="152">
        <f>ROUND(I170*H170,3)</f>
        <v>0</v>
      </c>
      <c r="BL170" s="16" t="s">
        <v>250</v>
      </c>
      <c r="BM170" s="150" t="s">
        <v>484</v>
      </c>
    </row>
    <row r="171" spans="1:65" s="2" customFormat="1" ht="24.2" customHeight="1">
      <c r="A171" s="28"/>
      <c r="B171" s="139"/>
      <c r="C171" s="140" t="s">
        <v>7</v>
      </c>
      <c r="D171" s="140" t="s">
        <v>180</v>
      </c>
      <c r="E171" s="141" t="s">
        <v>485</v>
      </c>
      <c r="F171" s="142" t="s">
        <v>486</v>
      </c>
      <c r="G171" s="143" t="s">
        <v>296</v>
      </c>
      <c r="H171" s="144">
        <v>102.64400000000001</v>
      </c>
      <c r="I171" s="144"/>
      <c r="J171" s="144"/>
      <c r="K171" s="145"/>
      <c r="L171" s="29"/>
      <c r="M171" s="146" t="s">
        <v>1</v>
      </c>
      <c r="N171" s="147" t="s">
        <v>38</v>
      </c>
      <c r="O171" s="148">
        <v>0</v>
      </c>
      <c r="P171" s="148">
        <f>O171*H171</f>
        <v>0</v>
      </c>
      <c r="Q171" s="148">
        <v>0</v>
      </c>
      <c r="R171" s="148">
        <f>Q171*H171</f>
        <v>0</v>
      </c>
      <c r="S171" s="148">
        <v>0</v>
      </c>
      <c r="T171" s="149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0" t="s">
        <v>250</v>
      </c>
      <c r="AT171" s="150" t="s">
        <v>180</v>
      </c>
      <c r="AU171" s="150" t="s">
        <v>185</v>
      </c>
      <c r="AY171" s="16" t="s">
        <v>177</v>
      </c>
      <c r="BE171" s="151">
        <f>IF(N171="základná",J171,0)</f>
        <v>0</v>
      </c>
      <c r="BF171" s="151">
        <f>IF(N171="znížená",J171,0)</f>
        <v>0</v>
      </c>
      <c r="BG171" s="151">
        <f>IF(N171="zákl. prenesená",J171,0)</f>
        <v>0</v>
      </c>
      <c r="BH171" s="151">
        <f>IF(N171="zníž. prenesená",J171,0)</f>
        <v>0</v>
      </c>
      <c r="BI171" s="151">
        <f>IF(N171="nulová",J171,0)</f>
        <v>0</v>
      </c>
      <c r="BJ171" s="16" t="s">
        <v>185</v>
      </c>
      <c r="BK171" s="152">
        <f>ROUND(I171*H171,3)</f>
        <v>0</v>
      </c>
      <c r="BL171" s="16" t="s">
        <v>250</v>
      </c>
      <c r="BM171" s="150" t="s">
        <v>487</v>
      </c>
    </row>
    <row r="172" spans="1:65" s="12" customFormat="1" ht="25.9" customHeight="1">
      <c r="B172" s="127"/>
      <c r="D172" s="128" t="s">
        <v>71</v>
      </c>
      <c r="E172" s="129" t="s">
        <v>318</v>
      </c>
      <c r="F172" s="129" t="s">
        <v>319</v>
      </c>
      <c r="J172" s="130"/>
      <c r="L172" s="127"/>
      <c r="M172" s="131"/>
      <c r="N172" s="132"/>
      <c r="O172" s="132"/>
      <c r="P172" s="133">
        <f>P173</f>
        <v>0</v>
      </c>
      <c r="Q172" s="132"/>
      <c r="R172" s="133">
        <f>R173</f>
        <v>0</v>
      </c>
      <c r="S172" s="132"/>
      <c r="T172" s="134">
        <f>T173</f>
        <v>0</v>
      </c>
      <c r="AR172" s="128" t="s">
        <v>184</v>
      </c>
      <c r="AT172" s="135" t="s">
        <v>71</v>
      </c>
      <c r="AU172" s="135" t="s">
        <v>72</v>
      </c>
      <c r="AY172" s="128" t="s">
        <v>177</v>
      </c>
      <c r="BK172" s="136">
        <f>BK173</f>
        <v>0</v>
      </c>
    </row>
    <row r="173" spans="1:65" s="2" customFormat="1" ht="30" customHeight="1">
      <c r="A173" s="28"/>
      <c r="B173" s="139"/>
      <c r="C173" s="140" t="s">
        <v>273</v>
      </c>
      <c r="D173" s="140" t="s">
        <v>180</v>
      </c>
      <c r="E173" s="141" t="s">
        <v>321</v>
      </c>
      <c r="F173" s="142" t="s">
        <v>1413</v>
      </c>
      <c r="G173" s="143" t="s">
        <v>253</v>
      </c>
      <c r="H173" s="144">
        <v>23.001999999999999</v>
      </c>
      <c r="I173" s="144"/>
      <c r="J173" s="144"/>
      <c r="K173" s="145"/>
      <c r="L173" s="29"/>
      <c r="M173" s="161" t="s">
        <v>1</v>
      </c>
      <c r="N173" s="162" t="s">
        <v>38</v>
      </c>
      <c r="O173" s="163">
        <v>0</v>
      </c>
      <c r="P173" s="163">
        <f>O173*H173</f>
        <v>0</v>
      </c>
      <c r="Q173" s="163">
        <v>0</v>
      </c>
      <c r="R173" s="163">
        <f>Q173*H173</f>
        <v>0</v>
      </c>
      <c r="S173" s="163">
        <v>0</v>
      </c>
      <c r="T173" s="164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0" t="s">
        <v>322</v>
      </c>
      <c r="AT173" s="150" t="s">
        <v>180</v>
      </c>
      <c r="AU173" s="150" t="s">
        <v>80</v>
      </c>
      <c r="AY173" s="16" t="s">
        <v>177</v>
      </c>
      <c r="BE173" s="151">
        <f>IF(N173="základná",J173,0)</f>
        <v>0</v>
      </c>
      <c r="BF173" s="151">
        <f>IF(N173="znížená",J173,0)</f>
        <v>0</v>
      </c>
      <c r="BG173" s="151">
        <f>IF(N173="zákl. prenesená",J173,0)</f>
        <v>0</v>
      </c>
      <c r="BH173" s="151">
        <f>IF(N173="zníž. prenesená",J173,0)</f>
        <v>0</v>
      </c>
      <c r="BI173" s="151">
        <f>IF(N173="nulová",J173,0)</f>
        <v>0</v>
      </c>
      <c r="BJ173" s="16" t="s">
        <v>185</v>
      </c>
      <c r="BK173" s="152">
        <f>ROUND(I173*H173,3)</f>
        <v>0</v>
      </c>
      <c r="BL173" s="16" t="s">
        <v>322</v>
      </c>
      <c r="BM173" s="150" t="s">
        <v>488</v>
      </c>
    </row>
    <row r="174" spans="1:65" s="2" customFormat="1" ht="6.95" customHeight="1">
      <c r="A174" s="28"/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29"/>
      <c r="M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</row>
  </sheetData>
  <autoFilter ref="C123:K173" xr:uid="{00000000-0009-0000-0000-000003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72"/>
  <sheetViews>
    <sheetView showGridLines="0" topLeftCell="A152" workbookViewId="0">
      <selection activeCell="J132" sqref="J13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1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90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489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ROUND(J124,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ROUND((SUM(BE124:BE171)),  2)</f>
        <v>0</v>
      </c>
      <c r="G33" s="28"/>
      <c r="H33" s="28"/>
      <c r="I33" s="97">
        <v>0.2</v>
      </c>
      <c r="J33" s="96">
        <f>ROUND(((SUM(BE124:BE171))*I33),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ROUND((SUM(BF124:BF171)),  2)</f>
        <v>0</v>
      </c>
      <c r="G34" s="28"/>
      <c r="H34" s="28"/>
      <c r="I34" s="97">
        <v>0.2</v>
      </c>
      <c r="J34" s="96">
        <f>ROUND(((SUM(BF124:BF171))*I34),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ROUND((SUM(BG124:BG171)),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ROUND((SUM(BH124:BH171)),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ROUND((SUM(BI124:BI171)),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1171-0004 - C12, C13, C14, C19 - OPLOTENIE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J124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J125</f>
        <v>0</v>
      </c>
      <c r="L97" s="109"/>
    </row>
    <row r="98" spans="1:31" s="10" customFormat="1" ht="19.899999999999999" hidden="1" customHeight="1">
      <c r="B98" s="113"/>
      <c r="D98" s="114" t="s">
        <v>325</v>
      </c>
      <c r="E98" s="115"/>
      <c r="F98" s="115"/>
      <c r="G98" s="115"/>
      <c r="H98" s="115"/>
      <c r="I98" s="115"/>
      <c r="J98" s="116">
        <f>J126</f>
        <v>0</v>
      </c>
      <c r="L98" s="113"/>
    </row>
    <row r="99" spans="1:31" s="10" customFormat="1" ht="19.899999999999999" hidden="1" customHeight="1">
      <c r="B99" s="113"/>
      <c r="D99" s="114" t="s">
        <v>326</v>
      </c>
      <c r="E99" s="115"/>
      <c r="F99" s="115"/>
      <c r="G99" s="115"/>
      <c r="H99" s="115"/>
      <c r="I99" s="115"/>
      <c r="J99" s="116">
        <f>J142</f>
        <v>0</v>
      </c>
      <c r="L99" s="113"/>
    </row>
    <row r="100" spans="1:31" s="10" customFormat="1" ht="19.899999999999999" hidden="1" customHeight="1">
      <c r="B100" s="113"/>
      <c r="D100" s="114" t="s">
        <v>157</v>
      </c>
      <c r="E100" s="115"/>
      <c r="F100" s="115"/>
      <c r="G100" s="115"/>
      <c r="H100" s="115"/>
      <c r="I100" s="115"/>
      <c r="J100" s="116">
        <f>J148</f>
        <v>0</v>
      </c>
      <c r="L100" s="113"/>
    </row>
    <row r="101" spans="1:31" s="10" customFormat="1" ht="19.899999999999999" hidden="1" customHeight="1">
      <c r="B101" s="113"/>
      <c r="D101" s="114" t="s">
        <v>158</v>
      </c>
      <c r="E101" s="115"/>
      <c r="F101" s="115"/>
      <c r="G101" s="115"/>
      <c r="H101" s="115"/>
      <c r="I101" s="115"/>
      <c r="J101" s="116">
        <f>J151</f>
        <v>0</v>
      </c>
      <c r="L101" s="113"/>
    </row>
    <row r="102" spans="1:31" s="9" customFormat="1" ht="24.95" hidden="1" customHeight="1">
      <c r="B102" s="109"/>
      <c r="D102" s="110" t="s">
        <v>159</v>
      </c>
      <c r="E102" s="111"/>
      <c r="F102" s="111"/>
      <c r="G102" s="111"/>
      <c r="H102" s="111"/>
      <c r="I102" s="111"/>
      <c r="J102" s="112">
        <f>J153</f>
        <v>0</v>
      </c>
      <c r="L102" s="109"/>
    </row>
    <row r="103" spans="1:31" s="10" customFormat="1" ht="19.899999999999999" hidden="1" customHeight="1">
      <c r="B103" s="113"/>
      <c r="D103" s="114" t="s">
        <v>161</v>
      </c>
      <c r="E103" s="115"/>
      <c r="F103" s="115"/>
      <c r="G103" s="115"/>
      <c r="H103" s="115"/>
      <c r="I103" s="115"/>
      <c r="J103" s="116">
        <f>J154</f>
        <v>0</v>
      </c>
      <c r="L103" s="113"/>
    </row>
    <row r="104" spans="1:31" s="9" customFormat="1" ht="24.95" hidden="1" customHeight="1">
      <c r="B104" s="109"/>
      <c r="D104" s="110" t="s">
        <v>162</v>
      </c>
      <c r="E104" s="111"/>
      <c r="F104" s="111"/>
      <c r="G104" s="111"/>
      <c r="H104" s="111"/>
      <c r="I104" s="111"/>
      <c r="J104" s="112">
        <f>J170</f>
        <v>0</v>
      </c>
      <c r="L104" s="109"/>
    </row>
    <row r="105" spans="1:31" s="2" customFormat="1" ht="21.75" hidden="1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hidden="1" customHeight="1">
      <c r="A106" s="28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hidden="1"/>
    <row r="108" spans="1:31" hidden="1"/>
    <row r="109" spans="1:31" hidden="1"/>
    <row r="110" spans="1:31" s="2" customFormat="1" ht="6.95" customHeight="1">
      <c r="A110" s="28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4.95" customHeight="1">
      <c r="A111" s="28"/>
      <c r="B111" s="29"/>
      <c r="C111" s="20" t="s">
        <v>163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12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222" t="str">
        <f>E7</f>
        <v>Obnova Ružového parku-architektura</v>
      </c>
      <c r="F114" s="223"/>
      <c r="G114" s="223"/>
      <c r="H114" s="223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5" t="s">
        <v>146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6.5" customHeight="1">
      <c r="A116" s="28"/>
      <c r="B116" s="29"/>
      <c r="C116" s="28"/>
      <c r="D116" s="28"/>
      <c r="E116" s="188" t="str">
        <f>E9</f>
        <v>1171-0004 - C12, C13, C14, C19 - OPLOTENIE</v>
      </c>
      <c r="F116" s="221"/>
      <c r="G116" s="221"/>
      <c r="H116" s="221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2" customHeight="1">
      <c r="A118" s="28"/>
      <c r="B118" s="29"/>
      <c r="C118" s="25" t="s">
        <v>16</v>
      </c>
      <c r="D118" s="28"/>
      <c r="E118" s="28"/>
      <c r="F118" s="23" t="str">
        <f>F12</f>
        <v>TRNAVA</v>
      </c>
      <c r="G118" s="28"/>
      <c r="H118" s="28"/>
      <c r="I118" s="25" t="s">
        <v>18</v>
      </c>
      <c r="J118" s="51">
        <f>IF(J12="","",J12)</f>
        <v>44281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25.7" customHeight="1">
      <c r="A120" s="28"/>
      <c r="B120" s="29"/>
      <c r="C120" s="25" t="s">
        <v>19</v>
      </c>
      <c r="D120" s="28"/>
      <c r="E120" s="28"/>
      <c r="F120" s="23" t="str">
        <f>E15</f>
        <v>MESTO TRNAVA</v>
      </c>
      <c r="G120" s="28"/>
      <c r="H120" s="28"/>
      <c r="I120" s="25" t="s">
        <v>25</v>
      </c>
      <c r="J120" s="26" t="str">
        <f>E21</f>
        <v>Rudbeckia-ateliér s.r.o.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25.7" customHeight="1">
      <c r="A121" s="28"/>
      <c r="B121" s="29"/>
      <c r="C121" s="25" t="s">
        <v>23</v>
      </c>
      <c r="D121" s="28"/>
      <c r="E121" s="28"/>
      <c r="F121" s="23" t="str">
        <f>IF(E18="","",E18)</f>
        <v xml:space="preserve"> </v>
      </c>
      <c r="G121" s="28"/>
      <c r="H121" s="28"/>
      <c r="I121" s="25" t="s">
        <v>29</v>
      </c>
      <c r="J121" s="26" t="str">
        <f>E24</f>
        <v>Ing. Júlia Straňáková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0.3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11" customFormat="1" ht="29.25" customHeight="1">
      <c r="A123" s="117"/>
      <c r="B123" s="118"/>
      <c r="C123" s="119" t="s">
        <v>164</v>
      </c>
      <c r="D123" s="120" t="s">
        <v>57</v>
      </c>
      <c r="E123" s="120" t="s">
        <v>53</v>
      </c>
      <c r="F123" s="120" t="s">
        <v>54</v>
      </c>
      <c r="G123" s="120" t="s">
        <v>165</v>
      </c>
      <c r="H123" s="120" t="s">
        <v>166</v>
      </c>
      <c r="I123" s="120" t="s">
        <v>167</v>
      </c>
      <c r="J123" s="121" t="s">
        <v>152</v>
      </c>
      <c r="K123" s="122" t="s">
        <v>168</v>
      </c>
      <c r="L123" s="184" t="s">
        <v>1415</v>
      </c>
      <c r="M123" s="59" t="s">
        <v>1</v>
      </c>
      <c r="N123" s="59" t="s">
        <v>36</v>
      </c>
      <c r="O123" s="59" t="s">
        <v>169</v>
      </c>
      <c r="P123" s="59" t="s">
        <v>170</v>
      </c>
      <c r="Q123" s="59" t="s">
        <v>171</v>
      </c>
      <c r="R123" s="59" t="s">
        <v>172</v>
      </c>
      <c r="S123" s="59" t="s">
        <v>173</v>
      </c>
      <c r="T123" s="60" t="s">
        <v>174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9" customHeight="1">
      <c r="A124" s="28"/>
      <c r="B124" s="29"/>
      <c r="C124" s="65" t="s">
        <v>153</v>
      </c>
      <c r="D124" s="28"/>
      <c r="E124" s="28"/>
      <c r="F124" s="28"/>
      <c r="G124" s="28"/>
      <c r="H124" s="28"/>
      <c r="I124" s="28"/>
      <c r="J124" s="123"/>
      <c r="K124" s="28"/>
      <c r="L124" s="29"/>
      <c r="M124" s="61"/>
      <c r="N124" s="52"/>
      <c r="O124" s="62"/>
      <c r="P124" s="124">
        <f>P125+P153+P170</f>
        <v>143.3238399</v>
      </c>
      <c r="Q124" s="62"/>
      <c r="R124" s="124">
        <f>R125+R153+R170</f>
        <v>12.406863249999999</v>
      </c>
      <c r="S124" s="62"/>
      <c r="T124" s="125">
        <f>T125+T153+T170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6" t="s">
        <v>71</v>
      </c>
      <c r="AU124" s="16" t="s">
        <v>154</v>
      </c>
      <c r="BK124" s="126">
        <f>BK125+BK153+BK170</f>
        <v>0</v>
      </c>
    </row>
    <row r="125" spans="1:65" s="12" customFormat="1" ht="25.9" customHeight="1">
      <c r="B125" s="127"/>
      <c r="D125" s="128" t="s">
        <v>71</v>
      </c>
      <c r="E125" s="129" t="s">
        <v>175</v>
      </c>
      <c r="F125" s="129" t="s">
        <v>176</v>
      </c>
      <c r="J125" s="130"/>
      <c r="L125" s="127"/>
      <c r="M125" s="131"/>
      <c r="N125" s="132"/>
      <c r="O125" s="132"/>
      <c r="P125" s="133">
        <f>P126+P142+P148+P151</f>
        <v>48.799883899999998</v>
      </c>
      <c r="Q125" s="132"/>
      <c r="R125" s="133">
        <f>R126+R142+R148+R151</f>
        <v>7.002863249999999</v>
      </c>
      <c r="S125" s="132"/>
      <c r="T125" s="134">
        <f>T126+T142+T148+T151</f>
        <v>0</v>
      </c>
      <c r="AR125" s="128" t="s">
        <v>80</v>
      </c>
      <c r="AT125" s="135" t="s">
        <v>71</v>
      </c>
      <c r="AU125" s="135" t="s">
        <v>72</v>
      </c>
      <c r="AY125" s="128" t="s">
        <v>177</v>
      </c>
      <c r="BK125" s="136">
        <f>BK126+BK142+BK148+BK151</f>
        <v>0</v>
      </c>
    </row>
    <row r="126" spans="1:65" s="12" customFormat="1" ht="22.9" customHeight="1">
      <c r="B126" s="127"/>
      <c r="D126" s="128" t="s">
        <v>71</v>
      </c>
      <c r="E126" s="137" t="s">
        <v>80</v>
      </c>
      <c r="F126" s="137" t="s">
        <v>329</v>
      </c>
      <c r="J126" s="138"/>
      <c r="L126" s="127"/>
      <c r="M126" s="131"/>
      <c r="N126" s="132"/>
      <c r="O126" s="132"/>
      <c r="P126" s="133">
        <f>SUM(P127:P141)</f>
        <v>18.3113229</v>
      </c>
      <c r="Q126" s="132"/>
      <c r="R126" s="133">
        <f>SUM(R127:R141)</f>
        <v>0</v>
      </c>
      <c r="S126" s="132"/>
      <c r="T126" s="134">
        <f>SUM(T127:T141)</f>
        <v>0</v>
      </c>
      <c r="AR126" s="128" t="s">
        <v>80</v>
      </c>
      <c r="AT126" s="135" t="s">
        <v>71</v>
      </c>
      <c r="AU126" s="135" t="s">
        <v>80</v>
      </c>
      <c r="AY126" s="128" t="s">
        <v>177</v>
      </c>
      <c r="BK126" s="136">
        <f>SUM(BK127:BK141)</f>
        <v>0</v>
      </c>
    </row>
    <row r="127" spans="1:65" s="2" customFormat="1" ht="14.45" customHeight="1">
      <c r="A127" s="28"/>
      <c r="B127" s="139"/>
      <c r="C127" s="140" t="s">
        <v>80</v>
      </c>
      <c r="D127" s="140" t="s">
        <v>180</v>
      </c>
      <c r="E127" s="141" t="s">
        <v>490</v>
      </c>
      <c r="F127" s="142" t="s">
        <v>491</v>
      </c>
      <c r="G127" s="143" t="s">
        <v>202</v>
      </c>
      <c r="H127" s="144">
        <v>3.31</v>
      </c>
      <c r="I127" s="144"/>
      <c r="J127" s="144"/>
      <c r="K127" s="145"/>
      <c r="L127" s="29"/>
      <c r="M127" s="146" t="s">
        <v>1</v>
      </c>
      <c r="N127" s="147" t="s">
        <v>38</v>
      </c>
      <c r="O127" s="148">
        <v>3.85</v>
      </c>
      <c r="P127" s="148">
        <f>O127*H127</f>
        <v>12.743500000000001</v>
      </c>
      <c r="Q127" s="148">
        <v>0</v>
      </c>
      <c r="R127" s="148">
        <f>Q127*H127</f>
        <v>0</v>
      </c>
      <c r="S127" s="148">
        <v>0</v>
      </c>
      <c r="T127" s="149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0" t="s">
        <v>184</v>
      </c>
      <c r="AT127" s="150" t="s">
        <v>180</v>
      </c>
      <c r="AU127" s="150" t="s">
        <v>185</v>
      </c>
      <c r="AY127" s="16" t="s">
        <v>177</v>
      </c>
      <c r="BE127" s="151">
        <f>IF(N127="základná",J127,0)</f>
        <v>0</v>
      </c>
      <c r="BF127" s="151">
        <f>IF(N127="znížená",J127,0)</f>
        <v>0</v>
      </c>
      <c r="BG127" s="151">
        <f>IF(N127="zákl. prenesená",J127,0)</f>
        <v>0</v>
      </c>
      <c r="BH127" s="151">
        <f>IF(N127="zníž. prenesená",J127,0)</f>
        <v>0</v>
      </c>
      <c r="BI127" s="151">
        <f>IF(N127="nulová",J127,0)</f>
        <v>0</v>
      </c>
      <c r="BJ127" s="16" t="s">
        <v>185</v>
      </c>
      <c r="BK127" s="152">
        <f>ROUND(I127*H127,3)</f>
        <v>0</v>
      </c>
      <c r="BL127" s="16" t="s">
        <v>184</v>
      </c>
      <c r="BM127" s="150" t="s">
        <v>492</v>
      </c>
    </row>
    <row r="128" spans="1:65" s="13" customFormat="1">
      <c r="B128" s="153"/>
      <c r="D128" s="154" t="s">
        <v>204</v>
      </c>
      <c r="E128" s="155" t="s">
        <v>1</v>
      </c>
      <c r="F128" s="156" t="s">
        <v>493</v>
      </c>
      <c r="H128" s="157">
        <v>1.2</v>
      </c>
      <c r="L128" s="153"/>
      <c r="M128" s="158"/>
      <c r="N128" s="159"/>
      <c r="O128" s="159"/>
      <c r="P128" s="159"/>
      <c r="Q128" s="159"/>
      <c r="R128" s="159"/>
      <c r="S128" s="159"/>
      <c r="T128" s="160"/>
      <c r="AT128" s="155" t="s">
        <v>204</v>
      </c>
      <c r="AU128" s="155" t="s">
        <v>185</v>
      </c>
      <c r="AV128" s="13" t="s">
        <v>185</v>
      </c>
      <c r="AW128" s="13" t="s">
        <v>27</v>
      </c>
      <c r="AX128" s="13" t="s">
        <v>72</v>
      </c>
      <c r="AY128" s="155" t="s">
        <v>177</v>
      </c>
    </row>
    <row r="129" spans="1:65" s="13" customFormat="1">
      <c r="B129" s="153"/>
      <c r="D129" s="154" t="s">
        <v>204</v>
      </c>
      <c r="E129" s="155" t="s">
        <v>1</v>
      </c>
      <c r="F129" s="156" t="s">
        <v>494</v>
      </c>
      <c r="H129" s="157">
        <v>1.3</v>
      </c>
      <c r="L129" s="153"/>
      <c r="M129" s="158"/>
      <c r="N129" s="159"/>
      <c r="O129" s="159"/>
      <c r="P129" s="159"/>
      <c r="Q129" s="159"/>
      <c r="R129" s="159"/>
      <c r="S129" s="159"/>
      <c r="T129" s="160"/>
      <c r="AT129" s="155" t="s">
        <v>204</v>
      </c>
      <c r="AU129" s="155" t="s">
        <v>185</v>
      </c>
      <c r="AV129" s="13" t="s">
        <v>185</v>
      </c>
      <c r="AW129" s="13" t="s">
        <v>27</v>
      </c>
      <c r="AX129" s="13" t="s">
        <v>72</v>
      </c>
      <c r="AY129" s="155" t="s">
        <v>177</v>
      </c>
    </row>
    <row r="130" spans="1:65" s="13" customFormat="1">
      <c r="B130" s="153"/>
      <c r="D130" s="154" t="s">
        <v>204</v>
      </c>
      <c r="E130" s="155" t="s">
        <v>1</v>
      </c>
      <c r="F130" s="156" t="s">
        <v>495</v>
      </c>
      <c r="H130" s="157">
        <v>0.81</v>
      </c>
      <c r="L130" s="153"/>
      <c r="M130" s="158"/>
      <c r="N130" s="159"/>
      <c r="O130" s="159"/>
      <c r="P130" s="159"/>
      <c r="Q130" s="159"/>
      <c r="R130" s="159"/>
      <c r="S130" s="159"/>
      <c r="T130" s="160"/>
      <c r="AT130" s="155" t="s">
        <v>204</v>
      </c>
      <c r="AU130" s="155" t="s">
        <v>185</v>
      </c>
      <c r="AV130" s="13" t="s">
        <v>185</v>
      </c>
      <c r="AW130" s="13" t="s">
        <v>27</v>
      </c>
      <c r="AX130" s="13" t="s">
        <v>72</v>
      </c>
      <c r="AY130" s="155" t="s">
        <v>177</v>
      </c>
    </row>
    <row r="131" spans="1:65" s="14" customFormat="1">
      <c r="B131" s="174"/>
      <c r="D131" s="154" t="s">
        <v>204</v>
      </c>
      <c r="E131" s="175" t="s">
        <v>1</v>
      </c>
      <c r="F131" s="176" t="s">
        <v>395</v>
      </c>
      <c r="H131" s="177">
        <v>3.31</v>
      </c>
      <c r="L131" s="174"/>
      <c r="M131" s="178"/>
      <c r="N131" s="179"/>
      <c r="O131" s="179"/>
      <c r="P131" s="179"/>
      <c r="Q131" s="179"/>
      <c r="R131" s="179"/>
      <c r="S131" s="179"/>
      <c r="T131" s="180"/>
      <c r="AT131" s="175" t="s">
        <v>204</v>
      </c>
      <c r="AU131" s="175" t="s">
        <v>185</v>
      </c>
      <c r="AV131" s="14" t="s">
        <v>184</v>
      </c>
      <c r="AW131" s="14" t="s">
        <v>27</v>
      </c>
      <c r="AX131" s="14" t="s">
        <v>80</v>
      </c>
      <c r="AY131" s="175" t="s">
        <v>177</v>
      </c>
    </row>
    <row r="132" spans="1:65" s="2" customFormat="1" ht="24.2" customHeight="1">
      <c r="A132" s="28"/>
      <c r="B132" s="139"/>
      <c r="C132" s="140" t="s">
        <v>185</v>
      </c>
      <c r="D132" s="140" t="s">
        <v>180</v>
      </c>
      <c r="E132" s="141" t="s">
        <v>496</v>
      </c>
      <c r="F132" s="142" t="s">
        <v>497</v>
      </c>
      <c r="G132" s="143" t="s">
        <v>202</v>
      </c>
      <c r="H132" s="144">
        <v>3.31</v>
      </c>
      <c r="I132" s="144"/>
      <c r="J132" s="144"/>
      <c r="K132" s="145"/>
      <c r="L132" s="29"/>
      <c r="M132" s="146" t="s">
        <v>1</v>
      </c>
      <c r="N132" s="147" t="s">
        <v>38</v>
      </c>
      <c r="O132" s="148">
        <v>0.77059</v>
      </c>
      <c r="P132" s="148">
        <f>O132*H132</f>
        <v>2.5506529000000002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0" t="s">
        <v>184</v>
      </c>
      <c r="AT132" s="150" t="s">
        <v>180</v>
      </c>
      <c r="AU132" s="150" t="s">
        <v>185</v>
      </c>
      <c r="AY132" s="16" t="s">
        <v>177</v>
      </c>
      <c r="BE132" s="151">
        <f>IF(N132="základná",J132,0)</f>
        <v>0</v>
      </c>
      <c r="BF132" s="151">
        <f>IF(N132="znížená",J132,0)</f>
        <v>0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6" t="s">
        <v>185</v>
      </c>
      <c r="BK132" s="152">
        <f>ROUND(I132*H132,3)</f>
        <v>0</v>
      </c>
      <c r="BL132" s="16" t="s">
        <v>184</v>
      </c>
      <c r="BM132" s="150" t="s">
        <v>498</v>
      </c>
    </row>
    <row r="133" spans="1:65" s="2" customFormat="1" ht="24.2" customHeight="1">
      <c r="A133" s="28"/>
      <c r="B133" s="139"/>
      <c r="C133" s="140" t="s">
        <v>190</v>
      </c>
      <c r="D133" s="140" t="s">
        <v>180</v>
      </c>
      <c r="E133" s="141" t="s">
        <v>337</v>
      </c>
      <c r="F133" s="142" t="s">
        <v>338</v>
      </c>
      <c r="G133" s="143" t="s">
        <v>202</v>
      </c>
      <c r="H133" s="144">
        <v>3.1749999999999998</v>
      </c>
      <c r="I133" s="144"/>
      <c r="J133" s="144"/>
      <c r="K133" s="145"/>
      <c r="L133" s="29"/>
      <c r="M133" s="146" t="s">
        <v>1</v>
      </c>
      <c r="N133" s="147" t="s">
        <v>38</v>
      </c>
      <c r="O133" s="148">
        <v>7.0999999999999994E-2</v>
      </c>
      <c r="P133" s="148">
        <f>O133*H133</f>
        <v>0.22542499999999996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0" t="s">
        <v>184</v>
      </c>
      <c r="AT133" s="150" t="s">
        <v>180</v>
      </c>
      <c r="AU133" s="150" t="s">
        <v>185</v>
      </c>
      <c r="AY133" s="16" t="s">
        <v>177</v>
      </c>
      <c r="BE133" s="151">
        <f>IF(N133="základná",J133,0)</f>
        <v>0</v>
      </c>
      <c r="BF133" s="151">
        <f>IF(N133="znížená",J133,0)</f>
        <v>0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6" t="s">
        <v>185</v>
      </c>
      <c r="BK133" s="152">
        <f>ROUND(I133*H133,3)</f>
        <v>0</v>
      </c>
      <c r="BL133" s="16" t="s">
        <v>184</v>
      </c>
      <c r="BM133" s="150" t="s">
        <v>499</v>
      </c>
    </row>
    <row r="134" spans="1:65" s="2" customFormat="1" ht="37.9" customHeight="1">
      <c r="A134" s="28"/>
      <c r="B134" s="139"/>
      <c r="C134" s="140" t="s">
        <v>184</v>
      </c>
      <c r="D134" s="140" t="s">
        <v>180</v>
      </c>
      <c r="E134" s="141" t="s">
        <v>341</v>
      </c>
      <c r="F134" s="142" t="s">
        <v>342</v>
      </c>
      <c r="G134" s="143" t="s">
        <v>202</v>
      </c>
      <c r="H134" s="144">
        <v>12.7</v>
      </c>
      <c r="I134" s="144"/>
      <c r="J134" s="144"/>
      <c r="K134" s="145"/>
      <c r="L134" s="29"/>
      <c r="M134" s="146" t="s">
        <v>1</v>
      </c>
      <c r="N134" s="147" t="s">
        <v>38</v>
      </c>
      <c r="O134" s="148">
        <v>7.0000000000000001E-3</v>
      </c>
      <c r="P134" s="148">
        <f>O134*H134</f>
        <v>8.8899999999999993E-2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0" t="s">
        <v>184</v>
      </c>
      <c r="AT134" s="150" t="s">
        <v>180</v>
      </c>
      <c r="AU134" s="150" t="s">
        <v>185</v>
      </c>
      <c r="AY134" s="16" t="s">
        <v>177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185</v>
      </c>
      <c r="BK134" s="152">
        <f>ROUND(I134*H134,3)</f>
        <v>0</v>
      </c>
      <c r="BL134" s="16" t="s">
        <v>184</v>
      </c>
      <c r="BM134" s="150" t="s">
        <v>500</v>
      </c>
    </row>
    <row r="135" spans="1:65" s="13" customFormat="1">
      <c r="B135" s="153"/>
      <c r="D135" s="154" t="s">
        <v>204</v>
      </c>
      <c r="F135" s="156" t="s">
        <v>1402</v>
      </c>
      <c r="H135" s="157">
        <v>12.7</v>
      </c>
      <c r="L135" s="153"/>
      <c r="M135" s="158"/>
      <c r="N135" s="159"/>
      <c r="O135" s="159"/>
      <c r="P135" s="159"/>
      <c r="Q135" s="159"/>
      <c r="R135" s="159"/>
      <c r="S135" s="159"/>
      <c r="T135" s="160"/>
      <c r="AT135" s="155" t="s">
        <v>204</v>
      </c>
      <c r="AU135" s="155" t="s">
        <v>185</v>
      </c>
      <c r="AV135" s="13" t="s">
        <v>185</v>
      </c>
      <c r="AW135" s="13" t="s">
        <v>3</v>
      </c>
      <c r="AX135" s="13" t="s">
        <v>80</v>
      </c>
      <c r="AY135" s="155" t="s">
        <v>177</v>
      </c>
    </row>
    <row r="136" spans="1:65" s="2" customFormat="1" ht="14.45" customHeight="1">
      <c r="A136" s="28"/>
      <c r="B136" s="139"/>
      <c r="C136" s="140" t="s">
        <v>199</v>
      </c>
      <c r="D136" s="140" t="s">
        <v>180</v>
      </c>
      <c r="E136" s="141" t="s">
        <v>344</v>
      </c>
      <c r="F136" s="142" t="s">
        <v>345</v>
      </c>
      <c r="G136" s="143" t="s">
        <v>202</v>
      </c>
      <c r="H136" s="144">
        <v>3.1749999999999998</v>
      </c>
      <c r="I136" s="144"/>
      <c r="J136" s="144"/>
      <c r="K136" s="145"/>
      <c r="L136" s="29"/>
      <c r="M136" s="146" t="s">
        <v>1</v>
      </c>
      <c r="N136" s="147" t="s">
        <v>38</v>
      </c>
      <c r="O136" s="148">
        <v>0.83199999999999996</v>
      </c>
      <c r="P136" s="148">
        <f>O136*H136</f>
        <v>2.6415999999999999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0" t="s">
        <v>184</v>
      </c>
      <c r="AT136" s="150" t="s">
        <v>180</v>
      </c>
      <c r="AU136" s="150" t="s">
        <v>185</v>
      </c>
      <c r="AY136" s="16" t="s">
        <v>177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185</v>
      </c>
      <c r="BK136" s="152">
        <f>ROUND(I136*H136,3)</f>
        <v>0</v>
      </c>
      <c r="BL136" s="16" t="s">
        <v>184</v>
      </c>
      <c r="BM136" s="150" t="s">
        <v>501</v>
      </c>
    </row>
    <row r="137" spans="1:65" s="2" customFormat="1" ht="14.45" customHeight="1">
      <c r="A137" s="28"/>
      <c r="B137" s="139"/>
      <c r="C137" s="140" t="s">
        <v>178</v>
      </c>
      <c r="D137" s="140" t="s">
        <v>180</v>
      </c>
      <c r="E137" s="141" t="s">
        <v>347</v>
      </c>
      <c r="F137" s="142" t="s">
        <v>348</v>
      </c>
      <c r="G137" s="143" t="s">
        <v>202</v>
      </c>
      <c r="H137" s="144">
        <v>3.1749999999999998</v>
      </c>
      <c r="I137" s="144"/>
      <c r="J137" s="144"/>
      <c r="K137" s="145"/>
      <c r="L137" s="29"/>
      <c r="M137" s="146" t="s">
        <v>1</v>
      </c>
      <c r="N137" s="147" t="s">
        <v>38</v>
      </c>
      <c r="O137" s="148">
        <v>8.9999999999999993E-3</v>
      </c>
      <c r="P137" s="148">
        <f>O137*H137</f>
        <v>2.8574999999999996E-2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0" t="s">
        <v>184</v>
      </c>
      <c r="AT137" s="150" t="s">
        <v>180</v>
      </c>
      <c r="AU137" s="150" t="s">
        <v>185</v>
      </c>
      <c r="AY137" s="16" t="s">
        <v>177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6" t="s">
        <v>185</v>
      </c>
      <c r="BK137" s="152">
        <f>ROUND(I137*H137,3)</f>
        <v>0</v>
      </c>
      <c r="BL137" s="16" t="s">
        <v>184</v>
      </c>
      <c r="BM137" s="150" t="s">
        <v>502</v>
      </c>
    </row>
    <row r="138" spans="1:65" s="2" customFormat="1" ht="24.2" customHeight="1">
      <c r="A138" s="28"/>
      <c r="B138" s="139"/>
      <c r="C138" s="140" t="s">
        <v>210</v>
      </c>
      <c r="D138" s="140" t="s">
        <v>180</v>
      </c>
      <c r="E138" s="141" t="s">
        <v>350</v>
      </c>
      <c r="F138" s="142" t="s">
        <v>351</v>
      </c>
      <c r="G138" s="143" t="s">
        <v>253</v>
      </c>
      <c r="H138" s="144">
        <v>5.7149999999999999</v>
      </c>
      <c r="I138" s="144"/>
      <c r="J138" s="144"/>
      <c r="K138" s="145"/>
      <c r="L138" s="29"/>
      <c r="M138" s="146" t="s">
        <v>1</v>
      </c>
      <c r="N138" s="147" t="s">
        <v>38</v>
      </c>
      <c r="O138" s="148">
        <v>0</v>
      </c>
      <c r="P138" s="148">
        <f>O138*H138</f>
        <v>0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0" t="s">
        <v>184</v>
      </c>
      <c r="AT138" s="150" t="s">
        <v>180</v>
      </c>
      <c r="AU138" s="150" t="s">
        <v>185</v>
      </c>
      <c r="AY138" s="16" t="s">
        <v>177</v>
      </c>
      <c r="BE138" s="151">
        <f>IF(N138="základná",J138,0)</f>
        <v>0</v>
      </c>
      <c r="BF138" s="151">
        <f>IF(N138="znížená",J138,0)</f>
        <v>0</v>
      </c>
      <c r="BG138" s="151">
        <f>IF(N138="zákl. prenesená",J138,0)</f>
        <v>0</v>
      </c>
      <c r="BH138" s="151">
        <f>IF(N138="zníž. prenesená",J138,0)</f>
        <v>0</v>
      </c>
      <c r="BI138" s="151">
        <f>IF(N138="nulová",J138,0)</f>
        <v>0</v>
      </c>
      <c r="BJ138" s="16" t="s">
        <v>185</v>
      </c>
      <c r="BK138" s="152">
        <f>ROUND(I138*H138,3)</f>
        <v>0</v>
      </c>
      <c r="BL138" s="16" t="s">
        <v>184</v>
      </c>
      <c r="BM138" s="150" t="s">
        <v>503</v>
      </c>
    </row>
    <row r="139" spans="1:65" s="13" customFormat="1">
      <c r="B139" s="153"/>
      <c r="D139" s="154" t="s">
        <v>204</v>
      </c>
      <c r="F139" s="156" t="s">
        <v>504</v>
      </c>
      <c r="H139" s="157">
        <v>5.7149999999999999</v>
      </c>
      <c r="L139" s="153"/>
      <c r="M139" s="158"/>
      <c r="N139" s="159"/>
      <c r="O139" s="159"/>
      <c r="P139" s="159"/>
      <c r="Q139" s="159"/>
      <c r="R139" s="159"/>
      <c r="S139" s="159"/>
      <c r="T139" s="160"/>
      <c r="AT139" s="155" t="s">
        <v>204</v>
      </c>
      <c r="AU139" s="155" t="s">
        <v>185</v>
      </c>
      <c r="AV139" s="13" t="s">
        <v>185</v>
      </c>
      <c r="AW139" s="13" t="s">
        <v>3</v>
      </c>
      <c r="AX139" s="13" t="s">
        <v>80</v>
      </c>
      <c r="AY139" s="155" t="s">
        <v>177</v>
      </c>
    </row>
    <row r="140" spans="1:65" s="2" customFormat="1" ht="24.2" customHeight="1">
      <c r="A140" s="28"/>
      <c r="B140" s="139"/>
      <c r="C140" s="140" t="s">
        <v>215</v>
      </c>
      <c r="D140" s="140" t="s">
        <v>180</v>
      </c>
      <c r="E140" s="141" t="s">
        <v>354</v>
      </c>
      <c r="F140" s="142" t="s">
        <v>355</v>
      </c>
      <c r="G140" s="143" t="s">
        <v>202</v>
      </c>
      <c r="H140" s="144">
        <v>0.13500000000000001</v>
      </c>
      <c r="I140" s="144"/>
      <c r="J140" s="144"/>
      <c r="K140" s="145"/>
      <c r="L140" s="29"/>
      <c r="M140" s="146" t="s">
        <v>1</v>
      </c>
      <c r="N140" s="147" t="s">
        <v>38</v>
      </c>
      <c r="O140" s="148">
        <v>0.24199999999999999</v>
      </c>
      <c r="P140" s="148">
        <f>O140*H140</f>
        <v>3.2670000000000005E-2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0" t="s">
        <v>184</v>
      </c>
      <c r="AT140" s="150" t="s">
        <v>180</v>
      </c>
      <c r="AU140" s="150" t="s">
        <v>185</v>
      </c>
      <c r="AY140" s="16" t="s">
        <v>177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6" t="s">
        <v>185</v>
      </c>
      <c r="BK140" s="152">
        <f>ROUND(I140*H140,3)</f>
        <v>0</v>
      </c>
      <c r="BL140" s="16" t="s">
        <v>184</v>
      </c>
      <c r="BM140" s="150" t="s">
        <v>505</v>
      </c>
    </row>
    <row r="141" spans="1:65" s="13" customFormat="1">
      <c r="B141" s="153"/>
      <c r="D141" s="154" t="s">
        <v>204</v>
      </c>
      <c r="E141" s="155" t="s">
        <v>1</v>
      </c>
      <c r="F141" s="156" t="s">
        <v>506</v>
      </c>
      <c r="H141" s="157">
        <v>0.13500000000000001</v>
      </c>
      <c r="L141" s="153"/>
      <c r="M141" s="158"/>
      <c r="N141" s="159"/>
      <c r="O141" s="159"/>
      <c r="P141" s="159"/>
      <c r="Q141" s="159"/>
      <c r="R141" s="159"/>
      <c r="S141" s="159"/>
      <c r="T141" s="160"/>
      <c r="AT141" s="155" t="s">
        <v>204</v>
      </c>
      <c r="AU141" s="155" t="s">
        <v>185</v>
      </c>
      <c r="AV141" s="13" t="s">
        <v>185</v>
      </c>
      <c r="AW141" s="13" t="s">
        <v>27</v>
      </c>
      <c r="AX141" s="13" t="s">
        <v>80</v>
      </c>
      <c r="AY141" s="155" t="s">
        <v>177</v>
      </c>
    </row>
    <row r="142" spans="1:65" s="12" customFormat="1" ht="22.9" customHeight="1">
      <c r="B142" s="127"/>
      <c r="D142" s="128" t="s">
        <v>71</v>
      </c>
      <c r="E142" s="137" t="s">
        <v>185</v>
      </c>
      <c r="F142" s="137" t="s">
        <v>358</v>
      </c>
      <c r="J142" s="138"/>
      <c r="L142" s="127"/>
      <c r="M142" s="131"/>
      <c r="N142" s="132"/>
      <c r="O142" s="132"/>
      <c r="P142" s="133">
        <f>SUM(P143:P147)</f>
        <v>1.8446749999999998</v>
      </c>
      <c r="Q142" s="132"/>
      <c r="R142" s="133">
        <f>SUM(R143:R147)</f>
        <v>6.9881432499999994</v>
      </c>
      <c r="S142" s="132"/>
      <c r="T142" s="134">
        <f>SUM(T143:T147)</f>
        <v>0</v>
      </c>
      <c r="AR142" s="128" t="s">
        <v>80</v>
      </c>
      <c r="AT142" s="135" t="s">
        <v>71</v>
      </c>
      <c r="AU142" s="135" t="s">
        <v>80</v>
      </c>
      <c r="AY142" s="128" t="s">
        <v>177</v>
      </c>
      <c r="BK142" s="136">
        <f>SUM(BK143:BK147)</f>
        <v>0</v>
      </c>
    </row>
    <row r="143" spans="1:65" s="2" customFormat="1" ht="14.45" customHeight="1">
      <c r="A143" s="28"/>
      <c r="B143" s="139"/>
      <c r="C143" s="140" t="s">
        <v>197</v>
      </c>
      <c r="D143" s="140" t="s">
        <v>180</v>
      </c>
      <c r="E143" s="141" t="s">
        <v>507</v>
      </c>
      <c r="F143" s="142" t="s">
        <v>508</v>
      </c>
      <c r="G143" s="143" t="s">
        <v>202</v>
      </c>
      <c r="H143" s="144">
        <v>3.1749999999999998</v>
      </c>
      <c r="I143" s="144"/>
      <c r="J143" s="144"/>
      <c r="K143" s="145"/>
      <c r="L143" s="29"/>
      <c r="M143" s="146" t="s">
        <v>1</v>
      </c>
      <c r="N143" s="147" t="s">
        <v>38</v>
      </c>
      <c r="O143" s="148">
        <v>0.58099999999999996</v>
      </c>
      <c r="P143" s="148">
        <f>O143*H143</f>
        <v>1.8446749999999998</v>
      </c>
      <c r="Q143" s="148">
        <v>2.20099</v>
      </c>
      <c r="R143" s="148">
        <f>Q143*H143</f>
        <v>6.9881432499999994</v>
      </c>
      <c r="S143" s="148">
        <v>0</v>
      </c>
      <c r="T143" s="149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0" t="s">
        <v>184</v>
      </c>
      <c r="AT143" s="150" t="s">
        <v>180</v>
      </c>
      <c r="AU143" s="150" t="s">
        <v>185</v>
      </c>
      <c r="AY143" s="16" t="s">
        <v>177</v>
      </c>
      <c r="BE143" s="151">
        <f>IF(N143="základná",J143,0)</f>
        <v>0</v>
      </c>
      <c r="BF143" s="151">
        <f>IF(N143="znížená",J143,0)</f>
        <v>0</v>
      </c>
      <c r="BG143" s="151">
        <f>IF(N143="zákl. prenesená",J143,0)</f>
        <v>0</v>
      </c>
      <c r="BH143" s="151">
        <f>IF(N143="zníž. prenesená",J143,0)</f>
        <v>0</v>
      </c>
      <c r="BI143" s="151">
        <f>IF(N143="nulová",J143,0)</f>
        <v>0</v>
      </c>
      <c r="BJ143" s="16" t="s">
        <v>185</v>
      </c>
      <c r="BK143" s="152">
        <f>ROUND(I143*H143,3)</f>
        <v>0</v>
      </c>
      <c r="BL143" s="16" t="s">
        <v>184</v>
      </c>
      <c r="BM143" s="150" t="s">
        <v>509</v>
      </c>
    </row>
    <row r="144" spans="1:65" s="13" customFormat="1">
      <c r="B144" s="153"/>
      <c r="D144" s="154" t="s">
        <v>204</v>
      </c>
      <c r="E144" s="155" t="s">
        <v>1</v>
      </c>
      <c r="F144" s="156" t="s">
        <v>493</v>
      </c>
      <c r="H144" s="157">
        <v>1.2</v>
      </c>
      <c r="L144" s="153"/>
      <c r="M144" s="158"/>
      <c r="N144" s="159"/>
      <c r="O144" s="159"/>
      <c r="P144" s="159"/>
      <c r="Q144" s="159"/>
      <c r="R144" s="159"/>
      <c r="S144" s="159"/>
      <c r="T144" s="160"/>
      <c r="AT144" s="155" t="s">
        <v>204</v>
      </c>
      <c r="AU144" s="155" t="s">
        <v>185</v>
      </c>
      <c r="AV144" s="13" t="s">
        <v>185</v>
      </c>
      <c r="AW144" s="13" t="s">
        <v>27</v>
      </c>
      <c r="AX144" s="13" t="s">
        <v>72</v>
      </c>
      <c r="AY144" s="155" t="s">
        <v>177</v>
      </c>
    </row>
    <row r="145" spans="1:65" s="13" customFormat="1">
      <c r="B145" s="153"/>
      <c r="D145" s="154" t="s">
        <v>204</v>
      </c>
      <c r="E145" s="155" t="s">
        <v>1</v>
      </c>
      <c r="F145" s="156" t="s">
        <v>494</v>
      </c>
      <c r="H145" s="157">
        <v>1.3</v>
      </c>
      <c r="L145" s="153"/>
      <c r="M145" s="158"/>
      <c r="N145" s="159"/>
      <c r="O145" s="159"/>
      <c r="P145" s="159"/>
      <c r="Q145" s="159"/>
      <c r="R145" s="159"/>
      <c r="S145" s="159"/>
      <c r="T145" s="160"/>
      <c r="AT145" s="155" t="s">
        <v>204</v>
      </c>
      <c r="AU145" s="155" t="s">
        <v>185</v>
      </c>
      <c r="AV145" s="13" t="s">
        <v>185</v>
      </c>
      <c r="AW145" s="13" t="s">
        <v>27</v>
      </c>
      <c r="AX145" s="13" t="s">
        <v>72</v>
      </c>
      <c r="AY145" s="155" t="s">
        <v>177</v>
      </c>
    </row>
    <row r="146" spans="1:65" s="13" customFormat="1">
      <c r="B146" s="153"/>
      <c r="D146" s="154" t="s">
        <v>204</v>
      </c>
      <c r="E146" s="155" t="s">
        <v>1</v>
      </c>
      <c r="F146" s="156" t="s">
        <v>510</v>
      </c>
      <c r="H146" s="157">
        <v>0.67500000000000004</v>
      </c>
      <c r="L146" s="153"/>
      <c r="M146" s="158"/>
      <c r="N146" s="159"/>
      <c r="O146" s="159"/>
      <c r="P146" s="159"/>
      <c r="Q146" s="159"/>
      <c r="R146" s="159"/>
      <c r="S146" s="159"/>
      <c r="T146" s="160"/>
      <c r="AT146" s="155" t="s">
        <v>204</v>
      </c>
      <c r="AU146" s="155" t="s">
        <v>185</v>
      </c>
      <c r="AV146" s="13" t="s">
        <v>185</v>
      </c>
      <c r="AW146" s="13" t="s">
        <v>27</v>
      </c>
      <c r="AX146" s="13" t="s">
        <v>72</v>
      </c>
      <c r="AY146" s="155" t="s">
        <v>177</v>
      </c>
    </row>
    <row r="147" spans="1:65" s="14" customFormat="1">
      <c r="B147" s="174"/>
      <c r="D147" s="154" t="s">
        <v>204</v>
      </c>
      <c r="E147" s="175" t="s">
        <v>1</v>
      </c>
      <c r="F147" s="176" t="s">
        <v>395</v>
      </c>
      <c r="H147" s="177">
        <v>3.1749999999999998</v>
      </c>
      <c r="L147" s="174"/>
      <c r="M147" s="178"/>
      <c r="N147" s="179"/>
      <c r="O147" s="179"/>
      <c r="P147" s="179"/>
      <c r="Q147" s="179"/>
      <c r="R147" s="179"/>
      <c r="S147" s="179"/>
      <c r="T147" s="180"/>
      <c r="AT147" s="175" t="s">
        <v>204</v>
      </c>
      <c r="AU147" s="175" t="s">
        <v>185</v>
      </c>
      <c r="AV147" s="14" t="s">
        <v>184</v>
      </c>
      <c r="AW147" s="14" t="s">
        <v>27</v>
      </c>
      <c r="AX147" s="14" t="s">
        <v>80</v>
      </c>
      <c r="AY147" s="175" t="s">
        <v>177</v>
      </c>
    </row>
    <row r="148" spans="1:65" s="12" customFormat="1" ht="22.9" customHeight="1">
      <c r="B148" s="127"/>
      <c r="D148" s="128" t="s">
        <v>71</v>
      </c>
      <c r="E148" s="137" t="s">
        <v>197</v>
      </c>
      <c r="F148" s="137" t="s">
        <v>198</v>
      </c>
      <c r="J148" s="138"/>
      <c r="L148" s="127"/>
      <c r="M148" s="131"/>
      <c r="N148" s="132"/>
      <c r="O148" s="132"/>
      <c r="P148" s="133">
        <f>SUM(P149:P150)</f>
        <v>14.904</v>
      </c>
      <c r="Q148" s="132"/>
      <c r="R148" s="133">
        <f>SUM(R149:R150)</f>
        <v>1.472E-2</v>
      </c>
      <c r="S148" s="132"/>
      <c r="T148" s="134">
        <f>SUM(T149:T150)</f>
        <v>0</v>
      </c>
      <c r="AR148" s="128" t="s">
        <v>80</v>
      </c>
      <c r="AT148" s="135" t="s">
        <v>71</v>
      </c>
      <c r="AU148" s="135" t="s">
        <v>80</v>
      </c>
      <c r="AY148" s="128" t="s">
        <v>177</v>
      </c>
      <c r="BK148" s="136">
        <f>SUM(BK149:BK150)</f>
        <v>0</v>
      </c>
    </row>
    <row r="149" spans="1:65" s="2" customFormat="1" ht="37.9" customHeight="1">
      <c r="A149" s="28"/>
      <c r="B149" s="139"/>
      <c r="C149" s="140" t="s">
        <v>223</v>
      </c>
      <c r="D149" s="140" t="s">
        <v>180</v>
      </c>
      <c r="E149" s="141" t="s">
        <v>511</v>
      </c>
      <c r="F149" s="142" t="s">
        <v>512</v>
      </c>
      <c r="G149" s="143" t="s">
        <v>221</v>
      </c>
      <c r="H149" s="144">
        <v>92</v>
      </c>
      <c r="I149" s="144"/>
      <c r="J149" s="144"/>
      <c r="K149" s="145"/>
      <c r="L149" s="29"/>
      <c r="M149" s="146" t="s">
        <v>1</v>
      </c>
      <c r="N149" s="147" t="s">
        <v>38</v>
      </c>
      <c r="O149" s="148">
        <v>0.16200000000000001</v>
      </c>
      <c r="P149" s="148">
        <f>O149*H149</f>
        <v>14.904</v>
      </c>
      <c r="Q149" s="148">
        <v>1.6000000000000001E-4</v>
      </c>
      <c r="R149" s="148">
        <f>Q149*H149</f>
        <v>1.472E-2</v>
      </c>
      <c r="S149" s="148">
        <v>0</v>
      </c>
      <c r="T149" s="149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0" t="s">
        <v>184</v>
      </c>
      <c r="AT149" s="150" t="s">
        <v>180</v>
      </c>
      <c r="AU149" s="150" t="s">
        <v>185</v>
      </c>
      <c r="AY149" s="16" t="s">
        <v>177</v>
      </c>
      <c r="BE149" s="151">
        <f>IF(N149="základná",J149,0)</f>
        <v>0</v>
      </c>
      <c r="BF149" s="151">
        <f>IF(N149="znížená",J149,0)</f>
        <v>0</v>
      </c>
      <c r="BG149" s="151">
        <f>IF(N149="zákl. prenesená",J149,0)</f>
        <v>0</v>
      </c>
      <c r="BH149" s="151">
        <f>IF(N149="zníž. prenesená",J149,0)</f>
        <v>0</v>
      </c>
      <c r="BI149" s="151">
        <f>IF(N149="nulová",J149,0)</f>
        <v>0</v>
      </c>
      <c r="BJ149" s="16" t="s">
        <v>185</v>
      </c>
      <c r="BK149" s="152">
        <f>ROUND(I149*H149,3)</f>
        <v>0</v>
      </c>
      <c r="BL149" s="16" t="s">
        <v>184</v>
      </c>
      <c r="BM149" s="150" t="s">
        <v>513</v>
      </c>
    </row>
    <row r="150" spans="1:65" s="13" customFormat="1">
      <c r="B150" s="153"/>
      <c r="D150" s="154" t="s">
        <v>204</v>
      </c>
      <c r="E150" s="155" t="s">
        <v>1</v>
      </c>
      <c r="F150" s="156" t="s">
        <v>514</v>
      </c>
      <c r="H150" s="157">
        <v>92</v>
      </c>
      <c r="L150" s="153"/>
      <c r="M150" s="158"/>
      <c r="N150" s="159"/>
      <c r="O150" s="159"/>
      <c r="P150" s="159"/>
      <c r="Q150" s="159"/>
      <c r="R150" s="159"/>
      <c r="S150" s="159"/>
      <c r="T150" s="160"/>
      <c r="AT150" s="155" t="s">
        <v>204</v>
      </c>
      <c r="AU150" s="155" t="s">
        <v>185</v>
      </c>
      <c r="AV150" s="13" t="s">
        <v>185</v>
      </c>
      <c r="AW150" s="13" t="s">
        <v>27</v>
      </c>
      <c r="AX150" s="13" t="s">
        <v>80</v>
      </c>
      <c r="AY150" s="155" t="s">
        <v>177</v>
      </c>
    </row>
    <row r="151" spans="1:65" s="12" customFormat="1" ht="22.9" customHeight="1">
      <c r="B151" s="127"/>
      <c r="D151" s="128" t="s">
        <v>71</v>
      </c>
      <c r="E151" s="137" t="s">
        <v>271</v>
      </c>
      <c r="F151" s="137" t="s">
        <v>272</v>
      </c>
      <c r="J151" s="138"/>
      <c r="L151" s="127"/>
      <c r="M151" s="131"/>
      <c r="N151" s="132"/>
      <c r="O151" s="132"/>
      <c r="P151" s="133">
        <f>P152</f>
        <v>13.739886</v>
      </c>
      <c r="Q151" s="132"/>
      <c r="R151" s="133">
        <f>R152</f>
        <v>0</v>
      </c>
      <c r="S151" s="132"/>
      <c r="T151" s="134">
        <f>T152</f>
        <v>0</v>
      </c>
      <c r="AR151" s="128" t="s">
        <v>80</v>
      </c>
      <c r="AT151" s="135" t="s">
        <v>71</v>
      </c>
      <c r="AU151" s="135" t="s">
        <v>80</v>
      </c>
      <c r="AY151" s="128" t="s">
        <v>177</v>
      </c>
      <c r="BK151" s="136">
        <f>BK152</f>
        <v>0</v>
      </c>
    </row>
    <row r="152" spans="1:65" s="2" customFormat="1" ht="24.2" customHeight="1">
      <c r="A152" s="28"/>
      <c r="B152" s="139"/>
      <c r="C152" s="140" t="s">
        <v>227</v>
      </c>
      <c r="D152" s="140" t="s">
        <v>180</v>
      </c>
      <c r="E152" s="141" t="s">
        <v>363</v>
      </c>
      <c r="F152" s="142" t="s">
        <v>364</v>
      </c>
      <c r="G152" s="143" t="s">
        <v>253</v>
      </c>
      <c r="H152" s="144">
        <v>7.0030000000000001</v>
      </c>
      <c r="I152" s="144"/>
      <c r="J152" s="144"/>
      <c r="K152" s="145"/>
      <c r="L152" s="29"/>
      <c r="M152" s="146" t="s">
        <v>1</v>
      </c>
      <c r="N152" s="147" t="s">
        <v>38</v>
      </c>
      <c r="O152" s="148">
        <v>1.962</v>
      </c>
      <c r="P152" s="148">
        <f>O152*H152</f>
        <v>13.739886</v>
      </c>
      <c r="Q152" s="148">
        <v>0</v>
      </c>
      <c r="R152" s="148">
        <f>Q152*H152</f>
        <v>0</v>
      </c>
      <c r="S152" s="148">
        <v>0</v>
      </c>
      <c r="T152" s="149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0" t="s">
        <v>184</v>
      </c>
      <c r="AT152" s="150" t="s">
        <v>180</v>
      </c>
      <c r="AU152" s="150" t="s">
        <v>185</v>
      </c>
      <c r="AY152" s="16" t="s">
        <v>177</v>
      </c>
      <c r="BE152" s="151">
        <f>IF(N152="základná",J152,0)</f>
        <v>0</v>
      </c>
      <c r="BF152" s="151">
        <f>IF(N152="znížená",J152,0)</f>
        <v>0</v>
      </c>
      <c r="BG152" s="151">
        <f>IF(N152="zákl. prenesená",J152,0)</f>
        <v>0</v>
      </c>
      <c r="BH152" s="151">
        <f>IF(N152="zníž. prenesená",J152,0)</f>
        <v>0</v>
      </c>
      <c r="BI152" s="151">
        <f>IF(N152="nulová",J152,0)</f>
        <v>0</v>
      </c>
      <c r="BJ152" s="16" t="s">
        <v>185</v>
      </c>
      <c r="BK152" s="152">
        <f>ROUND(I152*H152,3)</f>
        <v>0</v>
      </c>
      <c r="BL152" s="16" t="s">
        <v>184</v>
      </c>
      <c r="BM152" s="150" t="s">
        <v>515</v>
      </c>
    </row>
    <row r="153" spans="1:65" s="12" customFormat="1" ht="25.9" customHeight="1">
      <c r="B153" s="127"/>
      <c r="D153" s="128" t="s">
        <v>71</v>
      </c>
      <c r="E153" s="129" t="s">
        <v>277</v>
      </c>
      <c r="F153" s="129" t="s">
        <v>278</v>
      </c>
      <c r="J153" s="130"/>
      <c r="L153" s="127"/>
      <c r="M153" s="131"/>
      <c r="N153" s="132"/>
      <c r="O153" s="132"/>
      <c r="P153" s="133">
        <f>P154</f>
        <v>94.523955999999998</v>
      </c>
      <c r="Q153" s="132"/>
      <c r="R153" s="133">
        <f>R154</f>
        <v>5.4039999999999999</v>
      </c>
      <c r="S153" s="132"/>
      <c r="T153" s="134">
        <f>T154</f>
        <v>0</v>
      </c>
      <c r="AR153" s="128" t="s">
        <v>185</v>
      </c>
      <c r="AT153" s="135" t="s">
        <v>71</v>
      </c>
      <c r="AU153" s="135" t="s">
        <v>72</v>
      </c>
      <c r="AY153" s="128" t="s">
        <v>177</v>
      </c>
      <c r="BK153" s="136">
        <f>BK154</f>
        <v>0</v>
      </c>
    </row>
    <row r="154" spans="1:65" s="12" customFormat="1" ht="22.9" customHeight="1">
      <c r="B154" s="127"/>
      <c r="D154" s="128" t="s">
        <v>71</v>
      </c>
      <c r="E154" s="137" t="s">
        <v>298</v>
      </c>
      <c r="F154" s="137" t="s">
        <v>299</v>
      </c>
      <c r="J154" s="138"/>
      <c r="L154" s="127"/>
      <c r="M154" s="131"/>
      <c r="N154" s="132"/>
      <c r="O154" s="132"/>
      <c r="P154" s="133">
        <f>SUM(P155:P169)</f>
        <v>94.523955999999998</v>
      </c>
      <c r="Q154" s="132"/>
      <c r="R154" s="133">
        <f>SUM(R155:R169)</f>
        <v>5.4039999999999999</v>
      </c>
      <c r="S154" s="132"/>
      <c r="T154" s="134">
        <f>SUM(T155:T169)</f>
        <v>0</v>
      </c>
      <c r="AR154" s="128" t="s">
        <v>185</v>
      </c>
      <c r="AT154" s="135" t="s">
        <v>71</v>
      </c>
      <c r="AU154" s="135" t="s">
        <v>80</v>
      </c>
      <c r="AY154" s="128" t="s">
        <v>177</v>
      </c>
      <c r="BK154" s="136">
        <f>SUM(BK155:BK169)</f>
        <v>0</v>
      </c>
    </row>
    <row r="155" spans="1:65" s="2" customFormat="1" ht="24.2" customHeight="1">
      <c r="A155" s="28"/>
      <c r="B155" s="139"/>
      <c r="C155" s="140" t="s">
        <v>231</v>
      </c>
      <c r="D155" s="140" t="s">
        <v>180</v>
      </c>
      <c r="E155" s="141" t="s">
        <v>516</v>
      </c>
      <c r="F155" s="142" t="s">
        <v>517</v>
      </c>
      <c r="G155" s="143" t="s">
        <v>238</v>
      </c>
      <c r="H155" s="144">
        <v>100.2</v>
      </c>
      <c r="I155" s="144"/>
      <c r="J155" s="144"/>
      <c r="K155" s="145"/>
      <c r="L155" s="29"/>
      <c r="M155" s="146" t="s">
        <v>1</v>
      </c>
      <c r="N155" s="147" t="s">
        <v>38</v>
      </c>
      <c r="O155" s="148">
        <v>0.40726000000000001</v>
      </c>
      <c r="P155" s="148">
        <f t="shared" ref="P155:P169" si="0">O155*H155</f>
        <v>40.807452000000005</v>
      </c>
      <c r="Q155" s="148">
        <v>0</v>
      </c>
      <c r="R155" s="148">
        <f t="shared" ref="R155:R169" si="1">Q155*H155</f>
        <v>0</v>
      </c>
      <c r="S155" s="148">
        <v>0</v>
      </c>
      <c r="T155" s="149">
        <f t="shared" ref="T155:T169" si="2"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0" t="s">
        <v>250</v>
      </c>
      <c r="AT155" s="150" t="s">
        <v>180</v>
      </c>
      <c r="AU155" s="150" t="s">
        <v>185</v>
      </c>
      <c r="AY155" s="16" t="s">
        <v>177</v>
      </c>
      <c r="BE155" s="151">
        <f t="shared" ref="BE155:BE169" si="3">IF(N155="základná",J155,0)</f>
        <v>0</v>
      </c>
      <c r="BF155" s="151">
        <f t="shared" ref="BF155:BF169" si="4">IF(N155="znížená",J155,0)</f>
        <v>0</v>
      </c>
      <c r="BG155" s="151">
        <f t="shared" ref="BG155:BG169" si="5">IF(N155="zákl. prenesená",J155,0)</f>
        <v>0</v>
      </c>
      <c r="BH155" s="151">
        <f t="shared" ref="BH155:BH169" si="6">IF(N155="zníž. prenesená",J155,0)</f>
        <v>0</v>
      </c>
      <c r="BI155" s="151">
        <f t="shared" ref="BI155:BI169" si="7">IF(N155="nulová",J155,0)</f>
        <v>0</v>
      </c>
      <c r="BJ155" s="16" t="s">
        <v>185</v>
      </c>
      <c r="BK155" s="152">
        <f t="shared" ref="BK155:BK169" si="8">ROUND(I155*H155,3)</f>
        <v>0</v>
      </c>
      <c r="BL155" s="16" t="s">
        <v>250</v>
      </c>
      <c r="BM155" s="150" t="s">
        <v>518</v>
      </c>
    </row>
    <row r="156" spans="1:65" s="2" customFormat="1" ht="14.45" customHeight="1">
      <c r="A156" s="28"/>
      <c r="B156" s="139"/>
      <c r="C156" s="165" t="s">
        <v>235</v>
      </c>
      <c r="D156" s="165" t="s">
        <v>377</v>
      </c>
      <c r="E156" s="166" t="s">
        <v>519</v>
      </c>
      <c r="F156" s="167" t="s">
        <v>520</v>
      </c>
      <c r="G156" s="168" t="s">
        <v>221</v>
      </c>
      <c r="H156" s="169">
        <v>40</v>
      </c>
      <c r="I156" s="169"/>
      <c r="J156" s="169"/>
      <c r="K156" s="170"/>
      <c r="L156" s="171"/>
      <c r="M156" s="172" t="s">
        <v>1</v>
      </c>
      <c r="N156" s="173" t="s">
        <v>38</v>
      </c>
      <c r="O156" s="148">
        <v>0</v>
      </c>
      <c r="P156" s="148">
        <f t="shared" si="0"/>
        <v>0</v>
      </c>
      <c r="Q156" s="148">
        <v>0.1</v>
      </c>
      <c r="R156" s="148">
        <f t="shared" si="1"/>
        <v>4</v>
      </c>
      <c r="S156" s="148">
        <v>0</v>
      </c>
      <c r="T156" s="149">
        <f t="shared" si="2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0" t="s">
        <v>380</v>
      </c>
      <c r="AT156" s="150" t="s">
        <v>377</v>
      </c>
      <c r="AU156" s="150" t="s">
        <v>185</v>
      </c>
      <c r="AY156" s="16" t="s">
        <v>177</v>
      </c>
      <c r="BE156" s="151">
        <f t="shared" si="3"/>
        <v>0</v>
      </c>
      <c r="BF156" s="151">
        <f t="shared" si="4"/>
        <v>0</v>
      </c>
      <c r="BG156" s="151">
        <f t="shared" si="5"/>
        <v>0</v>
      </c>
      <c r="BH156" s="151">
        <f t="shared" si="6"/>
        <v>0</v>
      </c>
      <c r="BI156" s="151">
        <f t="shared" si="7"/>
        <v>0</v>
      </c>
      <c r="BJ156" s="16" t="s">
        <v>185</v>
      </c>
      <c r="BK156" s="152">
        <f t="shared" si="8"/>
        <v>0</v>
      </c>
      <c r="BL156" s="16" t="s">
        <v>250</v>
      </c>
      <c r="BM156" s="150" t="s">
        <v>521</v>
      </c>
    </row>
    <row r="157" spans="1:65" s="2" customFormat="1" ht="24.2" customHeight="1">
      <c r="A157" s="28"/>
      <c r="B157" s="139"/>
      <c r="C157" s="140" t="s">
        <v>240</v>
      </c>
      <c r="D157" s="140" t="s">
        <v>180</v>
      </c>
      <c r="E157" s="141" t="s">
        <v>522</v>
      </c>
      <c r="F157" s="142" t="s">
        <v>523</v>
      </c>
      <c r="G157" s="143" t="s">
        <v>238</v>
      </c>
      <c r="H157" s="144">
        <v>50.9</v>
      </c>
      <c r="I157" s="144"/>
      <c r="J157" s="144"/>
      <c r="K157" s="145"/>
      <c r="L157" s="29"/>
      <c r="M157" s="146" t="s">
        <v>1</v>
      </c>
      <c r="N157" s="147" t="s">
        <v>38</v>
      </c>
      <c r="O157" s="148">
        <v>0.46726000000000001</v>
      </c>
      <c r="P157" s="148">
        <f t="shared" si="0"/>
        <v>23.783534</v>
      </c>
      <c r="Q157" s="148">
        <v>0</v>
      </c>
      <c r="R157" s="148">
        <f t="shared" si="1"/>
        <v>0</v>
      </c>
      <c r="S157" s="148">
        <v>0</v>
      </c>
      <c r="T157" s="149">
        <f t="shared" si="2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0" t="s">
        <v>250</v>
      </c>
      <c r="AT157" s="150" t="s">
        <v>180</v>
      </c>
      <c r="AU157" s="150" t="s">
        <v>185</v>
      </c>
      <c r="AY157" s="16" t="s">
        <v>177</v>
      </c>
      <c r="BE157" s="151">
        <f t="shared" si="3"/>
        <v>0</v>
      </c>
      <c r="BF157" s="151">
        <f t="shared" si="4"/>
        <v>0</v>
      </c>
      <c r="BG157" s="151">
        <f t="shared" si="5"/>
        <v>0</v>
      </c>
      <c r="BH157" s="151">
        <f t="shared" si="6"/>
        <v>0</v>
      </c>
      <c r="BI157" s="151">
        <f t="shared" si="7"/>
        <v>0</v>
      </c>
      <c r="BJ157" s="16" t="s">
        <v>185</v>
      </c>
      <c r="BK157" s="152">
        <f t="shared" si="8"/>
        <v>0</v>
      </c>
      <c r="BL157" s="16" t="s">
        <v>250</v>
      </c>
      <c r="BM157" s="150" t="s">
        <v>524</v>
      </c>
    </row>
    <row r="158" spans="1:65" s="2" customFormat="1" ht="14.45" customHeight="1">
      <c r="A158" s="28"/>
      <c r="B158" s="139"/>
      <c r="C158" s="165" t="s">
        <v>245</v>
      </c>
      <c r="D158" s="165" t="s">
        <v>377</v>
      </c>
      <c r="E158" s="166" t="s">
        <v>525</v>
      </c>
      <c r="F158" s="167" t="s">
        <v>526</v>
      </c>
      <c r="G158" s="168" t="s">
        <v>221</v>
      </c>
      <c r="H158" s="169">
        <v>26</v>
      </c>
      <c r="I158" s="169"/>
      <c r="J158" s="169"/>
      <c r="K158" s="170"/>
      <c r="L158" s="171"/>
      <c r="M158" s="172" t="s">
        <v>1</v>
      </c>
      <c r="N158" s="173" t="s">
        <v>38</v>
      </c>
      <c r="O158" s="148">
        <v>0</v>
      </c>
      <c r="P158" s="148">
        <f t="shared" si="0"/>
        <v>0</v>
      </c>
      <c r="Q158" s="148">
        <v>2.3E-2</v>
      </c>
      <c r="R158" s="148">
        <f t="shared" si="1"/>
        <v>0.59799999999999998</v>
      </c>
      <c r="S158" s="148">
        <v>0</v>
      </c>
      <c r="T158" s="149">
        <f t="shared" si="2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0" t="s">
        <v>380</v>
      </c>
      <c r="AT158" s="150" t="s">
        <v>377</v>
      </c>
      <c r="AU158" s="150" t="s">
        <v>185</v>
      </c>
      <c r="AY158" s="16" t="s">
        <v>177</v>
      </c>
      <c r="BE158" s="151">
        <f t="shared" si="3"/>
        <v>0</v>
      </c>
      <c r="BF158" s="151">
        <f t="shared" si="4"/>
        <v>0</v>
      </c>
      <c r="BG158" s="151">
        <f t="shared" si="5"/>
        <v>0</v>
      </c>
      <c r="BH158" s="151">
        <f t="shared" si="6"/>
        <v>0</v>
      </c>
      <c r="BI158" s="151">
        <f t="shared" si="7"/>
        <v>0</v>
      </c>
      <c r="BJ158" s="16" t="s">
        <v>185</v>
      </c>
      <c r="BK158" s="152">
        <f t="shared" si="8"/>
        <v>0</v>
      </c>
      <c r="BL158" s="16" t="s">
        <v>250</v>
      </c>
      <c r="BM158" s="150" t="s">
        <v>527</v>
      </c>
    </row>
    <row r="159" spans="1:65" s="2" customFormat="1" ht="14.45" customHeight="1">
      <c r="A159" s="28"/>
      <c r="B159" s="139"/>
      <c r="C159" s="140" t="s">
        <v>250</v>
      </c>
      <c r="D159" s="140" t="s">
        <v>180</v>
      </c>
      <c r="E159" s="141" t="s">
        <v>528</v>
      </c>
      <c r="F159" s="142" t="s">
        <v>529</v>
      </c>
      <c r="G159" s="143" t="s">
        <v>221</v>
      </c>
      <c r="H159" s="144">
        <v>23</v>
      </c>
      <c r="I159" s="144"/>
      <c r="J159" s="144"/>
      <c r="K159" s="145"/>
      <c r="L159" s="29"/>
      <c r="M159" s="146" t="s">
        <v>1</v>
      </c>
      <c r="N159" s="147" t="s">
        <v>38</v>
      </c>
      <c r="O159" s="148">
        <v>0.317</v>
      </c>
      <c r="P159" s="148">
        <f t="shared" si="0"/>
        <v>7.2910000000000004</v>
      </c>
      <c r="Q159" s="148">
        <v>0</v>
      </c>
      <c r="R159" s="148">
        <f t="shared" si="1"/>
        <v>0</v>
      </c>
      <c r="S159" s="148">
        <v>0</v>
      </c>
      <c r="T159" s="149">
        <f t="shared" si="2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0" t="s">
        <v>250</v>
      </c>
      <c r="AT159" s="150" t="s">
        <v>180</v>
      </c>
      <c r="AU159" s="150" t="s">
        <v>185</v>
      </c>
      <c r="AY159" s="16" t="s">
        <v>177</v>
      </c>
      <c r="BE159" s="151">
        <f t="shared" si="3"/>
        <v>0</v>
      </c>
      <c r="BF159" s="151">
        <f t="shared" si="4"/>
        <v>0</v>
      </c>
      <c r="BG159" s="151">
        <f t="shared" si="5"/>
        <v>0</v>
      </c>
      <c r="BH159" s="151">
        <f t="shared" si="6"/>
        <v>0</v>
      </c>
      <c r="BI159" s="151">
        <f t="shared" si="7"/>
        <v>0</v>
      </c>
      <c r="BJ159" s="16" t="s">
        <v>185</v>
      </c>
      <c r="BK159" s="152">
        <f t="shared" si="8"/>
        <v>0</v>
      </c>
      <c r="BL159" s="16" t="s">
        <v>250</v>
      </c>
      <c r="BM159" s="150" t="s">
        <v>530</v>
      </c>
    </row>
    <row r="160" spans="1:65" s="2" customFormat="1" ht="14.45" customHeight="1">
      <c r="A160" s="28"/>
      <c r="B160" s="139"/>
      <c r="C160" s="165" t="s">
        <v>255</v>
      </c>
      <c r="D160" s="165" t="s">
        <v>377</v>
      </c>
      <c r="E160" s="166" t="s">
        <v>531</v>
      </c>
      <c r="F160" s="167" t="s">
        <v>532</v>
      </c>
      <c r="G160" s="168" t="s">
        <v>221</v>
      </c>
      <c r="H160" s="169">
        <v>23</v>
      </c>
      <c r="I160" s="169"/>
      <c r="J160" s="169"/>
      <c r="K160" s="170"/>
      <c r="L160" s="171"/>
      <c r="M160" s="172" t="s">
        <v>1</v>
      </c>
      <c r="N160" s="173" t="s">
        <v>38</v>
      </c>
      <c r="O160" s="148">
        <v>0</v>
      </c>
      <c r="P160" s="148">
        <f t="shared" si="0"/>
        <v>0</v>
      </c>
      <c r="Q160" s="148">
        <v>8.9999999999999993E-3</v>
      </c>
      <c r="R160" s="148">
        <f t="shared" si="1"/>
        <v>0.20699999999999999</v>
      </c>
      <c r="S160" s="148">
        <v>0</v>
      </c>
      <c r="T160" s="149">
        <f t="shared" si="2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0" t="s">
        <v>380</v>
      </c>
      <c r="AT160" s="150" t="s">
        <v>377</v>
      </c>
      <c r="AU160" s="150" t="s">
        <v>185</v>
      </c>
      <c r="AY160" s="16" t="s">
        <v>177</v>
      </c>
      <c r="BE160" s="151">
        <f t="shared" si="3"/>
        <v>0</v>
      </c>
      <c r="BF160" s="151">
        <f t="shared" si="4"/>
        <v>0</v>
      </c>
      <c r="BG160" s="151">
        <f t="shared" si="5"/>
        <v>0</v>
      </c>
      <c r="BH160" s="151">
        <f t="shared" si="6"/>
        <v>0</v>
      </c>
      <c r="BI160" s="151">
        <f t="shared" si="7"/>
        <v>0</v>
      </c>
      <c r="BJ160" s="16" t="s">
        <v>185</v>
      </c>
      <c r="BK160" s="152">
        <f t="shared" si="8"/>
        <v>0</v>
      </c>
      <c r="BL160" s="16" t="s">
        <v>250</v>
      </c>
      <c r="BM160" s="150" t="s">
        <v>533</v>
      </c>
    </row>
    <row r="161" spans="1:65" s="2" customFormat="1" ht="14.45" customHeight="1">
      <c r="A161" s="28"/>
      <c r="B161" s="139"/>
      <c r="C161" s="140" t="s">
        <v>259</v>
      </c>
      <c r="D161" s="140" t="s">
        <v>180</v>
      </c>
      <c r="E161" s="141" t="s">
        <v>534</v>
      </c>
      <c r="F161" s="142" t="s">
        <v>535</v>
      </c>
      <c r="G161" s="143" t="s">
        <v>221</v>
      </c>
      <c r="H161" s="144">
        <v>44</v>
      </c>
      <c r="I161" s="144"/>
      <c r="J161" s="144"/>
      <c r="K161" s="145"/>
      <c r="L161" s="29"/>
      <c r="M161" s="146" t="s">
        <v>1</v>
      </c>
      <c r="N161" s="147" t="s">
        <v>38</v>
      </c>
      <c r="O161" s="148">
        <v>0.36730000000000002</v>
      </c>
      <c r="P161" s="148">
        <f t="shared" si="0"/>
        <v>16.161200000000001</v>
      </c>
      <c r="Q161" s="148">
        <v>0</v>
      </c>
      <c r="R161" s="148">
        <f t="shared" si="1"/>
        <v>0</v>
      </c>
      <c r="S161" s="148">
        <v>0</v>
      </c>
      <c r="T161" s="149">
        <f t="shared" si="2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0" t="s">
        <v>250</v>
      </c>
      <c r="AT161" s="150" t="s">
        <v>180</v>
      </c>
      <c r="AU161" s="150" t="s">
        <v>185</v>
      </c>
      <c r="AY161" s="16" t="s">
        <v>177</v>
      </c>
      <c r="BE161" s="151">
        <f t="shared" si="3"/>
        <v>0</v>
      </c>
      <c r="BF161" s="151">
        <f t="shared" si="4"/>
        <v>0</v>
      </c>
      <c r="BG161" s="151">
        <f t="shared" si="5"/>
        <v>0</v>
      </c>
      <c r="BH161" s="151">
        <f t="shared" si="6"/>
        <v>0</v>
      </c>
      <c r="BI161" s="151">
        <f t="shared" si="7"/>
        <v>0</v>
      </c>
      <c r="BJ161" s="16" t="s">
        <v>185</v>
      </c>
      <c r="BK161" s="152">
        <f t="shared" si="8"/>
        <v>0</v>
      </c>
      <c r="BL161" s="16" t="s">
        <v>250</v>
      </c>
      <c r="BM161" s="150" t="s">
        <v>536</v>
      </c>
    </row>
    <row r="162" spans="1:65" s="2" customFormat="1" ht="14.45" customHeight="1">
      <c r="A162" s="28"/>
      <c r="B162" s="139"/>
      <c r="C162" s="165" t="s">
        <v>263</v>
      </c>
      <c r="D162" s="165" t="s">
        <v>377</v>
      </c>
      <c r="E162" s="166" t="s">
        <v>537</v>
      </c>
      <c r="F162" s="167" t="s">
        <v>538</v>
      </c>
      <c r="G162" s="168" t="s">
        <v>221</v>
      </c>
      <c r="H162" s="169">
        <v>44</v>
      </c>
      <c r="I162" s="169"/>
      <c r="J162" s="169"/>
      <c r="K162" s="170"/>
      <c r="L162" s="171"/>
      <c r="M162" s="172" t="s">
        <v>1</v>
      </c>
      <c r="N162" s="173" t="s">
        <v>38</v>
      </c>
      <c r="O162" s="148">
        <v>0</v>
      </c>
      <c r="P162" s="148">
        <f t="shared" si="0"/>
        <v>0</v>
      </c>
      <c r="Q162" s="148">
        <v>1.15E-2</v>
      </c>
      <c r="R162" s="148">
        <f t="shared" si="1"/>
        <v>0.50600000000000001</v>
      </c>
      <c r="S162" s="148">
        <v>0</v>
      </c>
      <c r="T162" s="149">
        <f t="shared" si="2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0" t="s">
        <v>380</v>
      </c>
      <c r="AT162" s="150" t="s">
        <v>377</v>
      </c>
      <c r="AU162" s="150" t="s">
        <v>185</v>
      </c>
      <c r="AY162" s="16" t="s">
        <v>177</v>
      </c>
      <c r="BE162" s="151">
        <f t="shared" si="3"/>
        <v>0</v>
      </c>
      <c r="BF162" s="151">
        <f t="shared" si="4"/>
        <v>0</v>
      </c>
      <c r="BG162" s="151">
        <f t="shared" si="5"/>
        <v>0</v>
      </c>
      <c r="BH162" s="151">
        <f t="shared" si="6"/>
        <v>0</v>
      </c>
      <c r="BI162" s="151">
        <f t="shared" si="7"/>
        <v>0</v>
      </c>
      <c r="BJ162" s="16" t="s">
        <v>185</v>
      </c>
      <c r="BK162" s="152">
        <f t="shared" si="8"/>
        <v>0</v>
      </c>
      <c r="BL162" s="16" t="s">
        <v>250</v>
      </c>
      <c r="BM162" s="150" t="s">
        <v>539</v>
      </c>
    </row>
    <row r="163" spans="1:65" s="2" customFormat="1" ht="14.45" customHeight="1">
      <c r="A163" s="28"/>
      <c r="B163" s="139"/>
      <c r="C163" s="140" t="s">
        <v>7</v>
      </c>
      <c r="D163" s="140" t="s">
        <v>180</v>
      </c>
      <c r="E163" s="141" t="s">
        <v>540</v>
      </c>
      <c r="F163" s="142" t="s">
        <v>541</v>
      </c>
      <c r="G163" s="143" t="s">
        <v>221</v>
      </c>
      <c r="H163" s="144">
        <v>6</v>
      </c>
      <c r="I163" s="144"/>
      <c r="J163" s="144"/>
      <c r="K163" s="145"/>
      <c r="L163" s="29"/>
      <c r="M163" s="146" t="s">
        <v>1</v>
      </c>
      <c r="N163" s="147" t="s">
        <v>38</v>
      </c>
      <c r="O163" s="148">
        <v>0.38569999999999999</v>
      </c>
      <c r="P163" s="148">
        <f t="shared" si="0"/>
        <v>2.3142</v>
      </c>
      <c r="Q163" s="148">
        <v>0</v>
      </c>
      <c r="R163" s="148">
        <f t="shared" si="1"/>
        <v>0</v>
      </c>
      <c r="S163" s="148">
        <v>0</v>
      </c>
      <c r="T163" s="149">
        <f t="shared" si="2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0" t="s">
        <v>250</v>
      </c>
      <c r="AT163" s="150" t="s">
        <v>180</v>
      </c>
      <c r="AU163" s="150" t="s">
        <v>185</v>
      </c>
      <c r="AY163" s="16" t="s">
        <v>177</v>
      </c>
      <c r="BE163" s="151">
        <f t="shared" si="3"/>
        <v>0</v>
      </c>
      <c r="BF163" s="151">
        <f t="shared" si="4"/>
        <v>0</v>
      </c>
      <c r="BG163" s="151">
        <f t="shared" si="5"/>
        <v>0</v>
      </c>
      <c r="BH163" s="151">
        <f t="shared" si="6"/>
        <v>0</v>
      </c>
      <c r="BI163" s="151">
        <f t="shared" si="7"/>
        <v>0</v>
      </c>
      <c r="BJ163" s="16" t="s">
        <v>185</v>
      </c>
      <c r="BK163" s="152">
        <f t="shared" si="8"/>
        <v>0</v>
      </c>
      <c r="BL163" s="16" t="s">
        <v>250</v>
      </c>
      <c r="BM163" s="150" t="s">
        <v>542</v>
      </c>
    </row>
    <row r="164" spans="1:65" s="2" customFormat="1" ht="14.45" customHeight="1">
      <c r="A164" s="28"/>
      <c r="B164" s="139"/>
      <c r="C164" s="165" t="s">
        <v>273</v>
      </c>
      <c r="D164" s="165" t="s">
        <v>377</v>
      </c>
      <c r="E164" s="166" t="s">
        <v>543</v>
      </c>
      <c r="F164" s="167" t="s">
        <v>544</v>
      </c>
      <c r="G164" s="168" t="s">
        <v>221</v>
      </c>
      <c r="H164" s="169">
        <v>6</v>
      </c>
      <c r="I164" s="169"/>
      <c r="J164" s="169"/>
      <c r="K164" s="170"/>
      <c r="L164" s="171"/>
      <c r="M164" s="172" t="s">
        <v>1</v>
      </c>
      <c r="N164" s="173" t="s">
        <v>38</v>
      </c>
      <c r="O164" s="148">
        <v>0</v>
      </c>
      <c r="P164" s="148">
        <f t="shared" si="0"/>
        <v>0</v>
      </c>
      <c r="Q164" s="148">
        <v>1.4E-2</v>
      </c>
      <c r="R164" s="148">
        <f t="shared" si="1"/>
        <v>8.4000000000000005E-2</v>
      </c>
      <c r="S164" s="148">
        <v>0</v>
      </c>
      <c r="T164" s="149">
        <f t="shared" si="2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0" t="s">
        <v>380</v>
      </c>
      <c r="AT164" s="150" t="s">
        <v>377</v>
      </c>
      <c r="AU164" s="150" t="s">
        <v>185</v>
      </c>
      <c r="AY164" s="16" t="s">
        <v>177</v>
      </c>
      <c r="BE164" s="151">
        <f t="shared" si="3"/>
        <v>0</v>
      </c>
      <c r="BF164" s="151">
        <f t="shared" si="4"/>
        <v>0</v>
      </c>
      <c r="BG164" s="151">
        <f t="shared" si="5"/>
        <v>0</v>
      </c>
      <c r="BH164" s="151">
        <f t="shared" si="6"/>
        <v>0</v>
      </c>
      <c r="BI164" s="151">
        <f t="shared" si="7"/>
        <v>0</v>
      </c>
      <c r="BJ164" s="16" t="s">
        <v>185</v>
      </c>
      <c r="BK164" s="152">
        <f t="shared" si="8"/>
        <v>0</v>
      </c>
      <c r="BL164" s="16" t="s">
        <v>250</v>
      </c>
      <c r="BM164" s="150" t="s">
        <v>545</v>
      </c>
    </row>
    <row r="165" spans="1:65" s="2" customFormat="1" ht="24.2" customHeight="1">
      <c r="A165" s="28"/>
      <c r="B165" s="139"/>
      <c r="C165" s="140" t="s">
        <v>281</v>
      </c>
      <c r="D165" s="140" t="s">
        <v>180</v>
      </c>
      <c r="E165" s="141" t="s">
        <v>546</v>
      </c>
      <c r="F165" s="142" t="s">
        <v>547</v>
      </c>
      <c r="G165" s="143" t="s">
        <v>221</v>
      </c>
      <c r="H165" s="144">
        <v>1</v>
      </c>
      <c r="I165" s="144"/>
      <c r="J165" s="144"/>
      <c r="K165" s="145"/>
      <c r="L165" s="29"/>
      <c r="M165" s="146" t="s">
        <v>1</v>
      </c>
      <c r="N165" s="147" t="s">
        <v>38</v>
      </c>
      <c r="O165" s="148">
        <v>1.0181899999999999</v>
      </c>
      <c r="P165" s="148">
        <f t="shared" si="0"/>
        <v>1.0181899999999999</v>
      </c>
      <c r="Q165" s="148">
        <v>0</v>
      </c>
      <c r="R165" s="148">
        <f t="shared" si="1"/>
        <v>0</v>
      </c>
      <c r="S165" s="148">
        <v>0</v>
      </c>
      <c r="T165" s="149">
        <f t="shared" si="2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0" t="s">
        <v>250</v>
      </c>
      <c r="AT165" s="150" t="s">
        <v>180</v>
      </c>
      <c r="AU165" s="150" t="s">
        <v>185</v>
      </c>
      <c r="AY165" s="16" t="s">
        <v>177</v>
      </c>
      <c r="BE165" s="151">
        <f t="shared" si="3"/>
        <v>0</v>
      </c>
      <c r="BF165" s="151">
        <f t="shared" si="4"/>
        <v>0</v>
      </c>
      <c r="BG165" s="151">
        <f t="shared" si="5"/>
        <v>0</v>
      </c>
      <c r="BH165" s="151">
        <f t="shared" si="6"/>
        <v>0</v>
      </c>
      <c r="BI165" s="151">
        <f t="shared" si="7"/>
        <v>0</v>
      </c>
      <c r="BJ165" s="16" t="s">
        <v>185</v>
      </c>
      <c r="BK165" s="152">
        <f t="shared" si="8"/>
        <v>0</v>
      </c>
      <c r="BL165" s="16" t="s">
        <v>250</v>
      </c>
      <c r="BM165" s="150" t="s">
        <v>548</v>
      </c>
    </row>
    <row r="166" spans="1:65" s="2" customFormat="1" ht="24.2" customHeight="1">
      <c r="A166" s="28"/>
      <c r="B166" s="139"/>
      <c r="C166" s="165" t="s">
        <v>285</v>
      </c>
      <c r="D166" s="165" t="s">
        <v>377</v>
      </c>
      <c r="E166" s="166" t="s">
        <v>549</v>
      </c>
      <c r="F166" s="167" t="s">
        <v>550</v>
      </c>
      <c r="G166" s="168" t="s">
        <v>221</v>
      </c>
      <c r="H166" s="169">
        <v>1</v>
      </c>
      <c r="I166" s="169"/>
      <c r="J166" s="169"/>
      <c r="K166" s="170"/>
      <c r="L166" s="171"/>
      <c r="M166" s="172" t="s">
        <v>1</v>
      </c>
      <c r="N166" s="173" t="s">
        <v>38</v>
      </c>
      <c r="O166" s="148">
        <v>0</v>
      </c>
      <c r="P166" s="148">
        <f t="shared" si="0"/>
        <v>0</v>
      </c>
      <c r="Q166" s="148">
        <v>3.0000000000000001E-3</v>
      </c>
      <c r="R166" s="148">
        <f t="shared" si="1"/>
        <v>3.0000000000000001E-3</v>
      </c>
      <c r="S166" s="148">
        <v>0</v>
      </c>
      <c r="T166" s="149">
        <f t="shared" si="2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0" t="s">
        <v>380</v>
      </c>
      <c r="AT166" s="150" t="s">
        <v>377</v>
      </c>
      <c r="AU166" s="150" t="s">
        <v>185</v>
      </c>
      <c r="AY166" s="16" t="s">
        <v>177</v>
      </c>
      <c r="BE166" s="151">
        <f t="shared" si="3"/>
        <v>0</v>
      </c>
      <c r="BF166" s="151">
        <f t="shared" si="4"/>
        <v>0</v>
      </c>
      <c r="BG166" s="151">
        <f t="shared" si="5"/>
        <v>0</v>
      </c>
      <c r="BH166" s="151">
        <f t="shared" si="6"/>
        <v>0</v>
      </c>
      <c r="BI166" s="151">
        <f t="shared" si="7"/>
        <v>0</v>
      </c>
      <c r="BJ166" s="16" t="s">
        <v>185</v>
      </c>
      <c r="BK166" s="152">
        <f t="shared" si="8"/>
        <v>0</v>
      </c>
      <c r="BL166" s="16" t="s">
        <v>250</v>
      </c>
      <c r="BM166" s="150" t="s">
        <v>551</v>
      </c>
    </row>
    <row r="167" spans="1:65" s="2" customFormat="1" ht="24.2" customHeight="1">
      <c r="A167" s="28"/>
      <c r="B167" s="139"/>
      <c r="C167" s="140" t="s">
        <v>289</v>
      </c>
      <c r="D167" s="140" t="s">
        <v>180</v>
      </c>
      <c r="E167" s="141" t="s">
        <v>552</v>
      </c>
      <c r="F167" s="142" t="s">
        <v>553</v>
      </c>
      <c r="G167" s="143" t="s">
        <v>221</v>
      </c>
      <c r="H167" s="144">
        <v>2</v>
      </c>
      <c r="I167" s="144"/>
      <c r="J167" s="144"/>
      <c r="K167" s="145"/>
      <c r="L167" s="29"/>
      <c r="M167" s="146" t="s">
        <v>1</v>
      </c>
      <c r="N167" s="147" t="s">
        <v>38</v>
      </c>
      <c r="O167" s="148">
        <v>1.57419</v>
      </c>
      <c r="P167" s="148">
        <f t="shared" si="0"/>
        <v>3.14838</v>
      </c>
      <c r="Q167" s="148">
        <v>0</v>
      </c>
      <c r="R167" s="148">
        <f t="shared" si="1"/>
        <v>0</v>
      </c>
      <c r="S167" s="148">
        <v>0</v>
      </c>
      <c r="T167" s="149">
        <f t="shared" si="2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0" t="s">
        <v>250</v>
      </c>
      <c r="AT167" s="150" t="s">
        <v>180</v>
      </c>
      <c r="AU167" s="150" t="s">
        <v>185</v>
      </c>
      <c r="AY167" s="16" t="s">
        <v>177</v>
      </c>
      <c r="BE167" s="151">
        <f t="shared" si="3"/>
        <v>0</v>
      </c>
      <c r="BF167" s="151">
        <f t="shared" si="4"/>
        <v>0</v>
      </c>
      <c r="BG167" s="151">
        <f t="shared" si="5"/>
        <v>0</v>
      </c>
      <c r="BH167" s="151">
        <f t="shared" si="6"/>
        <v>0</v>
      </c>
      <c r="BI167" s="151">
        <f t="shared" si="7"/>
        <v>0</v>
      </c>
      <c r="BJ167" s="16" t="s">
        <v>185</v>
      </c>
      <c r="BK167" s="152">
        <f t="shared" si="8"/>
        <v>0</v>
      </c>
      <c r="BL167" s="16" t="s">
        <v>250</v>
      </c>
      <c r="BM167" s="150" t="s">
        <v>554</v>
      </c>
    </row>
    <row r="168" spans="1:65" s="2" customFormat="1" ht="24.2" customHeight="1">
      <c r="A168" s="28"/>
      <c r="B168" s="139"/>
      <c r="C168" s="165" t="s">
        <v>293</v>
      </c>
      <c r="D168" s="165" t="s">
        <v>377</v>
      </c>
      <c r="E168" s="166" t="s">
        <v>555</v>
      </c>
      <c r="F168" s="167" t="s">
        <v>556</v>
      </c>
      <c r="G168" s="168" t="s">
        <v>221</v>
      </c>
      <c r="H168" s="169">
        <v>2</v>
      </c>
      <c r="I168" s="169"/>
      <c r="J168" s="169"/>
      <c r="K168" s="170"/>
      <c r="L168" s="171"/>
      <c r="M168" s="172" t="s">
        <v>1</v>
      </c>
      <c r="N168" s="173" t="s">
        <v>38</v>
      </c>
      <c r="O168" s="148">
        <v>0</v>
      </c>
      <c r="P168" s="148">
        <f t="shared" si="0"/>
        <v>0</v>
      </c>
      <c r="Q168" s="148">
        <v>3.0000000000000001E-3</v>
      </c>
      <c r="R168" s="148">
        <f t="shared" si="1"/>
        <v>6.0000000000000001E-3</v>
      </c>
      <c r="S168" s="148">
        <v>0</v>
      </c>
      <c r="T168" s="149">
        <f t="shared" si="2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0" t="s">
        <v>380</v>
      </c>
      <c r="AT168" s="150" t="s">
        <v>377</v>
      </c>
      <c r="AU168" s="150" t="s">
        <v>185</v>
      </c>
      <c r="AY168" s="16" t="s">
        <v>177</v>
      </c>
      <c r="BE168" s="151">
        <f t="shared" si="3"/>
        <v>0</v>
      </c>
      <c r="BF168" s="151">
        <f t="shared" si="4"/>
        <v>0</v>
      </c>
      <c r="BG168" s="151">
        <f t="shared" si="5"/>
        <v>0</v>
      </c>
      <c r="BH168" s="151">
        <f t="shared" si="6"/>
        <v>0</v>
      </c>
      <c r="BI168" s="151">
        <f t="shared" si="7"/>
        <v>0</v>
      </c>
      <c r="BJ168" s="16" t="s">
        <v>185</v>
      </c>
      <c r="BK168" s="152">
        <f t="shared" si="8"/>
        <v>0</v>
      </c>
      <c r="BL168" s="16" t="s">
        <v>250</v>
      </c>
      <c r="BM168" s="150" t="s">
        <v>557</v>
      </c>
    </row>
    <row r="169" spans="1:65" s="2" customFormat="1" ht="24.2" customHeight="1">
      <c r="A169" s="28"/>
      <c r="B169" s="139"/>
      <c r="C169" s="140" t="s">
        <v>300</v>
      </c>
      <c r="D169" s="140" t="s">
        <v>180</v>
      </c>
      <c r="E169" s="141" t="s">
        <v>315</v>
      </c>
      <c r="F169" s="142" t="s">
        <v>316</v>
      </c>
      <c r="G169" s="143" t="s">
        <v>296</v>
      </c>
      <c r="H169" s="144">
        <v>193.25</v>
      </c>
      <c r="I169" s="144"/>
      <c r="J169" s="144"/>
      <c r="K169" s="145"/>
      <c r="L169" s="29"/>
      <c r="M169" s="146" t="s">
        <v>1</v>
      </c>
      <c r="N169" s="147" t="s">
        <v>38</v>
      </c>
      <c r="O169" s="148">
        <v>0</v>
      </c>
      <c r="P169" s="148">
        <f t="shared" si="0"/>
        <v>0</v>
      </c>
      <c r="Q169" s="148">
        <v>0</v>
      </c>
      <c r="R169" s="148">
        <f t="shared" si="1"/>
        <v>0</v>
      </c>
      <c r="S169" s="148">
        <v>0</v>
      </c>
      <c r="T169" s="149">
        <f t="shared" si="2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0" t="s">
        <v>250</v>
      </c>
      <c r="AT169" s="150" t="s">
        <v>180</v>
      </c>
      <c r="AU169" s="150" t="s">
        <v>185</v>
      </c>
      <c r="AY169" s="16" t="s">
        <v>177</v>
      </c>
      <c r="BE169" s="151">
        <f t="shared" si="3"/>
        <v>0</v>
      </c>
      <c r="BF169" s="151">
        <f t="shared" si="4"/>
        <v>0</v>
      </c>
      <c r="BG169" s="151">
        <f t="shared" si="5"/>
        <v>0</v>
      </c>
      <c r="BH169" s="151">
        <f t="shared" si="6"/>
        <v>0</v>
      </c>
      <c r="BI169" s="151">
        <f t="shared" si="7"/>
        <v>0</v>
      </c>
      <c r="BJ169" s="16" t="s">
        <v>185</v>
      </c>
      <c r="BK169" s="152">
        <f t="shared" si="8"/>
        <v>0</v>
      </c>
      <c r="BL169" s="16" t="s">
        <v>250</v>
      </c>
      <c r="BM169" s="150" t="s">
        <v>558</v>
      </c>
    </row>
    <row r="170" spans="1:65" s="12" customFormat="1" ht="25.9" customHeight="1">
      <c r="B170" s="127"/>
      <c r="D170" s="128" t="s">
        <v>71</v>
      </c>
      <c r="E170" s="129" t="s">
        <v>318</v>
      </c>
      <c r="F170" s="129" t="s">
        <v>319</v>
      </c>
      <c r="J170" s="130"/>
      <c r="L170" s="127"/>
      <c r="M170" s="131"/>
      <c r="N170" s="132"/>
      <c r="O170" s="132"/>
      <c r="P170" s="133">
        <f>P171</f>
        <v>0</v>
      </c>
      <c r="Q170" s="132"/>
      <c r="R170" s="133">
        <f>R171</f>
        <v>0</v>
      </c>
      <c r="S170" s="132"/>
      <c r="T170" s="134">
        <f>T171</f>
        <v>0</v>
      </c>
      <c r="AR170" s="128" t="s">
        <v>184</v>
      </c>
      <c r="AT170" s="135" t="s">
        <v>71</v>
      </c>
      <c r="AU170" s="135" t="s">
        <v>72</v>
      </c>
      <c r="AY170" s="128" t="s">
        <v>177</v>
      </c>
      <c r="BK170" s="136">
        <f>BK171</f>
        <v>0</v>
      </c>
    </row>
    <row r="171" spans="1:65" s="2" customFormat="1" ht="26.25" customHeight="1">
      <c r="A171" s="28"/>
      <c r="B171" s="139"/>
      <c r="C171" s="140" t="s">
        <v>305</v>
      </c>
      <c r="D171" s="140" t="s">
        <v>180</v>
      </c>
      <c r="E171" s="141" t="s">
        <v>321</v>
      </c>
      <c r="F171" s="142" t="s">
        <v>1413</v>
      </c>
      <c r="G171" s="143" t="s">
        <v>253</v>
      </c>
      <c r="H171" s="144">
        <v>5.7149999999999999</v>
      </c>
      <c r="I171" s="144"/>
      <c r="J171" s="144"/>
      <c r="K171" s="145"/>
      <c r="L171" s="29"/>
      <c r="M171" s="161" t="s">
        <v>1</v>
      </c>
      <c r="N171" s="162" t="s">
        <v>38</v>
      </c>
      <c r="O171" s="163">
        <v>0</v>
      </c>
      <c r="P171" s="163">
        <f>O171*H171</f>
        <v>0</v>
      </c>
      <c r="Q171" s="163">
        <v>0</v>
      </c>
      <c r="R171" s="163">
        <f>Q171*H171</f>
        <v>0</v>
      </c>
      <c r="S171" s="163">
        <v>0</v>
      </c>
      <c r="T171" s="164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0" t="s">
        <v>322</v>
      </c>
      <c r="AT171" s="150" t="s">
        <v>180</v>
      </c>
      <c r="AU171" s="150" t="s">
        <v>80</v>
      </c>
      <c r="AY171" s="16" t="s">
        <v>177</v>
      </c>
      <c r="BE171" s="151">
        <f>IF(N171="základná",J171,0)</f>
        <v>0</v>
      </c>
      <c r="BF171" s="151">
        <f>IF(N171="znížená",J171,0)</f>
        <v>0</v>
      </c>
      <c r="BG171" s="151">
        <f>IF(N171="zákl. prenesená",J171,0)</f>
        <v>0</v>
      </c>
      <c r="BH171" s="151">
        <f>IF(N171="zníž. prenesená",J171,0)</f>
        <v>0</v>
      </c>
      <c r="BI171" s="151">
        <f>IF(N171="nulová",J171,0)</f>
        <v>0</v>
      </c>
      <c r="BJ171" s="16" t="s">
        <v>185</v>
      </c>
      <c r="BK171" s="152">
        <f>ROUND(I171*H171,3)</f>
        <v>0</v>
      </c>
      <c r="BL171" s="16" t="s">
        <v>322</v>
      </c>
      <c r="BM171" s="150" t="s">
        <v>559</v>
      </c>
    </row>
    <row r="172" spans="1:65" s="2" customFormat="1" ht="6.95" customHeight="1">
      <c r="A172" s="28"/>
      <c r="B172" s="43"/>
      <c r="C172" s="44"/>
      <c r="D172" s="44"/>
      <c r="E172" s="44"/>
      <c r="F172" s="44"/>
      <c r="G172" s="44"/>
      <c r="H172" s="44"/>
      <c r="I172" s="44"/>
      <c r="J172" s="44"/>
      <c r="K172" s="44"/>
      <c r="L172" s="29"/>
      <c r="M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</row>
  </sheetData>
  <autoFilter ref="C123:K171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48"/>
  <sheetViews>
    <sheetView showGridLines="0" topLeftCell="A130" workbookViewId="0">
      <selection activeCell="I131" sqref="I13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0.66406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93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560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ROUND(J123,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ROUND((SUM(BE123:BE147)),  2)</f>
        <v>0</v>
      </c>
      <c r="G33" s="28"/>
      <c r="H33" s="28"/>
      <c r="I33" s="97">
        <v>0.2</v>
      </c>
      <c r="J33" s="96">
        <f>ROUND(((SUM(BE123:BE147))*I33),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ROUND((SUM(BF123:BF147)),  2)</f>
        <v>0</v>
      </c>
      <c r="G34" s="28"/>
      <c r="H34" s="28"/>
      <c r="I34" s="97">
        <v>0.2</v>
      </c>
      <c r="J34" s="96">
        <f>ROUND(((SUM(BF123:BF147))*I34),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ROUND((SUM(BG123:BG147)),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ROUND((SUM(BH123:BH147)),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ROUND((SUM(BI123:BI147)),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1171-0006 - C20 - HISTORICKÝ MÚR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J123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J124</f>
        <v>0</v>
      </c>
      <c r="L97" s="109"/>
    </row>
    <row r="98" spans="1:31" s="10" customFormat="1" ht="19.899999999999999" hidden="1" customHeight="1">
      <c r="B98" s="113"/>
      <c r="D98" s="114" t="s">
        <v>156</v>
      </c>
      <c r="E98" s="115"/>
      <c r="F98" s="115"/>
      <c r="G98" s="115"/>
      <c r="H98" s="115"/>
      <c r="I98" s="115"/>
      <c r="J98" s="116">
        <f>J125</f>
        <v>0</v>
      </c>
      <c r="L98" s="113"/>
    </row>
    <row r="99" spans="1:31" s="10" customFormat="1" ht="19.899999999999999" hidden="1" customHeight="1">
      <c r="B99" s="113"/>
      <c r="D99" s="114" t="s">
        <v>157</v>
      </c>
      <c r="E99" s="115"/>
      <c r="F99" s="115"/>
      <c r="G99" s="115"/>
      <c r="H99" s="115"/>
      <c r="I99" s="115"/>
      <c r="J99" s="116">
        <f>J130</f>
        <v>0</v>
      </c>
      <c r="L99" s="113"/>
    </row>
    <row r="100" spans="1:31" s="10" customFormat="1" ht="19.899999999999999" hidden="1" customHeight="1">
      <c r="B100" s="113"/>
      <c r="D100" s="114" t="s">
        <v>158</v>
      </c>
      <c r="E100" s="115"/>
      <c r="F100" s="115"/>
      <c r="G100" s="115"/>
      <c r="H100" s="115"/>
      <c r="I100" s="115"/>
      <c r="J100" s="116">
        <f>J137</f>
        <v>0</v>
      </c>
      <c r="L100" s="113"/>
    </row>
    <row r="101" spans="1:31" s="9" customFormat="1" ht="24.95" hidden="1" customHeight="1">
      <c r="B101" s="109"/>
      <c r="D101" s="110" t="s">
        <v>159</v>
      </c>
      <c r="E101" s="111"/>
      <c r="F101" s="111"/>
      <c r="G101" s="111"/>
      <c r="H101" s="111"/>
      <c r="I101" s="111"/>
      <c r="J101" s="112">
        <f>J139</f>
        <v>0</v>
      </c>
      <c r="L101" s="109"/>
    </row>
    <row r="102" spans="1:31" s="10" customFormat="1" ht="19.899999999999999" hidden="1" customHeight="1">
      <c r="B102" s="113"/>
      <c r="D102" s="114" t="s">
        <v>327</v>
      </c>
      <c r="E102" s="115"/>
      <c r="F102" s="115"/>
      <c r="G102" s="115"/>
      <c r="H102" s="115"/>
      <c r="I102" s="115"/>
      <c r="J102" s="116">
        <f>J140</f>
        <v>0</v>
      </c>
      <c r="L102" s="113"/>
    </row>
    <row r="103" spans="1:31" s="9" customFormat="1" ht="24.95" hidden="1" customHeight="1">
      <c r="B103" s="109"/>
      <c r="D103" s="110" t="s">
        <v>162</v>
      </c>
      <c r="E103" s="111"/>
      <c r="F103" s="111"/>
      <c r="G103" s="111"/>
      <c r="H103" s="111"/>
      <c r="I103" s="111"/>
      <c r="J103" s="112">
        <f>J146</f>
        <v>0</v>
      </c>
      <c r="L103" s="109"/>
    </row>
    <row r="104" spans="1:31" s="2" customFormat="1" ht="21.75" hidden="1" customHeight="1">
      <c r="A104" s="28"/>
      <c r="B104" s="29"/>
      <c r="C104" s="28"/>
      <c r="D104" s="28"/>
      <c r="E104" s="28"/>
      <c r="F104" s="28"/>
      <c r="G104" s="28"/>
      <c r="H104" s="28"/>
      <c r="I104" s="28"/>
      <c r="J104" s="28"/>
      <c r="K104" s="28"/>
      <c r="L104" s="3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6.95" hidden="1" customHeight="1">
      <c r="A105" s="28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hidden="1"/>
    <row r="107" spans="1:31" hidden="1"/>
    <row r="108" spans="1:31" hidden="1"/>
    <row r="109" spans="1:31" s="2" customFormat="1" ht="6.95" customHeight="1">
      <c r="A109" s="28"/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24.95" customHeight="1">
      <c r="A110" s="28"/>
      <c r="B110" s="29"/>
      <c r="C110" s="20" t="s">
        <v>163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28"/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5" t="s">
        <v>12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222" t="str">
        <f>E7</f>
        <v>Obnova Ružového parku-architektura</v>
      </c>
      <c r="F113" s="223"/>
      <c r="G113" s="223"/>
      <c r="H113" s="223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146</v>
      </c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188" t="str">
        <f>E9</f>
        <v>1171-0006 - C20 - HISTORICKÝ MÚR</v>
      </c>
      <c r="F115" s="221"/>
      <c r="G115" s="221"/>
      <c r="H115" s="221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5" t="s">
        <v>16</v>
      </c>
      <c r="D117" s="28"/>
      <c r="E117" s="28"/>
      <c r="F117" s="23" t="str">
        <f>F12</f>
        <v>TRNAVA</v>
      </c>
      <c r="G117" s="28"/>
      <c r="H117" s="28"/>
      <c r="I117" s="25" t="s">
        <v>18</v>
      </c>
      <c r="J117" s="51">
        <f>IF(J12="","",J12)</f>
        <v>44281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25.7" customHeight="1">
      <c r="A119" s="28"/>
      <c r="B119" s="29"/>
      <c r="C119" s="25" t="s">
        <v>19</v>
      </c>
      <c r="D119" s="28"/>
      <c r="E119" s="28"/>
      <c r="F119" s="23" t="str">
        <f>E15</f>
        <v>MESTO TRNAVA</v>
      </c>
      <c r="G119" s="28"/>
      <c r="H119" s="28"/>
      <c r="I119" s="25" t="s">
        <v>25</v>
      </c>
      <c r="J119" s="26" t="str">
        <f>E21</f>
        <v>Rudbeckia-ateliér s.r.o.</v>
      </c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25.7" customHeight="1">
      <c r="A120" s="28"/>
      <c r="B120" s="29"/>
      <c r="C120" s="25" t="s">
        <v>23</v>
      </c>
      <c r="D120" s="28"/>
      <c r="E120" s="28"/>
      <c r="F120" s="23" t="str">
        <f>IF(E18="","",E18)</f>
        <v xml:space="preserve"> </v>
      </c>
      <c r="G120" s="28"/>
      <c r="H120" s="28"/>
      <c r="I120" s="25" t="s">
        <v>29</v>
      </c>
      <c r="J120" s="26" t="str">
        <f>E24</f>
        <v>Ing. Júlia Straňáková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>
      <c r="A122" s="117"/>
      <c r="B122" s="118"/>
      <c r="C122" s="119" t="s">
        <v>164</v>
      </c>
      <c r="D122" s="120" t="s">
        <v>57</v>
      </c>
      <c r="E122" s="120" t="s">
        <v>53</v>
      </c>
      <c r="F122" s="120" t="s">
        <v>54</v>
      </c>
      <c r="G122" s="120" t="s">
        <v>165</v>
      </c>
      <c r="H122" s="120" t="s">
        <v>166</v>
      </c>
      <c r="I122" s="120" t="s">
        <v>167</v>
      </c>
      <c r="J122" s="121" t="s">
        <v>152</v>
      </c>
      <c r="K122" s="122" t="s">
        <v>168</v>
      </c>
      <c r="L122" s="184" t="s">
        <v>1415</v>
      </c>
      <c r="M122" s="59" t="s">
        <v>1</v>
      </c>
      <c r="N122" s="59" t="s">
        <v>36</v>
      </c>
      <c r="O122" s="59" t="s">
        <v>169</v>
      </c>
      <c r="P122" s="59" t="s">
        <v>170</v>
      </c>
      <c r="Q122" s="59" t="s">
        <v>171</v>
      </c>
      <c r="R122" s="59" t="s">
        <v>172</v>
      </c>
      <c r="S122" s="59" t="s">
        <v>173</v>
      </c>
      <c r="T122" s="60" t="s">
        <v>174</v>
      </c>
      <c r="U122" s="117"/>
      <c r="V122" s="117"/>
      <c r="W122" s="117"/>
      <c r="X122" s="117"/>
      <c r="Y122" s="117"/>
      <c r="Z122" s="117"/>
      <c r="AA122" s="117"/>
      <c r="AB122" s="117"/>
      <c r="AC122" s="117"/>
      <c r="AD122" s="117"/>
      <c r="AE122" s="117"/>
    </row>
    <row r="123" spans="1:65" s="2" customFormat="1" ht="22.9" customHeight="1">
      <c r="A123" s="28"/>
      <c r="B123" s="29"/>
      <c r="C123" s="65" t="s">
        <v>153</v>
      </c>
      <c r="D123" s="28"/>
      <c r="E123" s="28"/>
      <c r="F123" s="28"/>
      <c r="G123" s="28"/>
      <c r="H123" s="28"/>
      <c r="I123" s="28"/>
      <c r="J123" s="123"/>
      <c r="K123" s="28"/>
      <c r="L123" s="29"/>
      <c r="M123" s="61"/>
      <c r="N123" s="52"/>
      <c r="O123" s="62"/>
      <c r="P123" s="124">
        <f>P124+P139+P146</f>
        <v>70.33034090000001</v>
      </c>
      <c r="Q123" s="62"/>
      <c r="R123" s="124">
        <f>R124+R139+R146</f>
        <v>1.6208847</v>
      </c>
      <c r="S123" s="62"/>
      <c r="T123" s="125">
        <f>T124+T139+T146</f>
        <v>1.829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6" t="s">
        <v>71</v>
      </c>
      <c r="AU123" s="16" t="s">
        <v>154</v>
      </c>
      <c r="BK123" s="126">
        <f>BK124+BK139+BK146</f>
        <v>0</v>
      </c>
    </row>
    <row r="124" spans="1:65" s="12" customFormat="1" ht="25.9" customHeight="1">
      <c r="B124" s="127"/>
      <c r="D124" s="128" t="s">
        <v>71</v>
      </c>
      <c r="E124" s="129" t="s">
        <v>175</v>
      </c>
      <c r="F124" s="129" t="s">
        <v>176</v>
      </c>
      <c r="J124" s="130"/>
      <c r="L124" s="127"/>
      <c r="M124" s="131"/>
      <c r="N124" s="132"/>
      <c r="O124" s="132"/>
      <c r="P124" s="133">
        <f>P125+P130+P137</f>
        <v>60.535464000000005</v>
      </c>
      <c r="Q124" s="132"/>
      <c r="R124" s="133">
        <f>R125+R130+R137</f>
        <v>1.6176299999999999</v>
      </c>
      <c r="S124" s="132"/>
      <c r="T124" s="134">
        <f>T125+T130+T137</f>
        <v>1.829</v>
      </c>
      <c r="AR124" s="128" t="s">
        <v>80</v>
      </c>
      <c r="AT124" s="135" t="s">
        <v>71</v>
      </c>
      <c r="AU124" s="135" t="s">
        <v>72</v>
      </c>
      <c r="AY124" s="128" t="s">
        <v>177</v>
      </c>
      <c r="BK124" s="136">
        <f>BK125+BK130+BK137</f>
        <v>0</v>
      </c>
    </row>
    <row r="125" spans="1:65" s="12" customFormat="1" ht="22.9" customHeight="1">
      <c r="B125" s="127"/>
      <c r="D125" s="128" t="s">
        <v>71</v>
      </c>
      <c r="E125" s="137" t="s">
        <v>178</v>
      </c>
      <c r="F125" s="137" t="s">
        <v>179</v>
      </c>
      <c r="J125" s="138"/>
      <c r="L125" s="127"/>
      <c r="M125" s="131"/>
      <c r="N125" s="132"/>
      <c r="O125" s="132"/>
      <c r="P125" s="133">
        <f>SUM(P126:P129)</f>
        <v>48.037289999999999</v>
      </c>
      <c r="Q125" s="132"/>
      <c r="R125" s="133">
        <f>SUM(R126:R129)</f>
        <v>1.5977399999999999</v>
      </c>
      <c r="S125" s="132"/>
      <c r="T125" s="134">
        <f>SUM(T126:T129)</f>
        <v>0</v>
      </c>
      <c r="AR125" s="128" t="s">
        <v>80</v>
      </c>
      <c r="AT125" s="135" t="s">
        <v>71</v>
      </c>
      <c r="AU125" s="135" t="s">
        <v>80</v>
      </c>
      <c r="AY125" s="128" t="s">
        <v>177</v>
      </c>
      <c r="BK125" s="136">
        <f>SUM(BK126:BK129)</f>
        <v>0</v>
      </c>
    </row>
    <row r="126" spans="1:65" s="2" customFormat="1" ht="24.2" customHeight="1">
      <c r="A126" s="28"/>
      <c r="B126" s="139"/>
      <c r="C126" s="140" t="s">
        <v>80</v>
      </c>
      <c r="D126" s="140" t="s">
        <v>180</v>
      </c>
      <c r="E126" s="141" t="s">
        <v>181</v>
      </c>
      <c r="F126" s="142" t="s">
        <v>561</v>
      </c>
      <c r="G126" s="143" t="s">
        <v>183</v>
      </c>
      <c r="H126" s="144">
        <v>31</v>
      </c>
      <c r="I126" s="144"/>
      <c r="J126" s="144"/>
      <c r="K126" s="145"/>
      <c r="L126" s="29"/>
      <c r="M126" s="146" t="s">
        <v>1</v>
      </c>
      <c r="N126" s="147" t="s">
        <v>38</v>
      </c>
      <c r="O126" s="148">
        <v>0.38800000000000001</v>
      </c>
      <c r="P126" s="148">
        <f>O126*H126</f>
        <v>12.028</v>
      </c>
      <c r="Q126" s="148">
        <v>4.8300000000000001E-3</v>
      </c>
      <c r="R126" s="148">
        <f>Q126*H126</f>
        <v>0.14973</v>
      </c>
      <c r="S126" s="148">
        <v>0</v>
      </c>
      <c r="T126" s="149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0" t="s">
        <v>184</v>
      </c>
      <c r="AT126" s="150" t="s">
        <v>180</v>
      </c>
      <c r="AU126" s="150" t="s">
        <v>185</v>
      </c>
      <c r="AY126" s="16" t="s">
        <v>177</v>
      </c>
      <c r="BE126" s="151">
        <f>IF(N126="základná",J126,0)</f>
        <v>0</v>
      </c>
      <c r="BF126" s="151">
        <f>IF(N126="znížená",J126,0)</f>
        <v>0</v>
      </c>
      <c r="BG126" s="151">
        <f>IF(N126="zákl. prenesená",J126,0)</f>
        <v>0</v>
      </c>
      <c r="BH126" s="151">
        <f>IF(N126="zníž. prenesená",J126,0)</f>
        <v>0</v>
      </c>
      <c r="BI126" s="151">
        <f>IF(N126="nulová",J126,0)</f>
        <v>0</v>
      </c>
      <c r="BJ126" s="16" t="s">
        <v>185</v>
      </c>
      <c r="BK126" s="152">
        <f>ROUND(I126*H126,3)</f>
        <v>0</v>
      </c>
      <c r="BL126" s="16" t="s">
        <v>184</v>
      </c>
      <c r="BM126" s="150" t="s">
        <v>562</v>
      </c>
    </row>
    <row r="127" spans="1:65" s="2" customFormat="1" ht="24.2" customHeight="1">
      <c r="A127" s="28"/>
      <c r="B127" s="139"/>
      <c r="C127" s="140" t="s">
        <v>185</v>
      </c>
      <c r="D127" s="140" t="s">
        <v>180</v>
      </c>
      <c r="E127" s="141" t="s">
        <v>187</v>
      </c>
      <c r="F127" s="142" t="s">
        <v>563</v>
      </c>
      <c r="G127" s="143" t="s">
        <v>183</v>
      </c>
      <c r="H127" s="144">
        <v>31</v>
      </c>
      <c r="I127" s="144"/>
      <c r="J127" s="144"/>
      <c r="K127" s="145"/>
      <c r="L127" s="29"/>
      <c r="M127" s="146" t="s">
        <v>1</v>
      </c>
      <c r="N127" s="147" t="s">
        <v>38</v>
      </c>
      <c r="O127" s="148">
        <v>0.41750999999999999</v>
      </c>
      <c r="P127" s="148">
        <f>O127*H127</f>
        <v>12.94281</v>
      </c>
      <c r="Q127" s="148">
        <v>7.3499999999999998E-3</v>
      </c>
      <c r="R127" s="148">
        <f>Q127*H127</f>
        <v>0.22785</v>
      </c>
      <c r="S127" s="148">
        <v>0</v>
      </c>
      <c r="T127" s="149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0" t="s">
        <v>184</v>
      </c>
      <c r="AT127" s="150" t="s">
        <v>180</v>
      </c>
      <c r="AU127" s="150" t="s">
        <v>185</v>
      </c>
      <c r="AY127" s="16" t="s">
        <v>177</v>
      </c>
      <c r="BE127" s="151">
        <f>IF(N127="základná",J127,0)</f>
        <v>0</v>
      </c>
      <c r="BF127" s="151">
        <f>IF(N127="znížená",J127,0)</f>
        <v>0</v>
      </c>
      <c r="BG127" s="151">
        <f>IF(N127="zákl. prenesená",J127,0)</f>
        <v>0</v>
      </c>
      <c r="BH127" s="151">
        <f>IF(N127="zníž. prenesená",J127,0)</f>
        <v>0</v>
      </c>
      <c r="BI127" s="151">
        <f>IF(N127="nulová",J127,0)</f>
        <v>0</v>
      </c>
      <c r="BJ127" s="16" t="s">
        <v>185</v>
      </c>
      <c r="BK127" s="152">
        <f>ROUND(I127*H127,3)</f>
        <v>0</v>
      </c>
      <c r="BL127" s="16" t="s">
        <v>184</v>
      </c>
      <c r="BM127" s="150" t="s">
        <v>564</v>
      </c>
    </row>
    <row r="128" spans="1:65" s="2" customFormat="1" ht="37.9" customHeight="1">
      <c r="A128" s="28"/>
      <c r="B128" s="139"/>
      <c r="C128" s="140" t="s">
        <v>190</v>
      </c>
      <c r="D128" s="140" t="s">
        <v>180</v>
      </c>
      <c r="E128" s="141" t="s">
        <v>191</v>
      </c>
      <c r="F128" s="142" t="s">
        <v>565</v>
      </c>
      <c r="G128" s="143" t="s">
        <v>183</v>
      </c>
      <c r="H128" s="144">
        <v>31</v>
      </c>
      <c r="I128" s="144"/>
      <c r="J128" s="144"/>
      <c r="K128" s="145"/>
      <c r="L128" s="29"/>
      <c r="M128" s="146" t="s">
        <v>1</v>
      </c>
      <c r="N128" s="147" t="s">
        <v>38</v>
      </c>
      <c r="O128" s="148">
        <v>0.63290000000000002</v>
      </c>
      <c r="P128" s="148">
        <f>O128*H128</f>
        <v>19.619900000000001</v>
      </c>
      <c r="Q128" s="148">
        <v>3.3599999999999998E-2</v>
      </c>
      <c r="R128" s="148">
        <f>Q128*H128</f>
        <v>1.0415999999999999</v>
      </c>
      <c r="S128" s="148">
        <v>0</v>
      </c>
      <c r="T128" s="149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50" t="s">
        <v>184</v>
      </c>
      <c r="AT128" s="150" t="s">
        <v>180</v>
      </c>
      <c r="AU128" s="150" t="s">
        <v>185</v>
      </c>
      <c r="AY128" s="16" t="s">
        <v>177</v>
      </c>
      <c r="BE128" s="151">
        <f>IF(N128="základná",J128,0)</f>
        <v>0</v>
      </c>
      <c r="BF128" s="151">
        <f>IF(N128="znížená",J128,0)</f>
        <v>0</v>
      </c>
      <c r="BG128" s="151">
        <f>IF(N128="zákl. prenesená",J128,0)</f>
        <v>0</v>
      </c>
      <c r="BH128" s="151">
        <f>IF(N128="zníž. prenesená",J128,0)</f>
        <v>0</v>
      </c>
      <c r="BI128" s="151">
        <f>IF(N128="nulová",J128,0)</f>
        <v>0</v>
      </c>
      <c r="BJ128" s="16" t="s">
        <v>185</v>
      </c>
      <c r="BK128" s="152">
        <f>ROUND(I128*H128,3)</f>
        <v>0</v>
      </c>
      <c r="BL128" s="16" t="s">
        <v>184</v>
      </c>
      <c r="BM128" s="150" t="s">
        <v>566</v>
      </c>
    </row>
    <row r="129" spans="1:65" s="2" customFormat="1" ht="24.2" customHeight="1">
      <c r="A129" s="28"/>
      <c r="B129" s="139"/>
      <c r="C129" s="140" t="s">
        <v>184</v>
      </c>
      <c r="D129" s="140" t="s">
        <v>180</v>
      </c>
      <c r="E129" s="141" t="s">
        <v>194</v>
      </c>
      <c r="F129" s="142" t="s">
        <v>195</v>
      </c>
      <c r="G129" s="143" t="s">
        <v>183</v>
      </c>
      <c r="H129" s="144">
        <v>31</v>
      </c>
      <c r="I129" s="144"/>
      <c r="J129" s="144"/>
      <c r="K129" s="145"/>
      <c r="L129" s="29"/>
      <c r="M129" s="146" t="s">
        <v>1</v>
      </c>
      <c r="N129" s="147" t="s">
        <v>38</v>
      </c>
      <c r="O129" s="148">
        <v>0.11118</v>
      </c>
      <c r="P129" s="148">
        <f>O129*H129</f>
        <v>3.44658</v>
      </c>
      <c r="Q129" s="148">
        <v>5.7600000000000004E-3</v>
      </c>
      <c r="R129" s="148">
        <f>Q129*H129</f>
        <v>0.17856000000000002</v>
      </c>
      <c r="S129" s="148">
        <v>0</v>
      </c>
      <c r="T129" s="149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0" t="s">
        <v>184</v>
      </c>
      <c r="AT129" s="150" t="s">
        <v>180</v>
      </c>
      <c r="AU129" s="150" t="s">
        <v>185</v>
      </c>
      <c r="AY129" s="16" t="s">
        <v>177</v>
      </c>
      <c r="BE129" s="151">
        <f>IF(N129="základná",J129,0)</f>
        <v>0</v>
      </c>
      <c r="BF129" s="151">
        <f>IF(N129="znížená",J129,0)</f>
        <v>0</v>
      </c>
      <c r="BG129" s="151">
        <f>IF(N129="zákl. prenesená",J129,0)</f>
        <v>0</v>
      </c>
      <c r="BH129" s="151">
        <f>IF(N129="zníž. prenesená",J129,0)</f>
        <v>0</v>
      </c>
      <c r="BI129" s="151">
        <f>IF(N129="nulová",J129,0)</f>
        <v>0</v>
      </c>
      <c r="BJ129" s="16" t="s">
        <v>185</v>
      </c>
      <c r="BK129" s="152">
        <f>ROUND(I129*H129,3)</f>
        <v>0</v>
      </c>
      <c r="BL129" s="16" t="s">
        <v>184</v>
      </c>
      <c r="BM129" s="150" t="s">
        <v>567</v>
      </c>
    </row>
    <row r="130" spans="1:65" s="12" customFormat="1" ht="22.9" customHeight="1">
      <c r="B130" s="127"/>
      <c r="D130" s="128" t="s">
        <v>71</v>
      </c>
      <c r="E130" s="137" t="s">
        <v>197</v>
      </c>
      <c r="F130" s="137" t="s">
        <v>198</v>
      </c>
      <c r="J130" s="138"/>
      <c r="L130" s="127"/>
      <c r="M130" s="131"/>
      <c r="N130" s="132"/>
      <c r="O130" s="132"/>
      <c r="P130" s="133">
        <f>SUM(P131:P136)</f>
        <v>8.5130400000000002</v>
      </c>
      <c r="Q130" s="132"/>
      <c r="R130" s="133">
        <f>SUM(R131:R136)</f>
        <v>1.9889999999999998E-2</v>
      </c>
      <c r="S130" s="132"/>
      <c r="T130" s="134">
        <f>SUM(T131:T136)</f>
        <v>1.829</v>
      </c>
      <c r="AR130" s="128" t="s">
        <v>80</v>
      </c>
      <c r="AT130" s="135" t="s">
        <v>71</v>
      </c>
      <c r="AU130" s="135" t="s">
        <v>80</v>
      </c>
      <c r="AY130" s="128" t="s">
        <v>177</v>
      </c>
      <c r="BK130" s="136">
        <f>SUM(BK131:BK136)</f>
        <v>0</v>
      </c>
    </row>
    <row r="131" spans="1:65" s="2" customFormat="1" ht="24.2" customHeight="1">
      <c r="A131" s="28"/>
      <c r="B131" s="139"/>
      <c r="C131" s="140" t="s">
        <v>199</v>
      </c>
      <c r="D131" s="140" t="s">
        <v>180</v>
      </c>
      <c r="E131" s="141" t="s">
        <v>568</v>
      </c>
      <c r="F131" s="142" t="s">
        <v>569</v>
      </c>
      <c r="G131" s="143" t="s">
        <v>183</v>
      </c>
      <c r="H131" s="144">
        <v>13</v>
      </c>
      <c r="I131" s="144"/>
      <c r="J131" s="144"/>
      <c r="K131" s="145"/>
      <c r="L131" s="29"/>
      <c r="M131" s="146" t="s">
        <v>1</v>
      </c>
      <c r="N131" s="147" t="s">
        <v>38</v>
      </c>
      <c r="O131" s="148">
        <v>9.9210000000000007E-2</v>
      </c>
      <c r="P131" s="148">
        <f>O131*H131</f>
        <v>1.28973</v>
      </c>
      <c r="Q131" s="148">
        <v>1.5299999999999999E-3</v>
      </c>
      <c r="R131" s="148">
        <f>Q131*H131</f>
        <v>1.9889999999999998E-2</v>
      </c>
      <c r="S131" s="148">
        <v>0</v>
      </c>
      <c r="T131" s="149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0" t="s">
        <v>184</v>
      </c>
      <c r="AT131" s="150" t="s">
        <v>180</v>
      </c>
      <c r="AU131" s="150" t="s">
        <v>185</v>
      </c>
      <c r="AY131" s="16" t="s">
        <v>177</v>
      </c>
      <c r="BE131" s="151">
        <f>IF(N131="základná",J131,0)</f>
        <v>0</v>
      </c>
      <c r="BF131" s="151">
        <f>IF(N131="znížená",J131,0)</f>
        <v>0</v>
      </c>
      <c r="BG131" s="151">
        <f>IF(N131="zákl. prenesená",J131,0)</f>
        <v>0</v>
      </c>
      <c r="BH131" s="151">
        <f>IF(N131="zníž. prenesená",J131,0)</f>
        <v>0</v>
      </c>
      <c r="BI131" s="151">
        <f>IF(N131="nulová",J131,0)</f>
        <v>0</v>
      </c>
      <c r="BJ131" s="16" t="s">
        <v>185</v>
      </c>
      <c r="BK131" s="152">
        <f>ROUND(I131*H131,3)</f>
        <v>0</v>
      </c>
      <c r="BL131" s="16" t="s">
        <v>184</v>
      </c>
      <c r="BM131" s="150" t="s">
        <v>570</v>
      </c>
    </row>
    <row r="132" spans="1:65" s="2" customFormat="1" ht="37.9" customHeight="1">
      <c r="A132" s="28"/>
      <c r="B132" s="139"/>
      <c r="C132" s="140" t="s">
        <v>178</v>
      </c>
      <c r="D132" s="140" t="s">
        <v>180</v>
      </c>
      <c r="E132" s="141" t="s">
        <v>246</v>
      </c>
      <c r="F132" s="142" t="s">
        <v>247</v>
      </c>
      <c r="G132" s="143" t="s">
        <v>183</v>
      </c>
      <c r="H132" s="144">
        <v>31</v>
      </c>
      <c r="I132" s="144"/>
      <c r="J132" s="144"/>
      <c r="K132" s="145"/>
      <c r="L132" s="29"/>
      <c r="M132" s="146" t="s">
        <v>1</v>
      </c>
      <c r="N132" s="147" t="s">
        <v>38</v>
      </c>
      <c r="O132" s="148">
        <v>0.19525000000000001</v>
      </c>
      <c r="P132" s="148">
        <f>O132*H132</f>
        <v>6.0527500000000005</v>
      </c>
      <c r="Q132" s="148">
        <v>0</v>
      </c>
      <c r="R132" s="148">
        <f>Q132*H132</f>
        <v>0</v>
      </c>
      <c r="S132" s="148">
        <v>5.8999999999999997E-2</v>
      </c>
      <c r="T132" s="149">
        <f>S132*H132</f>
        <v>1.829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0" t="s">
        <v>184</v>
      </c>
      <c r="AT132" s="150" t="s">
        <v>180</v>
      </c>
      <c r="AU132" s="150" t="s">
        <v>185</v>
      </c>
      <c r="AY132" s="16" t="s">
        <v>177</v>
      </c>
      <c r="BE132" s="151">
        <f>IF(N132="základná",J132,0)</f>
        <v>0</v>
      </c>
      <c r="BF132" s="151">
        <f>IF(N132="znížená",J132,0)</f>
        <v>0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6" t="s">
        <v>185</v>
      </c>
      <c r="BK132" s="152">
        <f>ROUND(I132*H132,3)</f>
        <v>0</v>
      </c>
      <c r="BL132" s="16" t="s">
        <v>184</v>
      </c>
      <c r="BM132" s="150" t="s">
        <v>571</v>
      </c>
    </row>
    <row r="133" spans="1:65" s="2" customFormat="1" ht="14.45" customHeight="1">
      <c r="A133" s="28"/>
      <c r="B133" s="139"/>
      <c r="C133" s="140" t="s">
        <v>210</v>
      </c>
      <c r="D133" s="140" t="s">
        <v>180</v>
      </c>
      <c r="E133" s="141" t="s">
        <v>251</v>
      </c>
      <c r="F133" s="142" t="s">
        <v>252</v>
      </c>
      <c r="G133" s="143" t="s">
        <v>253</v>
      </c>
      <c r="H133" s="144">
        <v>1.829</v>
      </c>
      <c r="I133" s="144"/>
      <c r="J133" s="144"/>
      <c r="K133" s="145"/>
      <c r="L133" s="29"/>
      <c r="M133" s="146" t="s">
        <v>1</v>
      </c>
      <c r="N133" s="147" t="s">
        <v>38</v>
      </c>
      <c r="O133" s="148">
        <v>0.59799999999999998</v>
      </c>
      <c r="P133" s="148">
        <f>O133*H133</f>
        <v>1.093742</v>
      </c>
      <c r="Q133" s="148">
        <v>0</v>
      </c>
      <c r="R133" s="148">
        <f>Q133*H133</f>
        <v>0</v>
      </c>
      <c r="S133" s="148">
        <v>0</v>
      </c>
      <c r="T133" s="149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0" t="s">
        <v>184</v>
      </c>
      <c r="AT133" s="150" t="s">
        <v>180</v>
      </c>
      <c r="AU133" s="150" t="s">
        <v>185</v>
      </c>
      <c r="AY133" s="16" t="s">
        <v>177</v>
      </c>
      <c r="BE133" s="151">
        <f>IF(N133="základná",J133,0)</f>
        <v>0</v>
      </c>
      <c r="BF133" s="151">
        <f>IF(N133="znížená",J133,0)</f>
        <v>0</v>
      </c>
      <c r="BG133" s="151">
        <f>IF(N133="zákl. prenesená",J133,0)</f>
        <v>0</v>
      </c>
      <c r="BH133" s="151">
        <f>IF(N133="zníž. prenesená",J133,0)</f>
        <v>0</v>
      </c>
      <c r="BI133" s="151">
        <f>IF(N133="nulová",J133,0)</f>
        <v>0</v>
      </c>
      <c r="BJ133" s="16" t="s">
        <v>185</v>
      </c>
      <c r="BK133" s="152">
        <f>ROUND(I133*H133,3)</f>
        <v>0</v>
      </c>
      <c r="BL133" s="16" t="s">
        <v>184</v>
      </c>
      <c r="BM133" s="150" t="s">
        <v>572</v>
      </c>
    </row>
    <row r="134" spans="1:65" s="2" customFormat="1" ht="24.2" customHeight="1">
      <c r="A134" s="28"/>
      <c r="B134" s="139"/>
      <c r="C134" s="140" t="s">
        <v>215</v>
      </c>
      <c r="D134" s="140" t="s">
        <v>180</v>
      </c>
      <c r="E134" s="141" t="s">
        <v>256</v>
      </c>
      <c r="F134" s="142" t="s">
        <v>257</v>
      </c>
      <c r="G134" s="143" t="s">
        <v>253</v>
      </c>
      <c r="H134" s="144">
        <v>10.974</v>
      </c>
      <c r="I134" s="144"/>
      <c r="J134" s="144"/>
      <c r="K134" s="145"/>
      <c r="L134" s="29"/>
      <c r="M134" s="146" t="s">
        <v>1</v>
      </c>
      <c r="N134" s="147" t="s">
        <v>38</v>
      </c>
      <c r="O134" s="148">
        <v>7.0000000000000001E-3</v>
      </c>
      <c r="P134" s="148">
        <f>O134*H134</f>
        <v>7.6817999999999997E-2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0" t="s">
        <v>184</v>
      </c>
      <c r="AT134" s="150" t="s">
        <v>180</v>
      </c>
      <c r="AU134" s="150" t="s">
        <v>185</v>
      </c>
      <c r="AY134" s="16" t="s">
        <v>177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185</v>
      </c>
      <c r="BK134" s="152">
        <f>ROUND(I134*H134,3)</f>
        <v>0</v>
      </c>
      <c r="BL134" s="16" t="s">
        <v>184</v>
      </c>
      <c r="BM134" s="150" t="s">
        <v>573</v>
      </c>
    </row>
    <row r="135" spans="1:65" s="13" customFormat="1">
      <c r="B135" s="153"/>
      <c r="D135" s="154" t="s">
        <v>204</v>
      </c>
      <c r="F135" s="156" t="s">
        <v>1397</v>
      </c>
      <c r="H135" s="157">
        <v>10.974</v>
      </c>
      <c r="L135" s="153"/>
      <c r="M135" s="158"/>
      <c r="N135" s="159"/>
      <c r="O135" s="159"/>
      <c r="P135" s="159"/>
      <c r="Q135" s="159"/>
      <c r="R135" s="159"/>
      <c r="S135" s="159"/>
      <c r="T135" s="160"/>
      <c r="AT135" s="155" t="s">
        <v>204</v>
      </c>
      <c r="AU135" s="155" t="s">
        <v>185</v>
      </c>
      <c r="AV135" s="13" t="s">
        <v>185</v>
      </c>
      <c r="AW135" s="13" t="s">
        <v>3</v>
      </c>
      <c r="AX135" s="13" t="s">
        <v>80</v>
      </c>
      <c r="AY135" s="155" t="s">
        <v>177</v>
      </c>
    </row>
    <row r="136" spans="1:65" s="2" customFormat="1" ht="24.2" customHeight="1">
      <c r="A136" s="28"/>
      <c r="B136" s="139"/>
      <c r="C136" s="140" t="s">
        <v>197</v>
      </c>
      <c r="D136" s="140" t="s">
        <v>180</v>
      </c>
      <c r="E136" s="141" t="s">
        <v>264</v>
      </c>
      <c r="F136" s="142" t="s">
        <v>265</v>
      </c>
      <c r="G136" s="143" t="s">
        <v>253</v>
      </c>
      <c r="H136" s="144">
        <v>1.829</v>
      </c>
      <c r="I136" s="144"/>
      <c r="J136" s="144"/>
      <c r="K136" s="145"/>
      <c r="L136" s="29"/>
      <c r="M136" s="146" t="s">
        <v>1</v>
      </c>
      <c r="N136" s="147" t="s">
        <v>38</v>
      </c>
      <c r="O136" s="148">
        <v>0</v>
      </c>
      <c r="P136" s="148">
        <f>O136*H136</f>
        <v>0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8"/>
      <c r="V136" s="181"/>
      <c r="W136" s="28"/>
      <c r="X136" s="28"/>
      <c r="Y136" s="28"/>
      <c r="Z136" s="28"/>
      <c r="AA136" s="28"/>
      <c r="AB136" s="28"/>
      <c r="AC136" s="28"/>
      <c r="AD136" s="28"/>
      <c r="AE136" s="28"/>
      <c r="AR136" s="150" t="s">
        <v>184</v>
      </c>
      <c r="AT136" s="150" t="s">
        <v>180</v>
      </c>
      <c r="AU136" s="150" t="s">
        <v>185</v>
      </c>
      <c r="AY136" s="16" t="s">
        <v>177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185</v>
      </c>
      <c r="BK136" s="152">
        <f>ROUND(I136*H136,3)</f>
        <v>0</v>
      </c>
      <c r="BL136" s="16" t="s">
        <v>184</v>
      </c>
      <c r="BM136" s="150" t="s">
        <v>574</v>
      </c>
    </row>
    <row r="137" spans="1:65" s="12" customFormat="1" ht="22.9" customHeight="1">
      <c r="B137" s="127"/>
      <c r="D137" s="128" t="s">
        <v>71</v>
      </c>
      <c r="E137" s="137" t="s">
        <v>271</v>
      </c>
      <c r="F137" s="137" t="s">
        <v>272</v>
      </c>
      <c r="J137" s="138"/>
      <c r="L137" s="127"/>
      <c r="M137" s="131"/>
      <c r="N137" s="132"/>
      <c r="O137" s="132"/>
      <c r="P137" s="133">
        <f>P138</f>
        <v>3.9851340000000004</v>
      </c>
      <c r="Q137" s="132"/>
      <c r="R137" s="133">
        <f>R138</f>
        <v>0</v>
      </c>
      <c r="S137" s="132"/>
      <c r="T137" s="134">
        <f>T138</f>
        <v>0</v>
      </c>
      <c r="AR137" s="128" t="s">
        <v>80</v>
      </c>
      <c r="AT137" s="135" t="s">
        <v>71</v>
      </c>
      <c r="AU137" s="135" t="s">
        <v>80</v>
      </c>
      <c r="AY137" s="128" t="s">
        <v>177</v>
      </c>
      <c r="BK137" s="136">
        <f>BK138</f>
        <v>0</v>
      </c>
    </row>
    <row r="138" spans="1:65" s="2" customFormat="1" ht="24.2" customHeight="1">
      <c r="A138" s="28"/>
      <c r="B138" s="139"/>
      <c r="C138" s="140" t="s">
        <v>223</v>
      </c>
      <c r="D138" s="140" t="s">
        <v>180</v>
      </c>
      <c r="E138" s="141" t="s">
        <v>274</v>
      </c>
      <c r="F138" s="142" t="s">
        <v>275</v>
      </c>
      <c r="G138" s="143" t="s">
        <v>253</v>
      </c>
      <c r="H138" s="144">
        <v>1.6180000000000001</v>
      </c>
      <c r="I138" s="144"/>
      <c r="J138" s="144"/>
      <c r="K138" s="145"/>
      <c r="L138" s="29"/>
      <c r="M138" s="146" t="s">
        <v>1</v>
      </c>
      <c r="N138" s="147" t="s">
        <v>38</v>
      </c>
      <c r="O138" s="148">
        <v>2.4630000000000001</v>
      </c>
      <c r="P138" s="148">
        <f>O138*H138</f>
        <v>3.9851340000000004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0" t="s">
        <v>184</v>
      </c>
      <c r="AT138" s="150" t="s">
        <v>180</v>
      </c>
      <c r="AU138" s="150" t="s">
        <v>185</v>
      </c>
      <c r="AY138" s="16" t="s">
        <v>177</v>
      </c>
      <c r="BE138" s="151">
        <f>IF(N138="základná",J138,0)</f>
        <v>0</v>
      </c>
      <c r="BF138" s="151">
        <f>IF(N138="znížená",J138,0)</f>
        <v>0</v>
      </c>
      <c r="BG138" s="151">
        <f>IF(N138="zákl. prenesená",J138,0)</f>
        <v>0</v>
      </c>
      <c r="BH138" s="151">
        <f>IF(N138="zníž. prenesená",J138,0)</f>
        <v>0</v>
      </c>
      <c r="BI138" s="151">
        <f>IF(N138="nulová",J138,0)</f>
        <v>0</v>
      </c>
      <c r="BJ138" s="16" t="s">
        <v>185</v>
      </c>
      <c r="BK138" s="152">
        <f>ROUND(I138*H138,3)</f>
        <v>0</v>
      </c>
      <c r="BL138" s="16" t="s">
        <v>184</v>
      </c>
      <c r="BM138" s="150" t="s">
        <v>575</v>
      </c>
    </row>
    <row r="139" spans="1:65" s="12" customFormat="1" ht="25.9" customHeight="1">
      <c r="B139" s="127"/>
      <c r="D139" s="128" t="s">
        <v>71</v>
      </c>
      <c r="E139" s="129" t="s">
        <v>277</v>
      </c>
      <c r="F139" s="129" t="s">
        <v>278</v>
      </c>
      <c r="J139" s="130"/>
      <c r="L139" s="127"/>
      <c r="M139" s="131"/>
      <c r="N139" s="132"/>
      <c r="O139" s="132"/>
      <c r="P139" s="133">
        <f>P140</f>
        <v>9.7948769000000002</v>
      </c>
      <c r="Q139" s="132"/>
      <c r="R139" s="133">
        <f>R140</f>
        <v>3.2547000000000001E-3</v>
      </c>
      <c r="S139" s="132"/>
      <c r="T139" s="134">
        <f>T140</f>
        <v>0</v>
      </c>
      <c r="AR139" s="128" t="s">
        <v>185</v>
      </c>
      <c r="AT139" s="135" t="s">
        <v>71</v>
      </c>
      <c r="AU139" s="135" t="s">
        <v>72</v>
      </c>
      <c r="AY139" s="128" t="s">
        <v>177</v>
      </c>
      <c r="BK139" s="136">
        <f>BK140</f>
        <v>0</v>
      </c>
    </row>
    <row r="140" spans="1:65" s="12" customFormat="1" ht="22.9" customHeight="1">
      <c r="B140" s="127"/>
      <c r="D140" s="128" t="s">
        <v>71</v>
      </c>
      <c r="E140" s="137" t="s">
        <v>410</v>
      </c>
      <c r="F140" s="137" t="s">
        <v>411</v>
      </c>
      <c r="J140" s="138"/>
      <c r="L140" s="127"/>
      <c r="M140" s="131"/>
      <c r="N140" s="132"/>
      <c r="O140" s="132"/>
      <c r="P140" s="133">
        <f>SUM(P141:P145)</f>
        <v>9.7948769000000002</v>
      </c>
      <c r="Q140" s="132"/>
      <c r="R140" s="133">
        <f>SUM(R141:R145)</f>
        <v>3.2547000000000001E-3</v>
      </c>
      <c r="S140" s="132"/>
      <c r="T140" s="134">
        <f>SUM(T141:T145)</f>
        <v>0</v>
      </c>
      <c r="AR140" s="128" t="s">
        <v>185</v>
      </c>
      <c r="AT140" s="135" t="s">
        <v>71</v>
      </c>
      <c r="AU140" s="135" t="s">
        <v>80</v>
      </c>
      <c r="AY140" s="128" t="s">
        <v>177</v>
      </c>
      <c r="BK140" s="136">
        <f>SUM(BK141:BK145)</f>
        <v>0</v>
      </c>
    </row>
    <row r="141" spans="1:65" s="2" customFormat="1" ht="24.2" customHeight="1">
      <c r="A141" s="28"/>
      <c r="B141" s="139"/>
      <c r="C141" s="140" t="s">
        <v>227</v>
      </c>
      <c r="D141" s="140" t="s">
        <v>180</v>
      </c>
      <c r="E141" s="141" t="s">
        <v>576</v>
      </c>
      <c r="F141" s="142" t="s">
        <v>577</v>
      </c>
      <c r="G141" s="143" t="s">
        <v>183</v>
      </c>
      <c r="H141" s="144">
        <v>5.71</v>
      </c>
      <c r="I141" s="144"/>
      <c r="J141" s="144"/>
      <c r="K141" s="145"/>
      <c r="L141" s="29"/>
      <c r="M141" s="146" t="s">
        <v>1</v>
      </c>
      <c r="N141" s="147" t="s">
        <v>38</v>
      </c>
      <c r="O141" s="148">
        <v>0.46443000000000001</v>
      </c>
      <c r="P141" s="148">
        <f>O141*H141</f>
        <v>2.6518953000000001</v>
      </c>
      <c r="Q141" s="148">
        <v>2.3000000000000001E-4</v>
      </c>
      <c r="R141" s="148">
        <f>Q141*H141</f>
        <v>1.3133000000000001E-3</v>
      </c>
      <c r="S141" s="148">
        <v>0</v>
      </c>
      <c r="T141" s="149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0" t="s">
        <v>250</v>
      </c>
      <c r="AT141" s="150" t="s">
        <v>180</v>
      </c>
      <c r="AU141" s="150" t="s">
        <v>185</v>
      </c>
      <c r="AY141" s="16" t="s">
        <v>177</v>
      </c>
      <c r="BE141" s="151">
        <f>IF(N141="základná",J141,0)</f>
        <v>0</v>
      </c>
      <c r="BF141" s="151">
        <f>IF(N141="znížená",J141,0)</f>
        <v>0</v>
      </c>
      <c r="BG141" s="151">
        <f>IF(N141="zákl. prenesená",J141,0)</f>
        <v>0</v>
      </c>
      <c r="BH141" s="151">
        <f>IF(N141="zníž. prenesená",J141,0)</f>
        <v>0</v>
      </c>
      <c r="BI141" s="151">
        <f>IF(N141="nulová",J141,0)</f>
        <v>0</v>
      </c>
      <c r="BJ141" s="16" t="s">
        <v>185</v>
      </c>
      <c r="BK141" s="152">
        <f>ROUND(I141*H141,3)</f>
        <v>0</v>
      </c>
      <c r="BL141" s="16" t="s">
        <v>250</v>
      </c>
      <c r="BM141" s="150" t="s">
        <v>578</v>
      </c>
    </row>
    <row r="142" spans="1:65" s="13" customFormat="1">
      <c r="B142" s="153"/>
      <c r="D142" s="154" t="s">
        <v>204</v>
      </c>
      <c r="E142" s="155" t="s">
        <v>1</v>
      </c>
      <c r="F142" s="156" t="s">
        <v>579</v>
      </c>
      <c r="H142" s="157">
        <v>4.41</v>
      </c>
      <c r="L142" s="153"/>
      <c r="M142" s="158"/>
      <c r="N142" s="159"/>
      <c r="O142" s="159"/>
      <c r="P142" s="159"/>
      <c r="Q142" s="159"/>
      <c r="R142" s="159"/>
      <c r="S142" s="159"/>
      <c r="T142" s="160"/>
      <c r="AT142" s="155" t="s">
        <v>204</v>
      </c>
      <c r="AU142" s="155" t="s">
        <v>185</v>
      </c>
      <c r="AV142" s="13" t="s">
        <v>185</v>
      </c>
      <c r="AW142" s="13" t="s">
        <v>27</v>
      </c>
      <c r="AX142" s="13" t="s">
        <v>72</v>
      </c>
      <c r="AY142" s="155" t="s">
        <v>177</v>
      </c>
    </row>
    <row r="143" spans="1:65" s="13" customFormat="1">
      <c r="B143" s="153"/>
      <c r="D143" s="154" t="s">
        <v>204</v>
      </c>
      <c r="E143" s="155" t="s">
        <v>1</v>
      </c>
      <c r="F143" s="156" t="s">
        <v>580</v>
      </c>
      <c r="H143" s="157">
        <v>1.3</v>
      </c>
      <c r="L143" s="153"/>
      <c r="M143" s="158"/>
      <c r="N143" s="159"/>
      <c r="O143" s="159"/>
      <c r="P143" s="159"/>
      <c r="Q143" s="159"/>
      <c r="R143" s="159"/>
      <c r="S143" s="159"/>
      <c r="T143" s="160"/>
      <c r="AT143" s="155" t="s">
        <v>204</v>
      </c>
      <c r="AU143" s="155" t="s">
        <v>185</v>
      </c>
      <c r="AV143" s="13" t="s">
        <v>185</v>
      </c>
      <c r="AW143" s="13" t="s">
        <v>27</v>
      </c>
      <c r="AX143" s="13" t="s">
        <v>72</v>
      </c>
      <c r="AY143" s="155" t="s">
        <v>177</v>
      </c>
    </row>
    <row r="144" spans="1:65" s="14" customFormat="1">
      <c r="B144" s="174"/>
      <c r="D144" s="154" t="s">
        <v>204</v>
      </c>
      <c r="E144" s="175" t="s">
        <v>1</v>
      </c>
      <c r="F144" s="176" t="s">
        <v>395</v>
      </c>
      <c r="H144" s="177">
        <v>5.71</v>
      </c>
      <c r="L144" s="174"/>
      <c r="M144" s="178"/>
      <c r="N144" s="179"/>
      <c r="O144" s="179"/>
      <c r="P144" s="179"/>
      <c r="Q144" s="179"/>
      <c r="R144" s="179"/>
      <c r="S144" s="179"/>
      <c r="T144" s="180"/>
      <c r="AT144" s="175" t="s">
        <v>204</v>
      </c>
      <c r="AU144" s="175" t="s">
        <v>185</v>
      </c>
      <c r="AV144" s="14" t="s">
        <v>184</v>
      </c>
      <c r="AW144" s="14" t="s">
        <v>27</v>
      </c>
      <c r="AX144" s="14" t="s">
        <v>80</v>
      </c>
      <c r="AY144" s="175" t="s">
        <v>177</v>
      </c>
    </row>
    <row r="145" spans="1:65" s="2" customFormat="1" ht="24.2" customHeight="1">
      <c r="A145" s="28"/>
      <c r="B145" s="139"/>
      <c r="C145" s="140" t="s">
        <v>231</v>
      </c>
      <c r="D145" s="140" t="s">
        <v>180</v>
      </c>
      <c r="E145" s="141" t="s">
        <v>581</v>
      </c>
      <c r="F145" s="142" t="s">
        <v>582</v>
      </c>
      <c r="G145" s="143" t="s">
        <v>183</v>
      </c>
      <c r="H145" s="144">
        <v>5.71</v>
      </c>
      <c r="I145" s="144"/>
      <c r="J145" s="144"/>
      <c r="K145" s="145"/>
      <c r="L145" s="29"/>
      <c r="M145" s="146" t="s">
        <v>1</v>
      </c>
      <c r="N145" s="147" t="s">
        <v>38</v>
      </c>
      <c r="O145" s="148">
        <v>1.2509600000000001</v>
      </c>
      <c r="P145" s="148">
        <f>O145*H145</f>
        <v>7.1429816000000006</v>
      </c>
      <c r="Q145" s="148">
        <v>3.4000000000000002E-4</v>
      </c>
      <c r="R145" s="148">
        <f>Q145*H145</f>
        <v>1.9414E-3</v>
      </c>
      <c r="S145" s="148">
        <v>0</v>
      </c>
      <c r="T145" s="149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0" t="s">
        <v>250</v>
      </c>
      <c r="AT145" s="150" t="s">
        <v>180</v>
      </c>
      <c r="AU145" s="150" t="s">
        <v>185</v>
      </c>
      <c r="AY145" s="16" t="s">
        <v>177</v>
      </c>
      <c r="BE145" s="151">
        <f>IF(N145="základná",J145,0)</f>
        <v>0</v>
      </c>
      <c r="BF145" s="151">
        <f>IF(N145="znížená",J145,0)</f>
        <v>0</v>
      </c>
      <c r="BG145" s="151">
        <f>IF(N145="zákl. prenesená",J145,0)</f>
        <v>0</v>
      </c>
      <c r="BH145" s="151">
        <f>IF(N145="zníž. prenesená",J145,0)</f>
        <v>0</v>
      </c>
      <c r="BI145" s="151">
        <f>IF(N145="nulová",J145,0)</f>
        <v>0</v>
      </c>
      <c r="BJ145" s="16" t="s">
        <v>185</v>
      </c>
      <c r="BK145" s="152">
        <f>ROUND(I145*H145,3)</f>
        <v>0</v>
      </c>
      <c r="BL145" s="16" t="s">
        <v>250</v>
      </c>
      <c r="BM145" s="150" t="s">
        <v>583</v>
      </c>
    </row>
    <row r="146" spans="1:65" s="12" customFormat="1" ht="25.9" customHeight="1">
      <c r="B146" s="127"/>
      <c r="D146" s="128" t="s">
        <v>71</v>
      </c>
      <c r="E146" s="129" t="s">
        <v>318</v>
      </c>
      <c r="F146" s="129" t="s">
        <v>319</v>
      </c>
      <c r="J146" s="130"/>
      <c r="L146" s="127"/>
      <c r="M146" s="131"/>
      <c r="N146" s="132"/>
      <c r="O146" s="132"/>
      <c r="P146" s="133">
        <f>P147</f>
        <v>0</v>
      </c>
      <c r="Q146" s="132"/>
      <c r="R146" s="133">
        <f>R147</f>
        <v>0</v>
      </c>
      <c r="S146" s="132"/>
      <c r="T146" s="134">
        <f>T147</f>
        <v>0</v>
      </c>
      <c r="AR146" s="128" t="s">
        <v>184</v>
      </c>
      <c r="AT146" s="135" t="s">
        <v>71</v>
      </c>
      <c r="AU146" s="135" t="s">
        <v>72</v>
      </c>
      <c r="AY146" s="128" t="s">
        <v>177</v>
      </c>
      <c r="BK146" s="136">
        <f>BK147</f>
        <v>0</v>
      </c>
    </row>
    <row r="147" spans="1:65" s="2" customFormat="1" ht="27" customHeight="1">
      <c r="A147" s="28"/>
      <c r="B147" s="139"/>
      <c r="C147" s="140" t="s">
        <v>235</v>
      </c>
      <c r="D147" s="140" t="s">
        <v>180</v>
      </c>
      <c r="E147" s="141" t="s">
        <v>321</v>
      </c>
      <c r="F147" s="142" t="s">
        <v>1413</v>
      </c>
      <c r="G147" s="143" t="s">
        <v>253</v>
      </c>
      <c r="H147" s="144">
        <v>1.829</v>
      </c>
      <c r="I147" s="144"/>
      <c r="J147" s="144"/>
      <c r="K147" s="145"/>
      <c r="L147" s="29"/>
      <c r="M147" s="161" t="s">
        <v>1</v>
      </c>
      <c r="N147" s="162" t="s">
        <v>38</v>
      </c>
      <c r="O147" s="163">
        <v>0</v>
      </c>
      <c r="P147" s="163">
        <f>O147*H147</f>
        <v>0</v>
      </c>
      <c r="Q147" s="163">
        <v>0</v>
      </c>
      <c r="R147" s="163">
        <f>Q147*H147</f>
        <v>0</v>
      </c>
      <c r="S147" s="163">
        <v>0</v>
      </c>
      <c r="T147" s="164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0" t="s">
        <v>322</v>
      </c>
      <c r="AT147" s="150" t="s">
        <v>180</v>
      </c>
      <c r="AU147" s="150" t="s">
        <v>80</v>
      </c>
      <c r="AY147" s="16" t="s">
        <v>177</v>
      </c>
      <c r="BE147" s="151">
        <f>IF(N147="základná",J147,0)</f>
        <v>0</v>
      </c>
      <c r="BF147" s="151">
        <f>IF(N147="znížená",J147,0)</f>
        <v>0</v>
      </c>
      <c r="BG147" s="151">
        <f>IF(N147="zákl. prenesená",J147,0)</f>
        <v>0</v>
      </c>
      <c r="BH147" s="151">
        <f>IF(N147="zníž. prenesená",J147,0)</f>
        <v>0</v>
      </c>
      <c r="BI147" s="151">
        <f>IF(N147="nulová",J147,0)</f>
        <v>0</v>
      </c>
      <c r="BJ147" s="16" t="s">
        <v>185</v>
      </c>
      <c r="BK147" s="152">
        <f>ROUND(I147*H147,3)</f>
        <v>0</v>
      </c>
      <c r="BL147" s="16" t="s">
        <v>322</v>
      </c>
      <c r="BM147" s="150" t="s">
        <v>584</v>
      </c>
    </row>
    <row r="148" spans="1:65" s="2" customFormat="1" ht="6.95" customHeight="1">
      <c r="A148" s="28"/>
      <c r="B148" s="43"/>
      <c r="C148" s="44"/>
      <c r="D148" s="44"/>
      <c r="E148" s="44"/>
      <c r="F148" s="44"/>
      <c r="G148" s="44"/>
      <c r="H148" s="44"/>
      <c r="I148" s="44"/>
      <c r="J148" s="44"/>
      <c r="K148" s="44"/>
      <c r="L148" s="29"/>
      <c r="M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</row>
  </sheetData>
  <autoFilter ref="C122:K147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185"/>
  <sheetViews>
    <sheetView showGridLines="0" topLeftCell="A166" workbookViewId="0">
      <selection activeCell="J133" sqref="J1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1.16406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96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1412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ROUND(J126,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ROUND((SUM(BE126:BE184)),  2)</f>
        <v>0</v>
      </c>
      <c r="G33" s="28"/>
      <c r="H33" s="28"/>
      <c r="I33" s="97">
        <v>0.2</v>
      </c>
      <c r="J33" s="96">
        <f>ROUND(((SUM(BE126:BE184))*I33),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ROUND((SUM(BF126:BF184)),  2)</f>
        <v>0</v>
      </c>
      <c r="G34" s="28"/>
      <c r="H34" s="28"/>
      <c r="I34" s="97">
        <v>0.2</v>
      </c>
      <c r="J34" s="96">
        <f>ROUND(((SUM(BF126:BF184))*I34),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ROUND((SUM(BG126:BG184)),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ROUND((SUM(BH126:BH184)),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ROUND((SUM(BI126:BI184)),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 xml:space="preserve">1171-0007 - C1 - DOPLNENIE OPORNÉHO MÚRU 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J126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J127</f>
        <v>0</v>
      </c>
      <c r="L97" s="109"/>
    </row>
    <row r="98" spans="1:31" s="10" customFormat="1" ht="19.899999999999999" hidden="1" customHeight="1">
      <c r="B98" s="113"/>
      <c r="D98" s="114" t="s">
        <v>325</v>
      </c>
      <c r="E98" s="115"/>
      <c r="F98" s="115"/>
      <c r="G98" s="115"/>
      <c r="H98" s="115"/>
      <c r="I98" s="115"/>
      <c r="J98" s="116">
        <f>J128</f>
        <v>0</v>
      </c>
      <c r="L98" s="113"/>
    </row>
    <row r="99" spans="1:31" s="10" customFormat="1" ht="19.899999999999999" hidden="1" customHeight="1">
      <c r="B99" s="113"/>
      <c r="D99" s="114" t="s">
        <v>326</v>
      </c>
      <c r="E99" s="115"/>
      <c r="F99" s="115"/>
      <c r="G99" s="115"/>
      <c r="H99" s="115"/>
      <c r="I99" s="115"/>
      <c r="J99" s="116">
        <f>J156</f>
        <v>0</v>
      </c>
      <c r="L99" s="113"/>
    </row>
    <row r="100" spans="1:31" s="10" customFormat="1" ht="19.899999999999999" hidden="1" customHeight="1">
      <c r="B100" s="113"/>
      <c r="D100" s="114" t="s">
        <v>424</v>
      </c>
      <c r="E100" s="115"/>
      <c r="F100" s="115"/>
      <c r="G100" s="115"/>
      <c r="H100" s="115"/>
      <c r="I100" s="115"/>
      <c r="J100" s="116">
        <f>J162</f>
        <v>0</v>
      </c>
      <c r="L100" s="113"/>
    </row>
    <row r="101" spans="1:31" s="10" customFormat="1" ht="19.899999999999999" hidden="1" customHeight="1">
      <c r="B101" s="113"/>
      <c r="D101" s="114" t="s">
        <v>156</v>
      </c>
      <c r="E101" s="115"/>
      <c r="F101" s="115"/>
      <c r="G101" s="115"/>
      <c r="H101" s="115"/>
      <c r="I101" s="115"/>
      <c r="J101" s="116">
        <f>J165</f>
        <v>0</v>
      </c>
      <c r="L101" s="113"/>
    </row>
    <row r="102" spans="1:31" s="10" customFormat="1" ht="19.899999999999999" hidden="1" customHeight="1">
      <c r="B102" s="113"/>
      <c r="D102" s="114" t="s">
        <v>158</v>
      </c>
      <c r="E102" s="115"/>
      <c r="F102" s="115"/>
      <c r="G102" s="115"/>
      <c r="H102" s="115"/>
      <c r="I102" s="115"/>
      <c r="J102" s="116">
        <f>J171</f>
        <v>0</v>
      </c>
      <c r="L102" s="113"/>
    </row>
    <row r="103" spans="1:31" s="9" customFormat="1" ht="24.95" hidden="1" customHeight="1">
      <c r="B103" s="109"/>
      <c r="D103" s="110" t="s">
        <v>159</v>
      </c>
      <c r="E103" s="111"/>
      <c r="F103" s="111"/>
      <c r="G103" s="111"/>
      <c r="H103" s="111"/>
      <c r="I103" s="111"/>
      <c r="J103" s="112">
        <f>J173</f>
        <v>0</v>
      </c>
      <c r="L103" s="109"/>
    </row>
    <row r="104" spans="1:31" s="10" customFormat="1" ht="19.899999999999999" hidden="1" customHeight="1">
      <c r="B104" s="113"/>
      <c r="D104" s="114" t="s">
        <v>585</v>
      </c>
      <c r="E104" s="115"/>
      <c r="F104" s="115"/>
      <c r="G104" s="115"/>
      <c r="H104" s="115"/>
      <c r="I104" s="115"/>
      <c r="J104" s="116">
        <f>J174</f>
        <v>0</v>
      </c>
      <c r="L104" s="113"/>
    </row>
    <row r="105" spans="1:31" s="10" customFormat="1" ht="19.899999999999999" hidden="1" customHeight="1">
      <c r="B105" s="113"/>
      <c r="D105" s="114" t="s">
        <v>586</v>
      </c>
      <c r="E105" s="115"/>
      <c r="F105" s="115"/>
      <c r="G105" s="115"/>
      <c r="H105" s="115"/>
      <c r="I105" s="115"/>
      <c r="J105" s="116">
        <f>J180</f>
        <v>0</v>
      </c>
      <c r="L105" s="113"/>
    </row>
    <row r="106" spans="1:31" s="9" customFormat="1" ht="24.95" hidden="1" customHeight="1">
      <c r="B106" s="109"/>
      <c r="D106" s="110" t="s">
        <v>162</v>
      </c>
      <c r="E106" s="111"/>
      <c r="F106" s="111"/>
      <c r="G106" s="111"/>
      <c r="H106" s="111"/>
      <c r="I106" s="111"/>
      <c r="J106" s="112">
        <f>J183</f>
        <v>0</v>
      </c>
      <c r="L106" s="109"/>
    </row>
    <row r="107" spans="1:31" s="2" customFormat="1" ht="21.75" hidden="1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5" hidden="1" customHeight="1">
      <c r="A108" s="28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hidden="1"/>
    <row r="110" spans="1:31" hidden="1"/>
    <row r="111" spans="1:31" hidden="1"/>
    <row r="112" spans="1:31" s="2" customFormat="1" ht="6.95" customHeight="1">
      <c r="A112" s="28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24.95" customHeight="1">
      <c r="A113" s="28"/>
      <c r="B113" s="29"/>
      <c r="C113" s="20" t="s">
        <v>163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29"/>
      <c r="C115" s="25" t="s">
        <v>12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6.5" customHeight="1">
      <c r="A116" s="28"/>
      <c r="B116" s="29"/>
      <c r="C116" s="28"/>
      <c r="D116" s="28"/>
      <c r="E116" s="222" t="str">
        <f>E7</f>
        <v>Obnova Ružového parku-architektura</v>
      </c>
      <c r="F116" s="223"/>
      <c r="G116" s="223"/>
      <c r="H116" s="223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2" customHeight="1">
      <c r="A117" s="28"/>
      <c r="B117" s="29"/>
      <c r="C117" s="25" t="s">
        <v>146</v>
      </c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6.5" customHeight="1">
      <c r="A118" s="28"/>
      <c r="B118" s="29"/>
      <c r="C118" s="28"/>
      <c r="D118" s="28"/>
      <c r="E118" s="188" t="str">
        <f>E9</f>
        <v xml:space="preserve">1171-0007 - C1 - DOPLNENIE OPORNÉHO MÚRU </v>
      </c>
      <c r="F118" s="221"/>
      <c r="G118" s="221"/>
      <c r="H118" s="221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2" customHeight="1">
      <c r="A120" s="28"/>
      <c r="B120" s="29"/>
      <c r="C120" s="25" t="s">
        <v>16</v>
      </c>
      <c r="D120" s="28"/>
      <c r="E120" s="28"/>
      <c r="F120" s="23" t="str">
        <f>F12</f>
        <v>TRNAVA</v>
      </c>
      <c r="G120" s="28"/>
      <c r="H120" s="28"/>
      <c r="I120" s="25" t="s">
        <v>18</v>
      </c>
      <c r="J120" s="51">
        <f>IF(J12="","",J12)</f>
        <v>44281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6.9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25.7" customHeight="1">
      <c r="A122" s="28"/>
      <c r="B122" s="29"/>
      <c r="C122" s="25" t="s">
        <v>19</v>
      </c>
      <c r="D122" s="28"/>
      <c r="E122" s="28"/>
      <c r="F122" s="23" t="str">
        <f>E15</f>
        <v>MESTO TRNAVA</v>
      </c>
      <c r="G122" s="28"/>
      <c r="H122" s="28"/>
      <c r="I122" s="25" t="s">
        <v>25</v>
      </c>
      <c r="J122" s="26" t="str">
        <f>E21</f>
        <v>Rudbeckia-ateliér s.r.o.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25.7" customHeight="1">
      <c r="A123" s="28"/>
      <c r="B123" s="29"/>
      <c r="C123" s="25" t="s">
        <v>23</v>
      </c>
      <c r="D123" s="28"/>
      <c r="E123" s="28"/>
      <c r="F123" s="23" t="str">
        <f>IF(E18="","",E18)</f>
        <v xml:space="preserve"> </v>
      </c>
      <c r="G123" s="28"/>
      <c r="H123" s="28"/>
      <c r="I123" s="25" t="s">
        <v>29</v>
      </c>
      <c r="J123" s="26" t="str">
        <f>E24</f>
        <v>Ing. Júlia Straňáková</v>
      </c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0.35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11" customFormat="1" ht="29.25" customHeight="1">
      <c r="A125" s="117"/>
      <c r="B125" s="118"/>
      <c r="C125" s="119" t="s">
        <v>164</v>
      </c>
      <c r="D125" s="120" t="s">
        <v>57</v>
      </c>
      <c r="E125" s="120" t="s">
        <v>53</v>
      </c>
      <c r="F125" s="120" t="s">
        <v>54</v>
      </c>
      <c r="G125" s="120" t="s">
        <v>165</v>
      </c>
      <c r="H125" s="120" t="s">
        <v>166</v>
      </c>
      <c r="I125" s="120" t="s">
        <v>167</v>
      </c>
      <c r="J125" s="121" t="s">
        <v>152</v>
      </c>
      <c r="K125" s="122" t="s">
        <v>168</v>
      </c>
      <c r="L125" s="184" t="s">
        <v>1415</v>
      </c>
      <c r="M125" s="59" t="s">
        <v>1</v>
      </c>
      <c r="N125" s="59" t="s">
        <v>36</v>
      </c>
      <c r="O125" s="59" t="s">
        <v>169</v>
      </c>
      <c r="P125" s="59" t="s">
        <v>170</v>
      </c>
      <c r="Q125" s="59" t="s">
        <v>171</v>
      </c>
      <c r="R125" s="59" t="s">
        <v>172</v>
      </c>
      <c r="S125" s="59" t="s">
        <v>173</v>
      </c>
      <c r="T125" s="60" t="s">
        <v>174</v>
      </c>
      <c r="U125" s="117"/>
      <c r="V125" s="117"/>
      <c r="W125" s="117"/>
      <c r="X125" s="117"/>
      <c r="Y125" s="117"/>
      <c r="Z125" s="117"/>
      <c r="AA125" s="117"/>
      <c r="AB125" s="117"/>
      <c r="AC125" s="117"/>
      <c r="AD125" s="117"/>
      <c r="AE125" s="117"/>
    </row>
    <row r="126" spans="1:63" s="2" customFormat="1" ht="22.9" customHeight="1">
      <c r="A126" s="28"/>
      <c r="B126" s="29"/>
      <c r="C126" s="65" t="s">
        <v>153</v>
      </c>
      <c r="D126" s="28"/>
      <c r="E126" s="28"/>
      <c r="F126" s="28"/>
      <c r="G126" s="28"/>
      <c r="H126" s="28"/>
      <c r="I126" s="28"/>
      <c r="J126" s="123"/>
      <c r="K126" s="28"/>
      <c r="L126" s="29"/>
      <c r="M126" s="61"/>
      <c r="N126" s="52"/>
      <c r="O126" s="62"/>
      <c r="P126" s="124">
        <f>P127+P173+P183</f>
        <v>83.948384599999997</v>
      </c>
      <c r="Q126" s="62"/>
      <c r="R126" s="124">
        <f>R127+R173+R183</f>
        <v>13.239389339999999</v>
      </c>
      <c r="S126" s="62"/>
      <c r="T126" s="125">
        <f>T127+T173+T183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6" t="s">
        <v>71</v>
      </c>
      <c r="AU126" s="16" t="s">
        <v>154</v>
      </c>
      <c r="BK126" s="126">
        <f>BK127+BK173+BK183</f>
        <v>0</v>
      </c>
    </row>
    <row r="127" spans="1:63" s="12" customFormat="1" ht="25.9" customHeight="1">
      <c r="B127" s="127"/>
      <c r="D127" s="128" t="s">
        <v>71</v>
      </c>
      <c r="E127" s="129" t="s">
        <v>175</v>
      </c>
      <c r="F127" s="129" t="s">
        <v>176</v>
      </c>
      <c r="J127" s="130"/>
      <c r="L127" s="127"/>
      <c r="M127" s="131"/>
      <c r="N127" s="132"/>
      <c r="O127" s="132"/>
      <c r="P127" s="133">
        <f>P128+P156+P162+P165+P171</f>
        <v>82.162620599999997</v>
      </c>
      <c r="Q127" s="132"/>
      <c r="R127" s="133">
        <f>R128+R156+R162+R165+R171</f>
        <v>13.178318339999999</v>
      </c>
      <c r="S127" s="132"/>
      <c r="T127" s="134">
        <f>T128+T156+T162+T165+T171</f>
        <v>0</v>
      </c>
      <c r="AR127" s="128" t="s">
        <v>80</v>
      </c>
      <c r="AT127" s="135" t="s">
        <v>71</v>
      </c>
      <c r="AU127" s="135" t="s">
        <v>72</v>
      </c>
      <c r="AY127" s="128" t="s">
        <v>177</v>
      </c>
      <c r="BK127" s="136">
        <f>BK128+BK156+BK162+BK165+BK171</f>
        <v>0</v>
      </c>
    </row>
    <row r="128" spans="1:63" s="12" customFormat="1" ht="22.9" customHeight="1">
      <c r="B128" s="127"/>
      <c r="D128" s="128" t="s">
        <v>71</v>
      </c>
      <c r="E128" s="137" t="s">
        <v>80</v>
      </c>
      <c r="F128" s="137" t="s">
        <v>329</v>
      </c>
      <c r="J128" s="138"/>
      <c r="L128" s="127"/>
      <c r="M128" s="131"/>
      <c r="N128" s="132"/>
      <c r="O128" s="132"/>
      <c r="P128" s="133">
        <f>SUM(P129:P155)</f>
        <v>30.602854000000001</v>
      </c>
      <c r="Q128" s="132"/>
      <c r="R128" s="133">
        <f>SUM(R129:R155)</f>
        <v>1.0664100000000001E-2</v>
      </c>
      <c r="S128" s="132"/>
      <c r="T128" s="134">
        <f>SUM(T129:T155)</f>
        <v>0</v>
      </c>
      <c r="AR128" s="128" t="s">
        <v>80</v>
      </c>
      <c r="AT128" s="135" t="s">
        <v>71</v>
      </c>
      <c r="AU128" s="135" t="s">
        <v>80</v>
      </c>
      <c r="AY128" s="128" t="s">
        <v>177</v>
      </c>
      <c r="BK128" s="136">
        <f>SUM(BK129:BK155)</f>
        <v>0</v>
      </c>
    </row>
    <row r="129" spans="1:65" s="2" customFormat="1" ht="14.45" customHeight="1">
      <c r="A129" s="28"/>
      <c r="B129" s="139"/>
      <c r="C129" s="140" t="s">
        <v>80</v>
      </c>
      <c r="D129" s="140" t="s">
        <v>180</v>
      </c>
      <c r="E129" s="141" t="s">
        <v>426</v>
      </c>
      <c r="F129" s="142" t="s">
        <v>427</v>
      </c>
      <c r="G129" s="143" t="s">
        <v>202</v>
      </c>
      <c r="H129" s="144">
        <v>6.0339999999999998</v>
      </c>
      <c r="I129" s="144"/>
      <c r="J129" s="144"/>
      <c r="K129" s="145"/>
      <c r="L129" s="29"/>
      <c r="M129" s="146" t="s">
        <v>1</v>
      </c>
      <c r="N129" s="147" t="s">
        <v>38</v>
      </c>
      <c r="O129" s="148">
        <v>2.5139999999999998</v>
      </c>
      <c r="P129" s="148">
        <f>O129*H129</f>
        <v>15.169475999999998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0" t="s">
        <v>184</v>
      </c>
      <c r="AT129" s="150" t="s">
        <v>180</v>
      </c>
      <c r="AU129" s="150" t="s">
        <v>185</v>
      </c>
      <c r="AY129" s="16" t="s">
        <v>177</v>
      </c>
      <c r="BE129" s="151">
        <f>IF(N129="základná",J129,0)</f>
        <v>0</v>
      </c>
      <c r="BF129" s="151">
        <f>IF(N129="znížená",J129,0)</f>
        <v>0</v>
      </c>
      <c r="BG129" s="151">
        <f>IF(N129="zákl. prenesená",J129,0)</f>
        <v>0</v>
      </c>
      <c r="BH129" s="151">
        <f>IF(N129="zníž. prenesená",J129,0)</f>
        <v>0</v>
      </c>
      <c r="BI129" s="151">
        <f>IF(N129="nulová",J129,0)</f>
        <v>0</v>
      </c>
      <c r="BJ129" s="16" t="s">
        <v>185</v>
      </c>
      <c r="BK129" s="152">
        <f>ROUND(I129*H129,3)</f>
        <v>0</v>
      </c>
      <c r="BL129" s="16" t="s">
        <v>184</v>
      </c>
      <c r="BM129" s="150" t="s">
        <v>587</v>
      </c>
    </row>
    <row r="130" spans="1:65" s="13" customFormat="1">
      <c r="B130" s="153"/>
      <c r="D130" s="154" t="s">
        <v>204</v>
      </c>
      <c r="E130" s="155" t="s">
        <v>1</v>
      </c>
      <c r="F130" s="156" t="s">
        <v>588</v>
      </c>
      <c r="H130" s="157">
        <v>1.6850000000000001</v>
      </c>
      <c r="L130" s="153"/>
      <c r="M130" s="158"/>
      <c r="N130" s="159"/>
      <c r="O130" s="159"/>
      <c r="P130" s="159"/>
      <c r="Q130" s="159"/>
      <c r="R130" s="159"/>
      <c r="S130" s="159"/>
      <c r="T130" s="160"/>
      <c r="AT130" s="155" t="s">
        <v>204</v>
      </c>
      <c r="AU130" s="155" t="s">
        <v>185</v>
      </c>
      <c r="AV130" s="13" t="s">
        <v>185</v>
      </c>
      <c r="AW130" s="13" t="s">
        <v>27</v>
      </c>
      <c r="AX130" s="13" t="s">
        <v>72</v>
      </c>
      <c r="AY130" s="155" t="s">
        <v>177</v>
      </c>
    </row>
    <row r="131" spans="1:65" s="13" customFormat="1">
      <c r="B131" s="153"/>
      <c r="D131" s="154" t="s">
        <v>204</v>
      </c>
      <c r="E131" s="155" t="s">
        <v>1</v>
      </c>
      <c r="F131" s="156" t="s">
        <v>589</v>
      </c>
      <c r="H131" s="157">
        <v>2.129</v>
      </c>
      <c r="L131" s="153"/>
      <c r="M131" s="158"/>
      <c r="N131" s="159"/>
      <c r="O131" s="159"/>
      <c r="P131" s="159"/>
      <c r="Q131" s="159"/>
      <c r="R131" s="159"/>
      <c r="S131" s="159"/>
      <c r="T131" s="160"/>
      <c r="AT131" s="155" t="s">
        <v>204</v>
      </c>
      <c r="AU131" s="155" t="s">
        <v>185</v>
      </c>
      <c r="AV131" s="13" t="s">
        <v>185</v>
      </c>
      <c r="AW131" s="13" t="s">
        <v>27</v>
      </c>
      <c r="AX131" s="13" t="s">
        <v>72</v>
      </c>
      <c r="AY131" s="155" t="s">
        <v>177</v>
      </c>
    </row>
    <row r="132" spans="1:65" s="13" customFormat="1">
      <c r="B132" s="153"/>
      <c r="D132" s="154" t="s">
        <v>204</v>
      </c>
      <c r="E132" s="155" t="s">
        <v>1</v>
      </c>
      <c r="F132" s="156" t="s">
        <v>590</v>
      </c>
      <c r="H132" s="157">
        <v>2.2200000000000002</v>
      </c>
      <c r="L132" s="153"/>
      <c r="M132" s="158"/>
      <c r="N132" s="159"/>
      <c r="O132" s="159"/>
      <c r="P132" s="159"/>
      <c r="Q132" s="159"/>
      <c r="R132" s="159"/>
      <c r="S132" s="159"/>
      <c r="T132" s="160"/>
      <c r="AT132" s="155" t="s">
        <v>204</v>
      </c>
      <c r="AU132" s="155" t="s">
        <v>185</v>
      </c>
      <c r="AV132" s="13" t="s">
        <v>185</v>
      </c>
      <c r="AW132" s="13" t="s">
        <v>27</v>
      </c>
      <c r="AX132" s="13" t="s">
        <v>72</v>
      </c>
      <c r="AY132" s="155" t="s">
        <v>177</v>
      </c>
    </row>
    <row r="133" spans="1:65" s="14" customFormat="1">
      <c r="B133" s="174"/>
      <c r="D133" s="154" t="s">
        <v>204</v>
      </c>
      <c r="E133" s="175" t="s">
        <v>1</v>
      </c>
      <c r="F133" s="176" t="s">
        <v>395</v>
      </c>
      <c r="H133" s="177">
        <v>6.0340000000000007</v>
      </c>
      <c r="L133" s="174"/>
      <c r="M133" s="178"/>
      <c r="N133" s="179"/>
      <c r="O133" s="179"/>
      <c r="P133" s="179"/>
      <c r="Q133" s="179"/>
      <c r="R133" s="179"/>
      <c r="S133" s="179"/>
      <c r="T133" s="180"/>
      <c r="AT133" s="175" t="s">
        <v>204</v>
      </c>
      <c r="AU133" s="175" t="s">
        <v>185</v>
      </c>
      <c r="AV133" s="14" t="s">
        <v>184</v>
      </c>
      <c r="AW133" s="14" t="s">
        <v>27</v>
      </c>
      <c r="AX133" s="14" t="s">
        <v>80</v>
      </c>
      <c r="AY133" s="175" t="s">
        <v>177</v>
      </c>
    </row>
    <row r="134" spans="1:65" s="2" customFormat="1" ht="37.9" customHeight="1">
      <c r="A134" s="28"/>
      <c r="B134" s="139"/>
      <c r="C134" s="140" t="s">
        <v>185</v>
      </c>
      <c r="D134" s="140" t="s">
        <v>180</v>
      </c>
      <c r="E134" s="141" t="s">
        <v>433</v>
      </c>
      <c r="F134" s="142" t="s">
        <v>434</v>
      </c>
      <c r="G134" s="143" t="s">
        <v>202</v>
      </c>
      <c r="H134" s="144">
        <v>6.0339999999999998</v>
      </c>
      <c r="I134" s="144"/>
      <c r="J134" s="144"/>
      <c r="K134" s="145"/>
      <c r="L134" s="29"/>
      <c r="M134" s="146" t="s">
        <v>1</v>
      </c>
      <c r="N134" s="147" t="s">
        <v>38</v>
      </c>
      <c r="O134" s="148">
        <v>0.61299999999999999</v>
      </c>
      <c r="P134" s="148">
        <f>O134*H134</f>
        <v>3.698842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0" t="s">
        <v>184</v>
      </c>
      <c r="AT134" s="150" t="s">
        <v>180</v>
      </c>
      <c r="AU134" s="150" t="s">
        <v>185</v>
      </c>
      <c r="AY134" s="16" t="s">
        <v>177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185</v>
      </c>
      <c r="BK134" s="152">
        <f>ROUND(I134*H134,3)</f>
        <v>0</v>
      </c>
      <c r="BL134" s="16" t="s">
        <v>184</v>
      </c>
      <c r="BM134" s="150" t="s">
        <v>591</v>
      </c>
    </row>
    <row r="135" spans="1:65" s="2" customFormat="1" ht="24.2" customHeight="1">
      <c r="A135" s="28"/>
      <c r="B135" s="139"/>
      <c r="C135" s="140" t="s">
        <v>190</v>
      </c>
      <c r="D135" s="140" t="s">
        <v>180</v>
      </c>
      <c r="E135" s="141" t="s">
        <v>337</v>
      </c>
      <c r="F135" s="142" t="s">
        <v>338</v>
      </c>
      <c r="G135" s="143" t="s">
        <v>202</v>
      </c>
      <c r="H135" s="144">
        <v>4.8159999999999998</v>
      </c>
      <c r="I135" s="144"/>
      <c r="J135" s="144"/>
      <c r="K135" s="145"/>
      <c r="L135" s="29"/>
      <c r="M135" s="146" t="s">
        <v>1</v>
      </c>
      <c r="N135" s="147" t="s">
        <v>38</v>
      </c>
      <c r="O135" s="148">
        <v>7.0999999999999994E-2</v>
      </c>
      <c r="P135" s="148">
        <f>O135*H135</f>
        <v>0.34193599999999996</v>
      </c>
      <c r="Q135" s="148">
        <v>0</v>
      </c>
      <c r="R135" s="148">
        <f>Q135*H135</f>
        <v>0</v>
      </c>
      <c r="S135" s="148">
        <v>0</v>
      </c>
      <c r="T135" s="149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0" t="s">
        <v>184</v>
      </c>
      <c r="AT135" s="150" t="s">
        <v>180</v>
      </c>
      <c r="AU135" s="150" t="s">
        <v>185</v>
      </c>
      <c r="AY135" s="16" t="s">
        <v>177</v>
      </c>
      <c r="BE135" s="151">
        <f>IF(N135="základná",J135,0)</f>
        <v>0</v>
      </c>
      <c r="BF135" s="151">
        <f>IF(N135="znížená",J135,0)</f>
        <v>0</v>
      </c>
      <c r="BG135" s="151">
        <f>IF(N135="zákl. prenesená",J135,0)</f>
        <v>0</v>
      </c>
      <c r="BH135" s="151">
        <f>IF(N135="zníž. prenesená",J135,0)</f>
        <v>0</v>
      </c>
      <c r="BI135" s="151">
        <f>IF(N135="nulová",J135,0)</f>
        <v>0</v>
      </c>
      <c r="BJ135" s="16" t="s">
        <v>185</v>
      </c>
      <c r="BK135" s="152">
        <f>ROUND(I135*H135,3)</f>
        <v>0</v>
      </c>
      <c r="BL135" s="16" t="s">
        <v>184</v>
      </c>
      <c r="BM135" s="150" t="s">
        <v>592</v>
      </c>
    </row>
    <row r="136" spans="1:65" s="13" customFormat="1">
      <c r="B136" s="153"/>
      <c r="D136" s="154" t="s">
        <v>204</v>
      </c>
      <c r="E136" s="155" t="s">
        <v>1</v>
      </c>
      <c r="F136" s="156" t="s">
        <v>593</v>
      </c>
      <c r="H136" s="157">
        <v>4.8159999999999998</v>
      </c>
      <c r="L136" s="153"/>
      <c r="M136" s="158"/>
      <c r="N136" s="159"/>
      <c r="O136" s="159"/>
      <c r="P136" s="159"/>
      <c r="Q136" s="159"/>
      <c r="R136" s="159"/>
      <c r="S136" s="159"/>
      <c r="T136" s="160"/>
      <c r="AT136" s="155" t="s">
        <v>204</v>
      </c>
      <c r="AU136" s="155" t="s">
        <v>185</v>
      </c>
      <c r="AV136" s="13" t="s">
        <v>185</v>
      </c>
      <c r="AW136" s="13" t="s">
        <v>27</v>
      </c>
      <c r="AX136" s="13" t="s">
        <v>80</v>
      </c>
      <c r="AY136" s="155" t="s">
        <v>177</v>
      </c>
    </row>
    <row r="137" spans="1:65" s="2" customFormat="1" ht="37.9" customHeight="1">
      <c r="A137" s="28"/>
      <c r="B137" s="139"/>
      <c r="C137" s="140" t="s">
        <v>184</v>
      </c>
      <c r="D137" s="140" t="s">
        <v>180</v>
      </c>
      <c r="E137" s="141" t="s">
        <v>341</v>
      </c>
      <c r="F137" s="142" t="s">
        <v>342</v>
      </c>
      <c r="G137" s="143" t="s">
        <v>202</v>
      </c>
      <c r="H137" s="144">
        <v>19.263999999999999</v>
      </c>
      <c r="I137" s="144"/>
      <c r="J137" s="144"/>
      <c r="K137" s="145"/>
      <c r="L137" s="29"/>
      <c r="M137" s="146" t="s">
        <v>1</v>
      </c>
      <c r="N137" s="147" t="s">
        <v>38</v>
      </c>
      <c r="O137" s="148">
        <v>7.0000000000000001E-3</v>
      </c>
      <c r="P137" s="148">
        <f>O137*H137</f>
        <v>0.134848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0" t="s">
        <v>184</v>
      </c>
      <c r="AT137" s="150" t="s">
        <v>180</v>
      </c>
      <c r="AU137" s="150" t="s">
        <v>185</v>
      </c>
      <c r="AY137" s="16" t="s">
        <v>177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6" t="s">
        <v>185</v>
      </c>
      <c r="BK137" s="152">
        <f>ROUND(I137*H137,3)</f>
        <v>0</v>
      </c>
      <c r="BL137" s="16" t="s">
        <v>184</v>
      </c>
      <c r="BM137" s="150" t="s">
        <v>594</v>
      </c>
    </row>
    <row r="138" spans="1:65" s="13" customFormat="1">
      <c r="B138" s="153"/>
      <c r="D138" s="154" t="s">
        <v>204</v>
      </c>
      <c r="F138" s="156" t="s">
        <v>1403</v>
      </c>
      <c r="H138" s="157">
        <v>19.263999999999999</v>
      </c>
      <c r="L138" s="153"/>
      <c r="M138" s="158"/>
      <c r="N138" s="159"/>
      <c r="O138" s="159"/>
      <c r="P138" s="159"/>
      <c r="Q138" s="159"/>
      <c r="R138" s="159"/>
      <c r="S138" s="159"/>
      <c r="T138" s="160"/>
      <c r="AT138" s="155" t="s">
        <v>204</v>
      </c>
      <c r="AU138" s="155" t="s">
        <v>185</v>
      </c>
      <c r="AV138" s="13" t="s">
        <v>185</v>
      </c>
      <c r="AW138" s="13" t="s">
        <v>3</v>
      </c>
      <c r="AX138" s="13" t="s">
        <v>80</v>
      </c>
      <c r="AY138" s="155" t="s">
        <v>177</v>
      </c>
    </row>
    <row r="139" spans="1:65" s="2" customFormat="1" ht="14.45" customHeight="1">
      <c r="A139" s="28"/>
      <c r="B139" s="139"/>
      <c r="C139" s="140" t="s">
        <v>199</v>
      </c>
      <c r="D139" s="140" t="s">
        <v>180</v>
      </c>
      <c r="E139" s="141" t="s">
        <v>344</v>
      </c>
      <c r="F139" s="142" t="s">
        <v>345</v>
      </c>
      <c r="G139" s="143" t="s">
        <v>202</v>
      </c>
      <c r="H139" s="144">
        <v>4.8159999999999998</v>
      </c>
      <c r="I139" s="144"/>
      <c r="J139" s="144"/>
      <c r="K139" s="145"/>
      <c r="L139" s="29"/>
      <c r="M139" s="146" t="s">
        <v>1</v>
      </c>
      <c r="N139" s="147" t="s">
        <v>38</v>
      </c>
      <c r="O139" s="148">
        <v>0.83199999999999996</v>
      </c>
      <c r="P139" s="148">
        <f>O139*H139</f>
        <v>4.0069119999999998</v>
      </c>
      <c r="Q139" s="148">
        <v>0</v>
      </c>
      <c r="R139" s="148">
        <f>Q139*H139</f>
        <v>0</v>
      </c>
      <c r="S139" s="148">
        <v>0</v>
      </c>
      <c r="T139" s="149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0" t="s">
        <v>184</v>
      </c>
      <c r="AT139" s="150" t="s">
        <v>180</v>
      </c>
      <c r="AU139" s="150" t="s">
        <v>185</v>
      </c>
      <c r="AY139" s="16" t="s">
        <v>177</v>
      </c>
      <c r="BE139" s="151">
        <f>IF(N139="základná",J139,0)</f>
        <v>0</v>
      </c>
      <c r="BF139" s="151">
        <f>IF(N139="znížená",J139,0)</f>
        <v>0</v>
      </c>
      <c r="BG139" s="151">
        <f>IF(N139="zákl. prenesená",J139,0)</f>
        <v>0</v>
      </c>
      <c r="BH139" s="151">
        <f>IF(N139="zníž. prenesená",J139,0)</f>
        <v>0</v>
      </c>
      <c r="BI139" s="151">
        <f>IF(N139="nulová",J139,0)</f>
        <v>0</v>
      </c>
      <c r="BJ139" s="16" t="s">
        <v>185</v>
      </c>
      <c r="BK139" s="152">
        <f>ROUND(I139*H139,3)</f>
        <v>0</v>
      </c>
      <c r="BL139" s="16" t="s">
        <v>184</v>
      </c>
      <c r="BM139" s="150" t="s">
        <v>595</v>
      </c>
    </row>
    <row r="140" spans="1:65" s="2" customFormat="1" ht="14.45" customHeight="1">
      <c r="A140" s="28"/>
      <c r="B140" s="139"/>
      <c r="C140" s="140" t="s">
        <v>178</v>
      </c>
      <c r="D140" s="140" t="s">
        <v>180</v>
      </c>
      <c r="E140" s="141" t="s">
        <v>347</v>
      </c>
      <c r="F140" s="142" t="s">
        <v>348</v>
      </c>
      <c r="G140" s="143" t="s">
        <v>202</v>
      </c>
      <c r="H140" s="144">
        <v>4.8159999999999998</v>
      </c>
      <c r="I140" s="144"/>
      <c r="J140" s="144"/>
      <c r="K140" s="145"/>
      <c r="L140" s="29"/>
      <c r="M140" s="146" t="s">
        <v>1</v>
      </c>
      <c r="N140" s="147" t="s">
        <v>38</v>
      </c>
      <c r="O140" s="148">
        <v>8.9999999999999993E-3</v>
      </c>
      <c r="P140" s="148">
        <f>O140*H140</f>
        <v>4.3343999999999994E-2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0" t="s">
        <v>184</v>
      </c>
      <c r="AT140" s="150" t="s">
        <v>180</v>
      </c>
      <c r="AU140" s="150" t="s">
        <v>185</v>
      </c>
      <c r="AY140" s="16" t="s">
        <v>177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6" t="s">
        <v>185</v>
      </c>
      <c r="BK140" s="152">
        <f>ROUND(I140*H140,3)</f>
        <v>0</v>
      </c>
      <c r="BL140" s="16" t="s">
        <v>184</v>
      </c>
      <c r="BM140" s="150" t="s">
        <v>596</v>
      </c>
    </row>
    <row r="141" spans="1:65" s="2" customFormat="1" ht="24.2" customHeight="1">
      <c r="A141" s="28"/>
      <c r="B141" s="139"/>
      <c r="C141" s="140" t="s">
        <v>210</v>
      </c>
      <c r="D141" s="140" t="s">
        <v>180</v>
      </c>
      <c r="E141" s="141" t="s">
        <v>350</v>
      </c>
      <c r="F141" s="142" t="s">
        <v>351</v>
      </c>
      <c r="G141" s="143" t="s">
        <v>253</v>
      </c>
      <c r="H141" s="144">
        <v>4.6749999999999998</v>
      </c>
      <c r="I141" s="144"/>
      <c r="J141" s="144"/>
      <c r="K141" s="145"/>
      <c r="L141" s="29"/>
      <c r="M141" s="146" t="s">
        <v>1</v>
      </c>
      <c r="N141" s="147" t="s">
        <v>38</v>
      </c>
      <c r="O141" s="148">
        <v>0</v>
      </c>
      <c r="P141" s="148">
        <f>O141*H141</f>
        <v>0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0" t="s">
        <v>184</v>
      </c>
      <c r="AT141" s="150" t="s">
        <v>180</v>
      </c>
      <c r="AU141" s="150" t="s">
        <v>185</v>
      </c>
      <c r="AY141" s="16" t="s">
        <v>177</v>
      </c>
      <c r="BE141" s="151">
        <f>IF(N141="základná",J141,0)</f>
        <v>0</v>
      </c>
      <c r="BF141" s="151">
        <f>IF(N141="znížená",J141,0)</f>
        <v>0</v>
      </c>
      <c r="BG141" s="151">
        <f>IF(N141="zákl. prenesená",J141,0)</f>
        <v>0</v>
      </c>
      <c r="BH141" s="151">
        <f>IF(N141="zníž. prenesená",J141,0)</f>
        <v>0</v>
      </c>
      <c r="BI141" s="151">
        <f>IF(N141="nulová",J141,0)</f>
        <v>0</v>
      </c>
      <c r="BJ141" s="16" t="s">
        <v>185</v>
      </c>
      <c r="BK141" s="152">
        <f>ROUND(I141*H141,3)</f>
        <v>0</v>
      </c>
      <c r="BL141" s="16" t="s">
        <v>184</v>
      </c>
      <c r="BM141" s="150" t="s">
        <v>597</v>
      </c>
    </row>
    <row r="142" spans="1:65" s="13" customFormat="1">
      <c r="B142" s="153"/>
      <c r="D142" s="154" t="s">
        <v>204</v>
      </c>
      <c r="F142" s="156" t="s">
        <v>598</v>
      </c>
      <c r="H142" s="157">
        <v>4.6749999999999998</v>
      </c>
      <c r="L142" s="153"/>
      <c r="M142" s="158"/>
      <c r="N142" s="159"/>
      <c r="O142" s="159"/>
      <c r="P142" s="159"/>
      <c r="Q142" s="159"/>
      <c r="R142" s="159"/>
      <c r="S142" s="159"/>
      <c r="T142" s="160"/>
      <c r="AT142" s="155" t="s">
        <v>204</v>
      </c>
      <c r="AU142" s="155" t="s">
        <v>185</v>
      </c>
      <c r="AV142" s="13" t="s">
        <v>185</v>
      </c>
      <c r="AW142" s="13" t="s">
        <v>3</v>
      </c>
      <c r="AX142" s="13" t="s">
        <v>80</v>
      </c>
      <c r="AY142" s="155" t="s">
        <v>177</v>
      </c>
    </row>
    <row r="143" spans="1:65" s="2" customFormat="1" ht="24.2" customHeight="1">
      <c r="A143" s="28"/>
      <c r="B143" s="139"/>
      <c r="C143" s="140" t="s">
        <v>215</v>
      </c>
      <c r="D143" s="140" t="s">
        <v>180</v>
      </c>
      <c r="E143" s="141" t="s">
        <v>354</v>
      </c>
      <c r="F143" s="142" t="s">
        <v>355</v>
      </c>
      <c r="G143" s="143" t="s">
        <v>202</v>
      </c>
      <c r="H143" s="144">
        <v>1.218</v>
      </c>
      <c r="I143" s="144"/>
      <c r="J143" s="144"/>
      <c r="K143" s="145"/>
      <c r="L143" s="29"/>
      <c r="M143" s="146" t="s">
        <v>1</v>
      </c>
      <c r="N143" s="147" t="s">
        <v>38</v>
      </c>
      <c r="O143" s="148">
        <v>0.24199999999999999</v>
      </c>
      <c r="P143" s="148">
        <f>O143*H143</f>
        <v>0.29475599999999996</v>
      </c>
      <c r="Q143" s="148">
        <v>0</v>
      </c>
      <c r="R143" s="148">
        <f>Q143*H143</f>
        <v>0</v>
      </c>
      <c r="S143" s="148">
        <v>0</v>
      </c>
      <c r="T143" s="149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0" t="s">
        <v>184</v>
      </c>
      <c r="AT143" s="150" t="s">
        <v>180</v>
      </c>
      <c r="AU143" s="150" t="s">
        <v>185</v>
      </c>
      <c r="AY143" s="16" t="s">
        <v>177</v>
      </c>
      <c r="BE143" s="151">
        <f>IF(N143="základná",J143,0)</f>
        <v>0</v>
      </c>
      <c r="BF143" s="151">
        <f>IF(N143="znížená",J143,0)</f>
        <v>0</v>
      </c>
      <c r="BG143" s="151">
        <f>IF(N143="zákl. prenesená",J143,0)</f>
        <v>0</v>
      </c>
      <c r="BH143" s="151">
        <f>IF(N143="zníž. prenesená",J143,0)</f>
        <v>0</v>
      </c>
      <c r="BI143" s="151">
        <f>IF(N143="nulová",J143,0)</f>
        <v>0</v>
      </c>
      <c r="BJ143" s="16" t="s">
        <v>185</v>
      </c>
      <c r="BK143" s="152">
        <f>ROUND(I143*H143,3)</f>
        <v>0</v>
      </c>
      <c r="BL143" s="16" t="s">
        <v>184</v>
      </c>
      <c r="BM143" s="150" t="s">
        <v>599</v>
      </c>
    </row>
    <row r="144" spans="1:65" s="13" customFormat="1">
      <c r="B144" s="153"/>
      <c r="D144" s="154" t="s">
        <v>204</v>
      </c>
      <c r="E144" s="155" t="s">
        <v>1</v>
      </c>
      <c r="F144" s="156" t="s">
        <v>600</v>
      </c>
      <c r="H144" s="157">
        <v>0.28100000000000003</v>
      </c>
      <c r="L144" s="153"/>
      <c r="M144" s="158"/>
      <c r="N144" s="159"/>
      <c r="O144" s="159"/>
      <c r="P144" s="159"/>
      <c r="Q144" s="159"/>
      <c r="R144" s="159"/>
      <c r="S144" s="159"/>
      <c r="T144" s="160"/>
      <c r="AT144" s="155" t="s">
        <v>204</v>
      </c>
      <c r="AU144" s="155" t="s">
        <v>185</v>
      </c>
      <c r="AV144" s="13" t="s">
        <v>185</v>
      </c>
      <c r="AW144" s="13" t="s">
        <v>27</v>
      </c>
      <c r="AX144" s="13" t="s">
        <v>72</v>
      </c>
      <c r="AY144" s="155" t="s">
        <v>177</v>
      </c>
    </row>
    <row r="145" spans="1:65" s="13" customFormat="1">
      <c r="B145" s="153"/>
      <c r="D145" s="154" t="s">
        <v>204</v>
      </c>
      <c r="E145" s="155" t="s">
        <v>1</v>
      </c>
      <c r="F145" s="156" t="s">
        <v>601</v>
      </c>
      <c r="H145" s="157">
        <v>0.45900000000000002</v>
      </c>
      <c r="L145" s="153"/>
      <c r="M145" s="158"/>
      <c r="N145" s="159"/>
      <c r="O145" s="159"/>
      <c r="P145" s="159"/>
      <c r="Q145" s="159"/>
      <c r="R145" s="159"/>
      <c r="S145" s="159"/>
      <c r="T145" s="160"/>
      <c r="AT145" s="155" t="s">
        <v>204</v>
      </c>
      <c r="AU145" s="155" t="s">
        <v>185</v>
      </c>
      <c r="AV145" s="13" t="s">
        <v>185</v>
      </c>
      <c r="AW145" s="13" t="s">
        <v>27</v>
      </c>
      <c r="AX145" s="13" t="s">
        <v>72</v>
      </c>
      <c r="AY145" s="155" t="s">
        <v>177</v>
      </c>
    </row>
    <row r="146" spans="1:65" s="13" customFormat="1">
      <c r="B146" s="153"/>
      <c r="D146" s="154" t="s">
        <v>204</v>
      </c>
      <c r="E146" s="155" t="s">
        <v>1</v>
      </c>
      <c r="F146" s="156" t="s">
        <v>602</v>
      </c>
      <c r="H146" s="157">
        <v>0.47799999999999998</v>
      </c>
      <c r="L146" s="153"/>
      <c r="M146" s="158"/>
      <c r="N146" s="159"/>
      <c r="O146" s="159"/>
      <c r="P146" s="159"/>
      <c r="Q146" s="159"/>
      <c r="R146" s="159"/>
      <c r="S146" s="159"/>
      <c r="T146" s="160"/>
      <c r="AT146" s="155" t="s">
        <v>204</v>
      </c>
      <c r="AU146" s="155" t="s">
        <v>185</v>
      </c>
      <c r="AV146" s="13" t="s">
        <v>185</v>
      </c>
      <c r="AW146" s="13" t="s">
        <v>27</v>
      </c>
      <c r="AX146" s="13" t="s">
        <v>72</v>
      </c>
      <c r="AY146" s="155" t="s">
        <v>177</v>
      </c>
    </row>
    <row r="147" spans="1:65" s="14" customFormat="1">
      <c r="B147" s="174"/>
      <c r="D147" s="154" t="s">
        <v>204</v>
      </c>
      <c r="E147" s="175" t="s">
        <v>1</v>
      </c>
      <c r="F147" s="176" t="s">
        <v>395</v>
      </c>
      <c r="H147" s="177">
        <v>1.218</v>
      </c>
      <c r="L147" s="174"/>
      <c r="M147" s="178"/>
      <c r="N147" s="179"/>
      <c r="O147" s="179"/>
      <c r="P147" s="179"/>
      <c r="Q147" s="179"/>
      <c r="R147" s="179"/>
      <c r="S147" s="179"/>
      <c r="T147" s="180"/>
      <c r="AT147" s="175" t="s">
        <v>204</v>
      </c>
      <c r="AU147" s="175" t="s">
        <v>185</v>
      </c>
      <c r="AV147" s="14" t="s">
        <v>184</v>
      </c>
      <c r="AW147" s="14" t="s">
        <v>27</v>
      </c>
      <c r="AX147" s="14" t="s">
        <v>80</v>
      </c>
      <c r="AY147" s="175" t="s">
        <v>177</v>
      </c>
    </row>
    <row r="148" spans="1:65" s="2" customFormat="1" ht="24.2" customHeight="1">
      <c r="A148" s="28"/>
      <c r="B148" s="139"/>
      <c r="C148" s="140" t="s">
        <v>197</v>
      </c>
      <c r="D148" s="140" t="s">
        <v>180</v>
      </c>
      <c r="E148" s="141" t="s">
        <v>603</v>
      </c>
      <c r="F148" s="142" t="s">
        <v>604</v>
      </c>
      <c r="G148" s="143" t="s">
        <v>183</v>
      </c>
      <c r="H148" s="144">
        <v>10.455</v>
      </c>
      <c r="I148" s="144"/>
      <c r="J148" s="144"/>
      <c r="K148" s="145"/>
      <c r="L148" s="29"/>
      <c r="M148" s="146" t="s">
        <v>1</v>
      </c>
      <c r="N148" s="147" t="s">
        <v>38</v>
      </c>
      <c r="O148" s="148">
        <v>0.28100000000000003</v>
      </c>
      <c r="P148" s="148">
        <f>O148*H148</f>
        <v>2.9378550000000003</v>
      </c>
      <c r="Q148" s="148">
        <v>2.0000000000000002E-5</v>
      </c>
      <c r="R148" s="148">
        <f>Q148*H148</f>
        <v>2.0910000000000001E-4</v>
      </c>
      <c r="S148" s="148">
        <v>0</v>
      </c>
      <c r="T148" s="149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0" t="s">
        <v>184</v>
      </c>
      <c r="AT148" s="150" t="s">
        <v>180</v>
      </c>
      <c r="AU148" s="150" t="s">
        <v>185</v>
      </c>
      <c r="AY148" s="16" t="s">
        <v>177</v>
      </c>
      <c r="BE148" s="151">
        <f>IF(N148="základná",J148,0)</f>
        <v>0</v>
      </c>
      <c r="BF148" s="151">
        <f>IF(N148="znížená",J148,0)</f>
        <v>0</v>
      </c>
      <c r="BG148" s="151">
        <f>IF(N148="zákl. prenesená",J148,0)</f>
        <v>0</v>
      </c>
      <c r="BH148" s="151">
        <f>IF(N148="zníž. prenesená",J148,0)</f>
        <v>0</v>
      </c>
      <c r="BI148" s="151">
        <f>IF(N148="nulová",J148,0)</f>
        <v>0</v>
      </c>
      <c r="BJ148" s="16" t="s">
        <v>185</v>
      </c>
      <c r="BK148" s="152">
        <f>ROUND(I148*H148,3)</f>
        <v>0</v>
      </c>
      <c r="BL148" s="16" t="s">
        <v>184</v>
      </c>
      <c r="BM148" s="150" t="s">
        <v>605</v>
      </c>
    </row>
    <row r="149" spans="1:65" s="2" customFormat="1" ht="14.45" customHeight="1">
      <c r="A149" s="28"/>
      <c r="B149" s="139"/>
      <c r="C149" s="165" t="s">
        <v>223</v>
      </c>
      <c r="D149" s="165" t="s">
        <v>377</v>
      </c>
      <c r="E149" s="166" t="s">
        <v>606</v>
      </c>
      <c r="F149" s="167" t="s">
        <v>607</v>
      </c>
      <c r="G149" s="168" t="s">
        <v>183</v>
      </c>
      <c r="H149" s="169">
        <v>10.455</v>
      </c>
      <c r="I149" s="169"/>
      <c r="J149" s="169"/>
      <c r="K149" s="170"/>
      <c r="L149" s="171"/>
      <c r="M149" s="172" t="s">
        <v>1</v>
      </c>
      <c r="N149" s="173" t="s">
        <v>38</v>
      </c>
      <c r="O149" s="148">
        <v>0</v>
      </c>
      <c r="P149" s="148">
        <f>O149*H149</f>
        <v>0</v>
      </c>
      <c r="Q149" s="148">
        <v>1E-3</v>
      </c>
      <c r="R149" s="148">
        <f>Q149*H149</f>
        <v>1.0455000000000001E-2</v>
      </c>
      <c r="S149" s="148">
        <v>0</v>
      </c>
      <c r="T149" s="149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0" t="s">
        <v>215</v>
      </c>
      <c r="AT149" s="150" t="s">
        <v>377</v>
      </c>
      <c r="AU149" s="150" t="s">
        <v>185</v>
      </c>
      <c r="AY149" s="16" t="s">
        <v>177</v>
      </c>
      <c r="BE149" s="151">
        <f>IF(N149="základná",J149,0)</f>
        <v>0</v>
      </c>
      <c r="BF149" s="151">
        <f>IF(N149="znížená",J149,0)</f>
        <v>0</v>
      </c>
      <c r="BG149" s="151">
        <f>IF(N149="zákl. prenesená",J149,0)</f>
        <v>0</v>
      </c>
      <c r="BH149" s="151">
        <f>IF(N149="zníž. prenesená",J149,0)</f>
        <v>0</v>
      </c>
      <c r="BI149" s="151">
        <f>IF(N149="nulová",J149,0)</f>
        <v>0</v>
      </c>
      <c r="BJ149" s="16" t="s">
        <v>185</v>
      </c>
      <c r="BK149" s="152">
        <f>ROUND(I149*H149,3)</f>
        <v>0</v>
      </c>
      <c r="BL149" s="16" t="s">
        <v>184</v>
      </c>
      <c r="BM149" s="150" t="s">
        <v>608</v>
      </c>
    </row>
    <row r="150" spans="1:65" s="13" customFormat="1" ht="22.5">
      <c r="B150" s="153"/>
      <c r="D150" s="154" t="s">
        <v>204</v>
      </c>
      <c r="F150" s="156" t="s">
        <v>609</v>
      </c>
      <c r="H150" s="157">
        <v>10.455</v>
      </c>
      <c r="L150" s="153"/>
      <c r="M150" s="158"/>
      <c r="N150" s="159"/>
      <c r="O150" s="159"/>
      <c r="P150" s="159"/>
      <c r="Q150" s="159"/>
      <c r="R150" s="159"/>
      <c r="S150" s="159"/>
      <c r="T150" s="160"/>
      <c r="AT150" s="155" t="s">
        <v>204</v>
      </c>
      <c r="AU150" s="155" t="s">
        <v>185</v>
      </c>
      <c r="AV150" s="13" t="s">
        <v>185</v>
      </c>
      <c r="AW150" s="13" t="s">
        <v>3</v>
      </c>
      <c r="AX150" s="13" t="s">
        <v>80</v>
      </c>
      <c r="AY150" s="155" t="s">
        <v>177</v>
      </c>
    </row>
    <row r="151" spans="1:65" s="2" customFormat="1" ht="24.2" customHeight="1">
      <c r="A151" s="28"/>
      <c r="B151" s="139"/>
      <c r="C151" s="140" t="s">
        <v>227</v>
      </c>
      <c r="D151" s="140" t="s">
        <v>180</v>
      </c>
      <c r="E151" s="141" t="s">
        <v>610</v>
      </c>
      <c r="F151" s="142" t="s">
        <v>611</v>
      </c>
      <c r="G151" s="143" t="s">
        <v>183</v>
      </c>
      <c r="H151" s="144">
        <v>10.455</v>
      </c>
      <c r="I151" s="144"/>
      <c r="J151" s="144"/>
      <c r="K151" s="145"/>
      <c r="L151" s="29"/>
      <c r="M151" s="146" t="s">
        <v>1</v>
      </c>
      <c r="N151" s="147" t="s">
        <v>38</v>
      </c>
      <c r="O151" s="148">
        <v>0.34699999999999998</v>
      </c>
      <c r="P151" s="148">
        <f>O151*H151</f>
        <v>3.6278849999999996</v>
      </c>
      <c r="Q151" s="148">
        <v>0</v>
      </c>
      <c r="R151" s="148">
        <f>Q151*H151</f>
        <v>0</v>
      </c>
      <c r="S151" s="148">
        <v>0</v>
      </c>
      <c r="T151" s="149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0" t="s">
        <v>184</v>
      </c>
      <c r="AT151" s="150" t="s">
        <v>180</v>
      </c>
      <c r="AU151" s="150" t="s">
        <v>185</v>
      </c>
      <c r="AY151" s="16" t="s">
        <v>177</v>
      </c>
      <c r="BE151" s="151">
        <f>IF(N151="základná",J151,0)</f>
        <v>0</v>
      </c>
      <c r="BF151" s="151">
        <f>IF(N151="znížená",J151,0)</f>
        <v>0</v>
      </c>
      <c r="BG151" s="151">
        <f>IF(N151="zákl. prenesená",J151,0)</f>
        <v>0</v>
      </c>
      <c r="BH151" s="151">
        <f>IF(N151="zníž. prenesená",J151,0)</f>
        <v>0</v>
      </c>
      <c r="BI151" s="151">
        <f>IF(N151="nulová",J151,0)</f>
        <v>0</v>
      </c>
      <c r="BJ151" s="16" t="s">
        <v>185</v>
      </c>
      <c r="BK151" s="152">
        <f>ROUND(I151*H151,3)</f>
        <v>0</v>
      </c>
      <c r="BL151" s="16" t="s">
        <v>184</v>
      </c>
      <c r="BM151" s="150" t="s">
        <v>612</v>
      </c>
    </row>
    <row r="152" spans="1:65" s="13" customFormat="1">
      <c r="B152" s="153"/>
      <c r="D152" s="154" t="s">
        <v>204</v>
      </c>
      <c r="E152" s="155" t="s">
        <v>1</v>
      </c>
      <c r="F152" s="156" t="s">
        <v>613</v>
      </c>
      <c r="H152" s="157">
        <v>3.66</v>
      </c>
      <c r="L152" s="153"/>
      <c r="M152" s="158"/>
      <c r="N152" s="159"/>
      <c r="O152" s="159"/>
      <c r="P152" s="159"/>
      <c r="Q152" s="159"/>
      <c r="R152" s="159"/>
      <c r="S152" s="159"/>
      <c r="T152" s="160"/>
      <c r="AT152" s="155" t="s">
        <v>204</v>
      </c>
      <c r="AU152" s="155" t="s">
        <v>185</v>
      </c>
      <c r="AV152" s="13" t="s">
        <v>185</v>
      </c>
      <c r="AW152" s="13" t="s">
        <v>27</v>
      </c>
      <c r="AX152" s="13" t="s">
        <v>72</v>
      </c>
      <c r="AY152" s="155" t="s">
        <v>177</v>
      </c>
    </row>
    <row r="153" spans="1:65" s="13" customFormat="1">
      <c r="B153" s="153"/>
      <c r="D153" s="154" t="s">
        <v>204</v>
      </c>
      <c r="E153" s="155" t="s">
        <v>1</v>
      </c>
      <c r="F153" s="156" t="s">
        <v>614</v>
      </c>
      <c r="H153" s="157">
        <v>6.7949999999999999</v>
      </c>
      <c r="L153" s="153"/>
      <c r="M153" s="158"/>
      <c r="N153" s="159"/>
      <c r="O153" s="159"/>
      <c r="P153" s="159"/>
      <c r="Q153" s="159"/>
      <c r="R153" s="159"/>
      <c r="S153" s="159"/>
      <c r="T153" s="160"/>
      <c r="AT153" s="155" t="s">
        <v>204</v>
      </c>
      <c r="AU153" s="155" t="s">
        <v>185</v>
      </c>
      <c r="AV153" s="13" t="s">
        <v>185</v>
      </c>
      <c r="AW153" s="13" t="s">
        <v>27</v>
      </c>
      <c r="AX153" s="13" t="s">
        <v>72</v>
      </c>
      <c r="AY153" s="155" t="s">
        <v>177</v>
      </c>
    </row>
    <row r="154" spans="1:65" s="14" customFormat="1">
      <c r="B154" s="174"/>
      <c r="D154" s="154" t="s">
        <v>204</v>
      </c>
      <c r="E154" s="175" t="s">
        <v>1</v>
      </c>
      <c r="F154" s="176" t="s">
        <v>395</v>
      </c>
      <c r="H154" s="177">
        <v>10.455</v>
      </c>
      <c r="L154" s="174"/>
      <c r="M154" s="178"/>
      <c r="N154" s="179"/>
      <c r="O154" s="179"/>
      <c r="P154" s="179"/>
      <c r="Q154" s="179"/>
      <c r="R154" s="179"/>
      <c r="S154" s="179"/>
      <c r="T154" s="180"/>
      <c r="AT154" s="175" t="s">
        <v>204</v>
      </c>
      <c r="AU154" s="175" t="s">
        <v>185</v>
      </c>
      <c r="AV154" s="14" t="s">
        <v>184</v>
      </c>
      <c r="AW154" s="14" t="s">
        <v>27</v>
      </c>
      <c r="AX154" s="14" t="s">
        <v>80</v>
      </c>
      <c r="AY154" s="175" t="s">
        <v>177</v>
      </c>
    </row>
    <row r="155" spans="1:65" s="2" customFormat="1" ht="14.45" customHeight="1">
      <c r="A155" s="28"/>
      <c r="B155" s="139"/>
      <c r="C155" s="140" t="s">
        <v>231</v>
      </c>
      <c r="D155" s="140" t="s">
        <v>180</v>
      </c>
      <c r="E155" s="141" t="s">
        <v>615</v>
      </c>
      <c r="F155" s="142" t="s">
        <v>616</v>
      </c>
      <c r="G155" s="143" t="s">
        <v>221</v>
      </c>
      <c r="H155" s="144">
        <v>1</v>
      </c>
      <c r="I155" s="144"/>
      <c r="J155" s="144"/>
      <c r="K155" s="145"/>
      <c r="L155" s="29"/>
      <c r="M155" s="146" t="s">
        <v>1</v>
      </c>
      <c r="N155" s="147" t="s">
        <v>38</v>
      </c>
      <c r="O155" s="148">
        <v>0.34699999999999998</v>
      </c>
      <c r="P155" s="148">
        <f>O155*H155</f>
        <v>0.34699999999999998</v>
      </c>
      <c r="Q155" s="148">
        <v>0</v>
      </c>
      <c r="R155" s="148">
        <f>Q155*H155</f>
        <v>0</v>
      </c>
      <c r="S155" s="148">
        <v>0</v>
      </c>
      <c r="T155" s="149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0" t="s">
        <v>184</v>
      </c>
      <c r="AT155" s="150" t="s">
        <v>180</v>
      </c>
      <c r="AU155" s="150" t="s">
        <v>185</v>
      </c>
      <c r="AY155" s="16" t="s">
        <v>177</v>
      </c>
      <c r="BE155" s="151">
        <f>IF(N155="základná",J155,0)</f>
        <v>0</v>
      </c>
      <c r="BF155" s="151">
        <f>IF(N155="znížená",J155,0)</f>
        <v>0</v>
      </c>
      <c r="BG155" s="151">
        <f>IF(N155="zákl. prenesená",J155,0)</f>
        <v>0</v>
      </c>
      <c r="BH155" s="151">
        <f>IF(N155="zníž. prenesená",J155,0)</f>
        <v>0</v>
      </c>
      <c r="BI155" s="151">
        <f>IF(N155="nulová",J155,0)</f>
        <v>0</v>
      </c>
      <c r="BJ155" s="16" t="s">
        <v>185</v>
      </c>
      <c r="BK155" s="152">
        <f>ROUND(I155*H155,3)</f>
        <v>0</v>
      </c>
      <c r="BL155" s="16" t="s">
        <v>184</v>
      </c>
      <c r="BM155" s="150" t="s">
        <v>617</v>
      </c>
    </row>
    <row r="156" spans="1:65" s="12" customFormat="1" ht="22.9" customHeight="1">
      <c r="B156" s="127"/>
      <c r="D156" s="128" t="s">
        <v>71</v>
      </c>
      <c r="E156" s="137" t="s">
        <v>185</v>
      </c>
      <c r="F156" s="137" t="s">
        <v>358</v>
      </c>
      <c r="J156" s="138"/>
      <c r="L156" s="127"/>
      <c r="M156" s="131"/>
      <c r="N156" s="132"/>
      <c r="O156" s="132"/>
      <c r="P156" s="133">
        <f>SUM(P157:P161)</f>
        <v>5.8058959999999997</v>
      </c>
      <c r="Q156" s="132"/>
      <c r="R156" s="133">
        <f>SUM(R157:R161)</f>
        <v>10.603585839999999</v>
      </c>
      <c r="S156" s="132"/>
      <c r="T156" s="134">
        <f>SUM(T157:T161)</f>
        <v>0</v>
      </c>
      <c r="AR156" s="128" t="s">
        <v>80</v>
      </c>
      <c r="AT156" s="135" t="s">
        <v>71</v>
      </c>
      <c r="AU156" s="135" t="s">
        <v>80</v>
      </c>
      <c r="AY156" s="128" t="s">
        <v>177</v>
      </c>
      <c r="BK156" s="136">
        <f>SUM(BK157:BK161)</f>
        <v>0</v>
      </c>
    </row>
    <row r="157" spans="1:65" s="2" customFormat="1" ht="14.45" customHeight="1">
      <c r="A157" s="28"/>
      <c r="B157" s="139"/>
      <c r="C157" s="140" t="s">
        <v>235</v>
      </c>
      <c r="D157" s="140" t="s">
        <v>180</v>
      </c>
      <c r="E157" s="141" t="s">
        <v>449</v>
      </c>
      <c r="F157" s="142" t="s">
        <v>450</v>
      </c>
      <c r="G157" s="143" t="s">
        <v>202</v>
      </c>
      <c r="H157" s="144">
        <v>4.8159999999999998</v>
      </c>
      <c r="I157" s="144"/>
      <c r="J157" s="144"/>
      <c r="K157" s="145"/>
      <c r="L157" s="29"/>
      <c r="M157" s="146" t="s">
        <v>1</v>
      </c>
      <c r="N157" s="147" t="s">
        <v>38</v>
      </c>
      <c r="O157" s="148">
        <v>0.58099999999999996</v>
      </c>
      <c r="P157" s="148">
        <f>O157*H157</f>
        <v>2.7980959999999997</v>
      </c>
      <c r="Q157" s="148">
        <v>2.20099</v>
      </c>
      <c r="R157" s="148">
        <f>Q157*H157</f>
        <v>10.59996784</v>
      </c>
      <c r="S157" s="148">
        <v>0</v>
      </c>
      <c r="T157" s="149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0" t="s">
        <v>184</v>
      </c>
      <c r="AT157" s="150" t="s">
        <v>180</v>
      </c>
      <c r="AU157" s="150" t="s">
        <v>185</v>
      </c>
      <c r="AY157" s="16" t="s">
        <v>177</v>
      </c>
      <c r="BE157" s="151">
        <f>IF(N157="základná",J157,0)</f>
        <v>0</v>
      </c>
      <c r="BF157" s="151">
        <f>IF(N157="znížená",J157,0)</f>
        <v>0</v>
      </c>
      <c r="BG157" s="151">
        <f>IF(N157="zákl. prenesená",J157,0)</f>
        <v>0</v>
      </c>
      <c r="BH157" s="151">
        <f>IF(N157="zníž. prenesená",J157,0)</f>
        <v>0</v>
      </c>
      <c r="BI157" s="151">
        <f>IF(N157="nulová",J157,0)</f>
        <v>0</v>
      </c>
      <c r="BJ157" s="16" t="s">
        <v>185</v>
      </c>
      <c r="BK157" s="152">
        <f>ROUND(I157*H157,3)</f>
        <v>0</v>
      </c>
      <c r="BL157" s="16" t="s">
        <v>184</v>
      </c>
      <c r="BM157" s="150" t="s">
        <v>618</v>
      </c>
    </row>
    <row r="158" spans="1:65" s="13" customFormat="1">
      <c r="B158" s="153"/>
      <c r="D158" s="154" t="s">
        <v>204</v>
      </c>
      <c r="E158" s="155" t="s">
        <v>1</v>
      </c>
      <c r="F158" s="156" t="s">
        <v>619</v>
      </c>
      <c r="H158" s="157">
        <v>4.8159999999999998</v>
      </c>
      <c r="L158" s="153"/>
      <c r="M158" s="158"/>
      <c r="N158" s="159"/>
      <c r="O158" s="159"/>
      <c r="P158" s="159"/>
      <c r="Q158" s="159"/>
      <c r="R158" s="159"/>
      <c r="S158" s="159"/>
      <c r="T158" s="160"/>
      <c r="AT158" s="155" t="s">
        <v>204</v>
      </c>
      <c r="AU158" s="155" t="s">
        <v>185</v>
      </c>
      <c r="AV158" s="13" t="s">
        <v>185</v>
      </c>
      <c r="AW158" s="13" t="s">
        <v>27</v>
      </c>
      <c r="AX158" s="13" t="s">
        <v>80</v>
      </c>
      <c r="AY158" s="155" t="s">
        <v>177</v>
      </c>
    </row>
    <row r="159" spans="1:65" s="2" customFormat="1" ht="14.45" customHeight="1">
      <c r="A159" s="28"/>
      <c r="B159" s="139"/>
      <c r="C159" s="140" t="s">
        <v>240</v>
      </c>
      <c r="D159" s="140" t="s">
        <v>180</v>
      </c>
      <c r="E159" s="141" t="s">
        <v>620</v>
      </c>
      <c r="F159" s="142" t="s">
        <v>621</v>
      </c>
      <c r="G159" s="143" t="s">
        <v>183</v>
      </c>
      <c r="H159" s="144">
        <v>5.4</v>
      </c>
      <c r="I159" s="144"/>
      <c r="J159" s="144"/>
      <c r="K159" s="145"/>
      <c r="L159" s="29"/>
      <c r="M159" s="146" t="s">
        <v>1</v>
      </c>
      <c r="N159" s="147" t="s">
        <v>38</v>
      </c>
      <c r="O159" s="148">
        <v>0.35799999999999998</v>
      </c>
      <c r="P159" s="148">
        <f>O159*H159</f>
        <v>1.9332</v>
      </c>
      <c r="Q159" s="148">
        <v>6.7000000000000002E-4</v>
      </c>
      <c r="R159" s="148">
        <f>Q159*H159</f>
        <v>3.6180000000000006E-3</v>
      </c>
      <c r="S159" s="148">
        <v>0</v>
      </c>
      <c r="T159" s="149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0" t="s">
        <v>184</v>
      </c>
      <c r="AT159" s="150" t="s">
        <v>180</v>
      </c>
      <c r="AU159" s="150" t="s">
        <v>185</v>
      </c>
      <c r="AY159" s="16" t="s">
        <v>177</v>
      </c>
      <c r="BE159" s="151">
        <f>IF(N159="základná",J159,0)</f>
        <v>0</v>
      </c>
      <c r="BF159" s="151">
        <f>IF(N159="znížená",J159,0)</f>
        <v>0</v>
      </c>
      <c r="BG159" s="151">
        <f>IF(N159="zákl. prenesená",J159,0)</f>
        <v>0</v>
      </c>
      <c r="BH159" s="151">
        <f>IF(N159="zníž. prenesená",J159,0)</f>
        <v>0</v>
      </c>
      <c r="BI159" s="151">
        <f>IF(N159="nulová",J159,0)</f>
        <v>0</v>
      </c>
      <c r="BJ159" s="16" t="s">
        <v>185</v>
      </c>
      <c r="BK159" s="152">
        <f>ROUND(I159*H159,3)</f>
        <v>0</v>
      </c>
      <c r="BL159" s="16" t="s">
        <v>184</v>
      </c>
      <c r="BM159" s="150" t="s">
        <v>622</v>
      </c>
    </row>
    <row r="160" spans="1:65" s="13" customFormat="1">
      <c r="B160" s="153"/>
      <c r="D160" s="154" t="s">
        <v>204</v>
      </c>
      <c r="E160" s="155" t="s">
        <v>1</v>
      </c>
      <c r="F160" s="156" t="s">
        <v>623</v>
      </c>
      <c r="H160" s="157">
        <v>5.4</v>
      </c>
      <c r="L160" s="153"/>
      <c r="M160" s="158"/>
      <c r="N160" s="159"/>
      <c r="O160" s="159"/>
      <c r="P160" s="159"/>
      <c r="Q160" s="159"/>
      <c r="R160" s="159"/>
      <c r="S160" s="159"/>
      <c r="T160" s="160"/>
      <c r="AT160" s="155" t="s">
        <v>204</v>
      </c>
      <c r="AU160" s="155" t="s">
        <v>185</v>
      </c>
      <c r="AV160" s="13" t="s">
        <v>185</v>
      </c>
      <c r="AW160" s="13" t="s">
        <v>27</v>
      </c>
      <c r="AX160" s="13" t="s">
        <v>80</v>
      </c>
      <c r="AY160" s="155" t="s">
        <v>177</v>
      </c>
    </row>
    <row r="161" spans="1:65" s="2" customFormat="1" ht="14.45" customHeight="1">
      <c r="A161" s="28"/>
      <c r="B161" s="139"/>
      <c r="C161" s="140" t="s">
        <v>245</v>
      </c>
      <c r="D161" s="140" t="s">
        <v>180</v>
      </c>
      <c r="E161" s="141" t="s">
        <v>624</v>
      </c>
      <c r="F161" s="142" t="s">
        <v>625</v>
      </c>
      <c r="G161" s="143" t="s">
        <v>183</v>
      </c>
      <c r="H161" s="144">
        <v>5.4</v>
      </c>
      <c r="I161" s="144"/>
      <c r="J161" s="144"/>
      <c r="K161" s="145"/>
      <c r="L161" s="29"/>
      <c r="M161" s="146" t="s">
        <v>1</v>
      </c>
      <c r="N161" s="147" t="s">
        <v>38</v>
      </c>
      <c r="O161" s="148">
        <v>0.19900000000000001</v>
      </c>
      <c r="P161" s="148">
        <f>O161*H161</f>
        <v>1.0746000000000002</v>
      </c>
      <c r="Q161" s="148">
        <v>0</v>
      </c>
      <c r="R161" s="148">
        <f>Q161*H161</f>
        <v>0</v>
      </c>
      <c r="S161" s="148">
        <v>0</v>
      </c>
      <c r="T161" s="149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0" t="s">
        <v>184</v>
      </c>
      <c r="AT161" s="150" t="s">
        <v>180</v>
      </c>
      <c r="AU161" s="150" t="s">
        <v>185</v>
      </c>
      <c r="AY161" s="16" t="s">
        <v>177</v>
      </c>
      <c r="BE161" s="151">
        <f>IF(N161="základná",J161,0)</f>
        <v>0</v>
      </c>
      <c r="BF161" s="151">
        <f>IF(N161="znížená",J161,0)</f>
        <v>0</v>
      </c>
      <c r="BG161" s="151">
        <f>IF(N161="zákl. prenesená",J161,0)</f>
        <v>0</v>
      </c>
      <c r="BH161" s="151">
        <f>IF(N161="zníž. prenesená",J161,0)</f>
        <v>0</v>
      </c>
      <c r="BI161" s="151">
        <f>IF(N161="nulová",J161,0)</f>
        <v>0</v>
      </c>
      <c r="BJ161" s="16" t="s">
        <v>185</v>
      </c>
      <c r="BK161" s="152">
        <f>ROUND(I161*H161,3)</f>
        <v>0</v>
      </c>
      <c r="BL161" s="16" t="s">
        <v>184</v>
      </c>
      <c r="BM161" s="150" t="s">
        <v>626</v>
      </c>
    </row>
    <row r="162" spans="1:65" s="12" customFormat="1" ht="22.9" customHeight="1">
      <c r="B162" s="127"/>
      <c r="D162" s="128" t="s">
        <v>71</v>
      </c>
      <c r="E162" s="137" t="s">
        <v>190</v>
      </c>
      <c r="F162" s="137" t="s">
        <v>454</v>
      </c>
      <c r="J162" s="138"/>
      <c r="L162" s="127"/>
      <c r="M162" s="131"/>
      <c r="N162" s="132"/>
      <c r="O162" s="132"/>
      <c r="P162" s="133">
        <f>SUM(P163:P164)</f>
        <v>3.9547200000000005</v>
      </c>
      <c r="Q162" s="132"/>
      <c r="R162" s="133">
        <f>SUM(R163:R164)</f>
        <v>2.1596288000000001</v>
      </c>
      <c r="S162" s="132"/>
      <c r="T162" s="134">
        <f>SUM(T163:T164)</f>
        <v>0</v>
      </c>
      <c r="AR162" s="128" t="s">
        <v>80</v>
      </c>
      <c r="AT162" s="135" t="s">
        <v>71</v>
      </c>
      <c r="AU162" s="135" t="s">
        <v>80</v>
      </c>
      <c r="AY162" s="128" t="s">
        <v>177</v>
      </c>
      <c r="BK162" s="136">
        <f>SUM(BK163:BK164)</f>
        <v>0</v>
      </c>
    </row>
    <row r="163" spans="1:65" s="2" customFormat="1" ht="24.2" customHeight="1">
      <c r="A163" s="28"/>
      <c r="B163" s="139"/>
      <c r="C163" s="140" t="s">
        <v>250</v>
      </c>
      <c r="D163" s="140" t="s">
        <v>180</v>
      </c>
      <c r="E163" s="141" t="s">
        <v>627</v>
      </c>
      <c r="F163" s="142" t="s">
        <v>628</v>
      </c>
      <c r="G163" s="143" t="s">
        <v>202</v>
      </c>
      <c r="H163" s="144">
        <v>1.1200000000000001</v>
      </c>
      <c r="I163" s="144"/>
      <c r="J163" s="144"/>
      <c r="K163" s="145"/>
      <c r="L163" s="29"/>
      <c r="M163" s="146" t="s">
        <v>1</v>
      </c>
      <c r="N163" s="147" t="s">
        <v>38</v>
      </c>
      <c r="O163" s="148">
        <v>3.5310000000000001</v>
      </c>
      <c r="P163" s="148">
        <f>O163*H163</f>
        <v>3.9547200000000005</v>
      </c>
      <c r="Q163" s="148">
        <v>1.92824</v>
      </c>
      <c r="R163" s="148">
        <f>Q163*H163</f>
        <v>2.1596288000000001</v>
      </c>
      <c r="S163" s="148">
        <v>0</v>
      </c>
      <c r="T163" s="149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0" t="s">
        <v>184</v>
      </c>
      <c r="AT163" s="150" t="s">
        <v>180</v>
      </c>
      <c r="AU163" s="150" t="s">
        <v>185</v>
      </c>
      <c r="AY163" s="16" t="s">
        <v>177</v>
      </c>
      <c r="BE163" s="151">
        <f>IF(N163="základná",J163,0)</f>
        <v>0</v>
      </c>
      <c r="BF163" s="151">
        <f>IF(N163="znížená",J163,0)</f>
        <v>0</v>
      </c>
      <c r="BG163" s="151">
        <f>IF(N163="zákl. prenesená",J163,0)</f>
        <v>0</v>
      </c>
      <c r="BH163" s="151">
        <f>IF(N163="zníž. prenesená",J163,0)</f>
        <v>0</v>
      </c>
      <c r="BI163" s="151">
        <f>IF(N163="nulová",J163,0)</f>
        <v>0</v>
      </c>
      <c r="BJ163" s="16" t="s">
        <v>185</v>
      </c>
      <c r="BK163" s="152">
        <f>ROUND(I163*H163,3)</f>
        <v>0</v>
      </c>
      <c r="BL163" s="16" t="s">
        <v>184</v>
      </c>
      <c r="BM163" s="150" t="s">
        <v>629</v>
      </c>
    </row>
    <row r="164" spans="1:65" s="13" customFormat="1">
      <c r="B164" s="153"/>
      <c r="D164" s="154" t="s">
        <v>204</v>
      </c>
      <c r="E164" s="155" t="s">
        <v>1</v>
      </c>
      <c r="F164" s="156" t="s">
        <v>630</v>
      </c>
      <c r="H164" s="157">
        <v>1.1200000000000001</v>
      </c>
      <c r="L164" s="153"/>
      <c r="M164" s="158"/>
      <c r="N164" s="159"/>
      <c r="O164" s="159"/>
      <c r="P164" s="159"/>
      <c r="Q164" s="159"/>
      <c r="R164" s="159"/>
      <c r="S164" s="159"/>
      <c r="T164" s="160"/>
      <c r="AT164" s="155" t="s">
        <v>204</v>
      </c>
      <c r="AU164" s="155" t="s">
        <v>185</v>
      </c>
      <c r="AV164" s="13" t="s">
        <v>185</v>
      </c>
      <c r="AW164" s="13" t="s">
        <v>27</v>
      </c>
      <c r="AX164" s="13" t="s">
        <v>80</v>
      </c>
      <c r="AY164" s="155" t="s">
        <v>177</v>
      </c>
    </row>
    <row r="165" spans="1:65" s="12" customFormat="1" ht="22.9" customHeight="1">
      <c r="B165" s="127"/>
      <c r="D165" s="128" t="s">
        <v>71</v>
      </c>
      <c r="E165" s="137" t="s">
        <v>178</v>
      </c>
      <c r="F165" s="137" t="s">
        <v>179</v>
      </c>
      <c r="J165" s="138"/>
      <c r="L165" s="127"/>
      <c r="M165" s="131"/>
      <c r="N165" s="132"/>
      <c r="O165" s="132"/>
      <c r="P165" s="133">
        <f>SUM(P166:P170)</f>
        <v>9.3417366000000008</v>
      </c>
      <c r="Q165" s="132"/>
      <c r="R165" s="133">
        <f>SUM(R166:R170)</f>
        <v>0.40443960000000001</v>
      </c>
      <c r="S165" s="132"/>
      <c r="T165" s="134">
        <f>SUM(T166:T170)</f>
        <v>0</v>
      </c>
      <c r="AR165" s="128" t="s">
        <v>80</v>
      </c>
      <c r="AT165" s="135" t="s">
        <v>71</v>
      </c>
      <c r="AU165" s="135" t="s">
        <v>80</v>
      </c>
      <c r="AY165" s="128" t="s">
        <v>177</v>
      </c>
      <c r="BK165" s="136">
        <f>SUM(BK166:BK170)</f>
        <v>0</v>
      </c>
    </row>
    <row r="166" spans="1:65" s="2" customFormat="1" ht="24.2" customHeight="1">
      <c r="A166" s="28"/>
      <c r="B166" s="139"/>
      <c r="C166" s="140" t="s">
        <v>255</v>
      </c>
      <c r="D166" s="140" t="s">
        <v>180</v>
      </c>
      <c r="E166" s="141" t="s">
        <v>181</v>
      </c>
      <c r="F166" s="142" t="s">
        <v>561</v>
      </c>
      <c r="G166" s="143" t="s">
        <v>183</v>
      </c>
      <c r="H166" s="144">
        <v>3.74</v>
      </c>
      <c r="I166" s="144"/>
      <c r="J166" s="144"/>
      <c r="K166" s="145"/>
      <c r="L166" s="29"/>
      <c r="M166" s="146" t="s">
        <v>1</v>
      </c>
      <c r="N166" s="147" t="s">
        <v>38</v>
      </c>
      <c r="O166" s="148">
        <v>0.38800000000000001</v>
      </c>
      <c r="P166" s="148">
        <f>O166*H166</f>
        <v>1.4511200000000002</v>
      </c>
      <c r="Q166" s="148">
        <v>4.8300000000000001E-3</v>
      </c>
      <c r="R166" s="148">
        <f>Q166*H166</f>
        <v>1.8064200000000002E-2</v>
      </c>
      <c r="S166" s="148">
        <v>0</v>
      </c>
      <c r="T166" s="149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50" t="s">
        <v>184</v>
      </c>
      <c r="AT166" s="150" t="s">
        <v>180</v>
      </c>
      <c r="AU166" s="150" t="s">
        <v>185</v>
      </c>
      <c r="AY166" s="16" t="s">
        <v>177</v>
      </c>
      <c r="BE166" s="151">
        <f>IF(N166="základná",J166,0)</f>
        <v>0</v>
      </c>
      <c r="BF166" s="151">
        <f>IF(N166="znížená",J166,0)</f>
        <v>0</v>
      </c>
      <c r="BG166" s="151">
        <f>IF(N166="zákl. prenesená",J166,0)</f>
        <v>0</v>
      </c>
      <c r="BH166" s="151">
        <f>IF(N166="zníž. prenesená",J166,0)</f>
        <v>0</v>
      </c>
      <c r="BI166" s="151">
        <f>IF(N166="nulová",J166,0)</f>
        <v>0</v>
      </c>
      <c r="BJ166" s="16" t="s">
        <v>185</v>
      </c>
      <c r="BK166" s="152">
        <f>ROUND(I166*H166,3)</f>
        <v>0</v>
      </c>
      <c r="BL166" s="16" t="s">
        <v>184</v>
      </c>
      <c r="BM166" s="150" t="s">
        <v>631</v>
      </c>
    </row>
    <row r="167" spans="1:65" s="2" customFormat="1" ht="24.2" customHeight="1">
      <c r="A167" s="28"/>
      <c r="B167" s="139"/>
      <c r="C167" s="140" t="s">
        <v>259</v>
      </c>
      <c r="D167" s="140" t="s">
        <v>180</v>
      </c>
      <c r="E167" s="141" t="s">
        <v>187</v>
      </c>
      <c r="F167" s="142" t="s">
        <v>563</v>
      </c>
      <c r="G167" s="143" t="s">
        <v>183</v>
      </c>
      <c r="H167" s="144">
        <v>3.74</v>
      </c>
      <c r="I167" s="144"/>
      <c r="J167" s="144"/>
      <c r="K167" s="145"/>
      <c r="L167" s="29"/>
      <c r="M167" s="146" t="s">
        <v>1</v>
      </c>
      <c r="N167" s="147" t="s">
        <v>38</v>
      </c>
      <c r="O167" s="148">
        <v>0.41750999999999999</v>
      </c>
      <c r="P167" s="148">
        <f>O167*H167</f>
        <v>1.5614874000000001</v>
      </c>
      <c r="Q167" s="148">
        <v>7.3499999999999998E-3</v>
      </c>
      <c r="R167" s="148">
        <f>Q167*H167</f>
        <v>2.7489E-2</v>
      </c>
      <c r="S167" s="148">
        <v>0</v>
      </c>
      <c r="T167" s="149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0" t="s">
        <v>184</v>
      </c>
      <c r="AT167" s="150" t="s">
        <v>180</v>
      </c>
      <c r="AU167" s="150" t="s">
        <v>185</v>
      </c>
      <c r="AY167" s="16" t="s">
        <v>177</v>
      </c>
      <c r="BE167" s="151">
        <f>IF(N167="základná",J167,0)</f>
        <v>0</v>
      </c>
      <c r="BF167" s="151">
        <f>IF(N167="znížená",J167,0)</f>
        <v>0</v>
      </c>
      <c r="BG167" s="151">
        <f>IF(N167="zákl. prenesená",J167,0)</f>
        <v>0</v>
      </c>
      <c r="BH167" s="151">
        <f>IF(N167="zníž. prenesená",J167,0)</f>
        <v>0</v>
      </c>
      <c r="BI167" s="151">
        <f>IF(N167="nulová",J167,0)</f>
        <v>0</v>
      </c>
      <c r="BJ167" s="16" t="s">
        <v>185</v>
      </c>
      <c r="BK167" s="152">
        <f>ROUND(I167*H167,3)</f>
        <v>0</v>
      </c>
      <c r="BL167" s="16" t="s">
        <v>184</v>
      </c>
      <c r="BM167" s="150" t="s">
        <v>632</v>
      </c>
    </row>
    <row r="168" spans="1:65" s="2" customFormat="1" ht="37.9" customHeight="1">
      <c r="A168" s="28"/>
      <c r="B168" s="139"/>
      <c r="C168" s="140" t="s">
        <v>263</v>
      </c>
      <c r="D168" s="140" t="s">
        <v>180</v>
      </c>
      <c r="E168" s="141" t="s">
        <v>191</v>
      </c>
      <c r="F168" s="142" t="s">
        <v>565</v>
      </c>
      <c r="G168" s="143" t="s">
        <v>183</v>
      </c>
      <c r="H168" s="144">
        <v>3.74</v>
      </c>
      <c r="I168" s="144"/>
      <c r="J168" s="144"/>
      <c r="K168" s="145"/>
      <c r="L168" s="29"/>
      <c r="M168" s="146" t="s">
        <v>1</v>
      </c>
      <c r="N168" s="147" t="s">
        <v>38</v>
      </c>
      <c r="O168" s="148">
        <v>0.63290000000000002</v>
      </c>
      <c r="P168" s="148">
        <f>O168*H168</f>
        <v>2.3670460000000002</v>
      </c>
      <c r="Q168" s="148">
        <v>3.3599999999999998E-2</v>
      </c>
      <c r="R168" s="148">
        <f>Q168*H168</f>
        <v>0.125664</v>
      </c>
      <c r="S168" s="148">
        <v>0</v>
      </c>
      <c r="T168" s="149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50" t="s">
        <v>184</v>
      </c>
      <c r="AT168" s="150" t="s">
        <v>180</v>
      </c>
      <c r="AU168" s="150" t="s">
        <v>185</v>
      </c>
      <c r="AY168" s="16" t="s">
        <v>177</v>
      </c>
      <c r="BE168" s="151">
        <f>IF(N168="základná",J168,0)</f>
        <v>0</v>
      </c>
      <c r="BF168" s="151">
        <f>IF(N168="znížená",J168,0)</f>
        <v>0</v>
      </c>
      <c r="BG168" s="151">
        <f>IF(N168="zákl. prenesená",J168,0)</f>
        <v>0</v>
      </c>
      <c r="BH168" s="151">
        <f>IF(N168="zníž. prenesená",J168,0)</f>
        <v>0</v>
      </c>
      <c r="BI168" s="151">
        <f>IF(N168="nulová",J168,0)</f>
        <v>0</v>
      </c>
      <c r="BJ168" s="16" t="s">
        <v>185</v>
      </c>
      <c r="BK168" s="152">
        <f>ROUND(I168*H168,3)</f>
        <v>0</v>
      </c>
      <c r="BL168" s="16" t="s">
        <v>184</v>
      </c>
      <c r="BM168" s="150" t="s">
        <v>633</v>
      </c>
    </row>
    <row r="169" spans="1:65" s="2" customFormat="1" ht="37.9" customHeight="1">
      <c r="A169" s="28"/>
      <c r="B169" s="139"/>
      <c r="C169" s="140" t="s">
        <v>7</v>
      </c>
      <c r="D169" s="140" t="s">
        <v>180</v>
      </c>
      <c r="E169" s="141" t="s">
        <v>634</v>
      </c>
      <c r="F169" s="142" t="s">
        <v>635</v>
      </c>
      <c r="G169" s="143" t="s">
        <v>183</v>
      </c>
      <c r="H169" s="144">
        <v>6.3</v>
      </c>
      <c r="I169" s="144"/>
      <c r="J169" s="144"/>
      <c r="K169" s="145"/>
      <c r="L169" s="29"/>
      <c r="M169" s="146" t="s">
        <v>1</v>
      </c>
      <c r="N169" s="147" t="s">
        <v>38</v>
      </c>
      <c r="O169" s="148">
        <v>0.56289999999999996</v>
      </c>
      <c r="P169" s="148">
        <f>O169*H169</f>
        <v>3.5462699999999998</v>
      </c>
      <c r="Q169" s="148">
        <v>3.3599999999999998E-2</v>
      </c>
      <c r="R169" s="148">
        <f>Q169*H169</f>
        <v>0.21167999999999998</v>
      </c>
      <c r="S169" s="148">
        <v>0</v>
      </c>
      <c r="T169" s="149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0" t="s">
        <v>184</v>
      </c>
      <c r="AT169" s="150" t="s">
        <v>180</v>
      </c>
      <c r="AU169" s="150" t="s">
        <v>185</v>
      </c>
      <c r="AY169" s="16" t="s">
        <v>177</v>
      </c>
      <c r="BE169" s="151">
        <f>IF(N169="základná",J169,0)</f>
        <v>0</v>
      </c>
      <c r="BF169" s="151">
        <f>IF(N169="znížená",J169,0)</f>
        <v>0</v>
      </c>
      <c r="BG169" s="151">
        <f>IF(N169="zákl. prenesená",J169,0)</f>
        <v>0</v>
      </c>
      <c r="BH169" s="151">
        <f>IF(N169="zníž. prenesená",J169,0)</f>
        <v>0</v>
      </c>
      <c r="BI169" s="151">
        <f>IF(N169="nulová",J169,0)</f>
        <v>0</v>
      </c>
      <c r="BJ169" s="16" t="s">
        <v>185</v>
      </c>
      <c r="BK169" s="152">
        <f>ROUND(I169*H169,3)</f>
        <v>0</v>
      </c>
      <c r="BL169" s="16" t="s">
        <v>184</v>
      </c>
      <c r="BM169" s="150" t="s">
        <v>636</v>
      </c>
    </row>
    <row r="170" spans="1:65" s="2" customFormat="1" ht="24.2" customHeight="1">
      <c r="A170" s="28"/>
      <c r="B170" s="139"/>
      <c r="C170" s="140" t="s">
        <v>273</v>
      </c>
      <c r="D170" s="140" t="s">
        <v>180</v>
      </c>
      <c r="E170" s="141" t="s">
        <v>194</v>
      </c>
      <c r="F170" s="142" t="s">
        <v>195</v>
      </c>
      <c r="G170" s="143" t="s">
        <v>183</v>
      </c>
      <c r="H170" s="144">
        <v>3.74</v>
      </c>
      <c r="I170" s="144"/>
      <c r="J170" s="144"/>
      <c r="K170" s="145"/>
      <c r="L170" s="29"/>
      <c r="M170" s="146" t="s">
        <v>1</v>
      </c>
      <c r="N170" s="147" t="s">
        <v>38</v>
      </c>
      <c r="O170" s="148">
        <v>0.11118</v>
      </c>
      <c r="P170" s="148">
        <f>O170*H170</f>
        <v>0.41581320000000005</v>
      </c>
      <c r="Q170" s="148">
        <v>5.7600000000000004E-3</v>
      </c>
      <c r="R170" s="148">
        <f>Q170*H170</f>
        <v>2.1542400000000003E-2</v>
      </c>
      <c r="S170" s="148">
        <v>0</v>
      </c>
      <c r="T170" s="149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50" t="s">
        <v>184</v>
      </c>
      <c r="AT170" s="150" t="s">
        <v>180</v>
      </c>
      <c r="AU170" s="150" t="s">
        <v>185</v>
      </c>
      <c r="AY170" s="16" t="s">
        <v>177</v>
      </c>
      <c r="BE170" s="151">
        <f>IF(N170="základná",J170,0)</f>
        <v>0</v>
      </c>
      <c r="BF170" s="151">
        <f>IF(N170="znížená",J170,0)</f>
        <v>0</v>
      </c>
      <c r="BG170" s="151">
        <f>IF(N170="zákl. prenesená",J170,0)</f>
        <v>0</v>
      </c>
      <c r="BH170" s="151">
        <f>IF(N170="zníž. prenesená",J170,0)</f>
        <v>0</v>
      </c>
      <c r="BI170" s="151">
        <f>IF(N170="nulová",J170,0)</f>
        <v>0</v>
      </c>
      <c r="BJ170" s="16" t="s">
        <v>185</v>
      </c>
      <c r="BK170" s="152">
        <f>ROUND(I170*H170,3)</f>
        <v>0</v>
      </c>
      <c r="BL170" s="16" t="s">
        <v>184</v>
      </c>
      <c r="BM170" s="150" t="s">
        <v>637</v>
      </c>
    </row>
    <row r="171" spans="1:65" s="12" customFormat="1" ht="22.9" customHeight="1">
      <c r="B171" s="127"/>
      <c r="D171" s="128" t="s">
        <v>71</v>
      </c>
      <c r="E171" s="137" t="s">
        <v>271</v>
      </c>
      <c r="F171" s="137" t="s">
        <v>272</v>
      </c>
      <c r="J171" s="138"/>
      <c r="L171" s="127"/>
      <c r="M171" s="131"/>
      <c r="N171" s="132"/>
      <c r="O171" s="132"/>
      <c r="P171" s="133">
        <f>P172</f>
        <v>32.457414</v>
      </c>
      <c r="Q171" s="132"/>
      <c r="R171" s="133">
        <f>R172</f>
        <v>0</v>
      </c>
      <c r="S171" s="132"/>
      <c r="T171" s="134">
        <f>T172</f>
        <v>0</v>
      </c>
      <c r="AR171" s="128" t="s">
        <v>80</v>
      </c>
      <c r="AT171" s="135" t="s">
        <v>71</v>
      </c>
      <c r="AU171" s="135" t="s">
        <v>80</v>
      </c>
      <c r="AY171" s="128" t="s">
        <v>177</v>
      </c>
      <c r="BK171" s="136">
        <f>BK172</f>
        <v>0</v>
      </c>
    </row>
    <row r="172" spans="1:65" s="2" customFormat="1" ht="24.2" customHeight="1">
      <c r="A172" s="28"/>
      <c r="B172" s="139"/>
      <c r="C172" s="140" t="s">
        <v>281</v>
      </c>
      <c r="D172" s="140" t="s">
        <v>180</v>
      </c>
      <c r="E172" s="141" t="s">
        <v>274</v>
      </c>
      <c r="F172" s="142" t="s">
        <v>275</v>
      </c>
      <c r="G172" s="143" t="s">
        <v>253</v>
      </c>
      <c r="H172" s="144">
        <v>13.178000000000001</v>
      </c>
      <c r="I172" s="144"/>
      <c r="J172" s="144"/>
      <c r="K172" s="145"/>
      <c r="L172" s="29"/>
      <c r="M172" s="146" t="s">
        <v>1</v>
      </c>
      <c r="N172" s="147" t="s">
        <v>38</v>
      </c>
      <c r="O172" s="148">
        <v>2.4630000000000001</v>
      </c>
      <c r="P172" s="148">
        <f>O172*H172</f>
        <v>32.457414</v>
      </c>
      <c r="Q172" s="148">
        <v>0</v>
      </c>
      <c r="R172" s="148">
        <f>Q172*H172</f>
        <v>0</v>
      </c>
      <c r="S172" s="148">
        <v>0</v>
      </c>
      <c r="T172" s="149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0" t="s">
        <v>184</v>
      </c>
      <c r="AT172" s="150" t="s">
        <v>180</v>
      </c>
      <c r="AU172" s="150" t="s">
        <v>185</v>
      </c>
      <c r="AY172" s="16" t="s">
        <v>177</v>
      </c>
      <c r="BE172" s="151">
        <f>IF(N172="základná",J172,0)</f>
        <v>0</v>
      </c>
      <c r="BF172" s="151">
        <f>IF(N172="znížená",J172,0)</f>
        <v>0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6" t="s">
        <v>185</v>
      </c>
      <c r="BK172" s="152">
        <f>ROUND(I172*H172,3)</f>
        <v>0</v>
      </c>
      <c r="BL172" s="16" t="s">
        <v>184</v>
      </c>
      <c r="BM172" s="150" t="s">
        <v>638</v>
      </c>
    </row>
    <row r="173" spans="1:65" s="12" customFormat="1" ht="25.9" customHeight="1">
      <c r="B173" s="127"/>
      <c r="D173" s="128" t="s">
        <v>71</v>
      </c>
      <c r="E173" s="129" t="s">
        <v>277</v>
      </c>
      <c r="F173" s="129" t="s">
        <v>278</v>
      </c>
      <c r="J173" s="130"/>
      <c r="L173" s="127"/>
      <c r="M173" s="131"/>
      <c r="N173" s="132"/>
      <c r="O173" s="132"/>
      <c r="P173" s="133">
        <f>P174+P180</f>
        <v>1.7857639999999999</v>
      </c>
      <c r="Q173" s="132"/>
      <c r="R173" s="133">
        <f>R174+R180</f>
        <v>6.1071E-2</v>
      </c>
      <c r="S173" s="132"/>
      <c r="T173" s="134">
        <f>T174+T180</f>
        <v>0</v>
      </c>
      <c r="AR173" s="128" t="s">
        <v>185</v>
      </c>
      <c r="AT173" s="135" t="s">
        <v>71</v>
      </c>
      <c r="AU173" s="135" t="s">
        <v>72</v>
      </c>
      <c r="AY173" s="128" t="s">
        <v>177</v>
      </c>
      <c r="BK173" s="136">
        <f>BK174+BK180</f>
        <v>0</v>
      </c>
    </row>
    <row r="174" spans="1:65" s="12" customFormat="1" ht="22.9" customHeight="1">
      <c r="B174" s="127"/>
      <c r="D174" s="128" t="s">
        <v>71</v>
      </c>
      <c r="E174" s="137" t="s">
        <v>639</v>
      </c>
      <c r="F174" s="137" t="s">
        <v>640</v>
      </c>
      <c r="J174" s="138"/>
      <c r="L174" s="127"/>
      <c r="M174" s="131"/>
      <c r="N174" s="132"/>
      <c r="O174" s="132"/>
      <c r="P174" s="133">
        <f>SUM(P175:P179)</f>
        <v>1.135764</v>
      </c>
      <c r="Q174" s="132"/>
      <c r="R174" s="133">
        <f>SUM(R175:R179)</f>
        <v>1.6821000000000003E-2</v>
      </c>
      <c r="S174" s="132"/>
      <c r="T174" s="134">
        <f>SUM(T175:T179)</f>
        <v>0</v>
      </c>
      <c r="AR174" s="128" t="s">
        <v>185</v>
      </c>
      <c r="AT174" s="135" t="s">
        <v>71</v>
      </c>
      <c r="AU174" s="135" t="s">
        <v>80</v>
      </c>
      <c r="AY174" s="128" t="s">
        <v>177</v>
      </c>
      <c r="BK174" s="136">
        <f>SUM(BK175:BK179)</f>
        <v>0</v>
      </c>
    </row>
    <row r="175" spans="1:65" s="2" customFormat="1" ht="24.2" customHeight="1">
      <c r="A175" s="28"/>
      <c r="B175" s="139"/>
      <c r="C175" s="140" t="s">
        <v>285</v>
      </c>
      <c r="D175" s="140" t="s">
        <v>180</v>
      </c>
      <c r="E175" s="141" t="s">
        <v>641</v>
      </c>
      <c r="F175" s="142" t="s">
        <v>642</v>
      </c>
      <c r="G175" s="143" t="s">
        <v>183</v>
      </c>
      <c r="H175" s="144">
        <v>6.3</v>
      </c>
      <c r="I175" s="144"/>
      <c r="J175" s="144"/>
      <c r="K175" s="145"/>
      <c r="L175" s="29"/>
      <c r="M175" s="146" t="s">
        <v>1</v>
      </c>
      <c r="N175" s="147" t="s">
        <v>38</v>
      </c>
      <c r="O175" s="148">
        <v>0.18028</v>
      </c>
      <c r="P175" s="148">
        <f>O175*H175</f>
        <v>1.135764</v>
      </c>
      <c r="Q175" s="148">
        <v>3.0000000000000001E-5</v>
      </c>
      <c r="R175" s="148">
        <f>Q175*H175</f>
        <v>1.8899999999999999E-4</v>
      </c>
      <c r="S175" s="148">
        <v>0</v>
      </c>
      <c r="T175" s="149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0" t="s">
        <v>250</v>
      </c>
      <c r="AT175" s="150" t="s">
        <v>180</v>
      </c>
      <c r="AU175" s="150" t="s">
        <v>185</v>
      </c>
      <c r="AY175" s="16" t="s">
        <v>177</v>
      </c>
      <c r="BE175" s="151">
        <f>IF(N175="základná",J175,0)</f>
        <v>0</v>
      </c>
      <c r="BF175" s="151">
        <f>IF(N175="znížená",J175,0)</f>
        <v>0</v>
      </c>
      <c r="BG175" s="151">
        <f>IF(N175="zákl. prenesená",J175,0)</f>
        <v>0</v>
      </c>
      <c r="BH175" s="151">
        <f>IF(N175="zníž. prenesená",J175,0)</f>
        <v>0</v>
      </c>
      <c r="BI175" s="151">
        <f>IF(N175="nulová",J175,0)</f>
        <v>0</v>
      </c>
      <c r="BJ175" s="16" t="s">
        <v>185</v>
      </c>
      <c r="BK175" s="152">
        <f>ROUND(I175*H175,3)</f>
        <v>0</v>
      </c>
      <c r="BL175" s="16" t="s">
        <v>250</v>
      </c>
      <c r="BM175" s="150" t="s">
        <v>643</v>
      </c>
    </row>
    <row r="176" spans="1:65" s="13" customFormat="1">
      <c r="B176" s="153"/>
      <c r="D176" s="154" t="s">
        <v>204</v>
      </c>
      <c r="E176" s="155" t="s">
        <v>1</v>
      </c>
      <c r="F176" s="156" t="s">
        <v>644</v>
      </c>
      <c r="H176" s="157">
        <v>6.3</v>
      </c>
      <c r="L176" s="153"/>
      <c r="M176" s="158"/>
      <c r="N176" s="159"/>
      <c r="O176" s="159"/>
      <c r="P176" s="159"/>
      <c r="Q176" s="159"/>
      <c r="R176" s="159"/>
      <c r="S176" s="159"/>
      <c r="T176" s="160"/>
      <c r="AT176" s="155" t="s">
        <v>204</v>
      </c>
      <c r="AU176" s="155" t="s">
        <v>185</v>
      </c>
      <c r="AV176" s="13" t="s">
        <v>185</v>
      </c>
      <c r="AW176" s="13" t="s">
        <v>27</v>
      </c>
      <c r="AX176" s="13" t="s">
        <v>80</v>
      </c>
      <c r="AY176" s="155" t="s">
        <v>177</v>
      </c>
    </row>
    <row r="177" spans="1:65" s="2" customFormat="1" ht="24.2" customHeight="1">
      <c r="A177" s="28"/>
      <c r="B177" s="139"/>
      <c r="C177" s="165" t="s">
        <v>289</v>
      </c>
      <c r="D177" s="165" t="s">
        <v>377</v>
      </c>
      <c r="E177" s="166" t="s">
        <v>645</v>
      </c>
      <c r="F177" s="167" t="s">
        <v>646</v>
      </c>
      <c r="G177" s="168" t="s">
        <v>183</v>
      </c>
      <c r="H177" s="169">
        <v>7.56</v>
      </c>
      <c r="I177" s="169"/>
      <c r="J177" s="169"/>
      <c r="K177" s="170"/>
      <c r="L177" s="171"/>
      <c r="M177" s="172" t="s">
        <v>1</v>
      </c>
      <c r="N177" s="173" t="s">
        <v>38</v>
      </c>
      <c r="O177" s="148">
        <v>0</v>
      </c>
      <c r="P177" s="148">
        <f>O177*H177</f>
        <v>0</v>
      </c>
      <c r="Q177" s="148">
        <v>2.2000000000000001E-3</v>
      </c>
      <c r="R177" s="148">
        <f>Q177*H177</f>
        <v>1.6632000000000001E-2</v>
      </c>
      <c r="S177" s="148">
        <v>0</v>
      </c>
      <c r="T177" s="149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0" t="s">
        <v>380</v>
      </c>
      <c r="AT177" s="150" t="s">
        <v>377</v>
      </c>
      <c r="AU177" s="150" t="s">
        <v>185</v>
      </c>
      <c r="AY177" s="16" t="s">
        <v>177</v>
      </c>
      <c r="BE177" s="151">
        <f>IF(N177="základná",J177,0)</f>
        <v>0</v>
      </c>
      <c r="BF177" s="151">
        <f>IF(N177="znížená",J177,0)</f>
        <v>0</v>
      </c>
      <c r="BG177" s="151">
        <f>IF(N177="zákl. prenesená",J177,0)</f>
        <v>0</v>
      </c>
      <c r="BH177" s="151">
        <f>IF(N177="zníž. prenesená",J177,0)</f>
        <v>0</v>
      </c>
      <c r="BI177" s="151">
        <f>IF(N177="nulová",J177,0)</f>
        <v>0</v>
      </c>
      <c r="BJ177" s="16" t="s">
        <v>185</v>
      </c>
      <c r="BK177" s="152">
        <f>ROUND(I177*H177,3)</f>
        <v>0</v>
      </c>
      <c r="BL177" s="16" t="s">
        <v>250</v>
      </c>
      <c r="BM177" s="150" t="s">
        <v>647</v>
      </c>
    </row>
    <row r="178" spans="1:65" s="13" customFormat="1">
      <c r="B178" s="153"/>
      <c r="D178" s="154" t="s">
        <v>204</v>
      </c>
      <c r="F178" s="156" t="s">
        <v>648</v>
      </c>
      <c r="H178" s="157">
        <v>7.56</v>
      </c>
      <c r="L178" s="153"/>
      <c r="M178" s="158"/>
      <c r="N178" s="159"/>
      <c r="O178" s="159"/>
      <c r="P178" s="159"/>
      <c r="Q178" s="159"/>
      <c r="R178" s="159"/>
      <c r="S178" s="159"/>
      <c r="T178" s="160"/>
      <c r="AT178" s="155" t="s">
        <v>204</v>
      </c>
      <c r="AU178" s="155" t="s">
        <v>185</v>
      </c>
      <c r="AV178" s="13" t="s">
        <v>185</v>
      </c>
      <c r="AW178" s="13" t="s">
        <v>3</v>
      </c>
      <c r="AX178" s="13" t="s">
        <v>80</v>
      </c>
      <c r="AY178" s="155" t="s">
        <v>177</v>
      </c>
    </row>
    <row r="179" spans="1:65" s="2" customFormat="1" ht="24.2" customHeight="1">
      <c r="A179" s="28"/>
      <c r="B179" s="139"/>
      <c r="C179" s="140" t="s">
        <v>293</v>
      </c>
      <c r="D179" s="140" t="s">
        <v>180</v>
      </c>
      <c r="E179" s="141" t="s">
        <v>649</v>
      </c>
      <c r="F179" s="142" t="s">
        <v>650</v>
      </c>
      <c r="G179" s="143" t="s">
        <v>296</v>
      </c>
      <c r="H179" s="144">
        <v>0.63400000000000001</v>
      </c>
      <c r="I179" s="144"/>
      <c r="J179" s="144"/>
      <c r="K179" s="145"/>
      <c r="L179" s="29"/>
      <c r="M179" s="146" t="s">
        <v>1</v>
      </c>
      <c r="N179" s="147" t="s">
        <v>38</v>
      </c>
      <c r="O179" s="148">
        <v>0</v>
      </c>
      <c r="P179" s="148">
        <f>O179*H179</f>
        <v>0</v>
      </c>
      <c r="Q179" s="148">
        <v>0</v>
      </c>
      <c r="R179" s="148">
        <f>Q179*H179</f>
        <v>0</v>
      </c>
      <c r="S179" s="148">
        <v>0</v>
      </c>
      <c r="T179" s="149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0" t="s">
        <v>250</v>
      </c>
      <c r="AT179" s="150" t="s">
        <v>180</v>
      </c>
      <c r="AU179" s="150" t="s">
        <v>185</v>
      </c>
      <c r="AY179" s="16" t="s">
        <v>177</v>
      </c>
      <c r="BE179" s="151">
        <f>IF(N179="základná",J179,0)</f>
        <v>0</v>
      </c>
      <c r="BF179" s="151">
        <f>IF(N179="znížená",J179,0)</f>
        <v>0</v>
      </c>
      <c r="BG179" s="151">
        <f>IF(N179="zákl. prenesená",J179,0)</f>
        <v>0</v>
      </c>
      <c r="BH179" s="151">
        <f>IF(N179="zníž. prenesená",J179,0)</f>
        <v>0</v>
      </c>
      <c r="BI179" s="151">
        <f>IF(N179="nulová",J179,0)</f>
        <v>0</v>
      </c>
      <c r="BJ179" s="16" t="s">
        <v>185</v>
      </c>
      <c r="BK179" s="152">
        <f>ROUND(I179*H179,3)</f>
        <v>0</v>
      </c>
      <c r="BL179" s="16" t="s">
        <v>250</v>
      </c>
      <c r="BM179" s="150" t="s">
        <v>651</v>
      </c>
    </row>
    <row r="180" spans="1:65" s="12" customFormat="1" ht="22.9" customHeight="1">
      <c r="B180" s="127"/>
      <c r="D180" s="128" t="s">
        <v>71</v>
      </c>
      <c r="E180" s="137" t="s">
        <v>652</v>
      </c>
      <c r="F180" s="137" t="s">
        <v>653</v>
      </c>
      <c r="J180" s="138"/>
      <c r="L180" s="127"/>
      <c r="M180" s="131"/>
      <c r="N180" s="132"/>
      <c r="O180" s="132"/>
      <c r="P180" s="133">
        <f>SUM(P181:P182)</f>
        <v>0.65</v>
      </c>
      <c r="Q180" s="132"/>
      <c r="R180" s="133">
        <f>SUM(R181:R182)</f>
        <v>4.4249999999999998E-2</v>
      </c>
      <c r="S180" s="132"/>
      <c r="T180" s="134">
        <f>SUM(T181:T182)</f>
        <v>0</v>
      </c>
      <c r="AR180" s="128" t="s">
        <v>185</v>
      </c>
      <c r="AT180" s="135" t="s">
        <v>71</v>
      </c>
      <c r="AU180" s="135" t="s">
        <v>80</v>
      </c>
      <c r="AY180" s="128" t="s">
        <v>177</v>
      </c>
      <c r="BK180" s="136">
        <f>SUM(BK181:BK182)</f>
        <v>0</v>
      </c>
    </row>
    <row r="181" spans="1:65" s="2" customFormat="1" ht="14.45" customHeight="1">
      <c r="A181" s="28"/>
      <c r="B181" s="139"/>
      <c r="C181" s="140" t="s">
        <v>300</v>
      </c>
      <c r="D181" s="140" t="s">
        <v>180</v>
      </c>
      <c r="E181" s="141" t="s">
        <v>654</v>
      </c>
      <c r="F181" s="142" t="s">
        <v>655</v>
      </c>
      <c r="G181" s="143" t="s">
        <v>303</v>
      </c>
      <c r="H181" s="144">
        <v>1</v>
      </c>
      <c r="I181" s="144"/>
      <c r="J181" s="144"/>
      <c r="K181" s="145"/>
      <c r="L181" s="29"/>
      <c r="M181" s="146" t="s">
        <v>1</v>
      </c>
      <c r="N181" s="147" t="s">
        <v>38</v>
      </c>
      <c r="O181" s="148">
        <v>0.65</v>
      </c>
      <c r="P181" s="148">
        <f>O181*H181</f>
        <v>0.65</v>
      </c>
      <c r="Q181" s="148">
        <v>4.4249999999999998E-2</v>
      </c>
      <c r="R181" s="148">
        <f>Q181*H181</f>
        <v>4.4249999999999998E-2</v>
      </c>
      <c r="S181" s="148">
        <v>0</v>
      </c>
      <c r="T181" s="149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50" t="s">
        <v>250</v>
      </c>
      <c r="AT181" s="150" t="s">
        <v>180</v>
      </c>
      <c r="AU181" s="150" t="s">
        <v>185</v>
      </c>
      <c r="AY181" s="16" t="s">
        <v>177</v>
      </c>
      <c r="BE181" s="151">
        <f>IF(N181="základná",J181,0)</f>
        <v>0</v>
      </c>
      <c r="BF181" s="151">
        <f>IF(N181="znížená",J181,0)</f>
        <v>0</v>
      </c>
      <c r="BG181" s="151">
        <f>IF(N181="zákl. prenesená",J181,0)</f>
        <v>0</v>
      </c>
      <c r="BH181" s="151">
        <f>IF(N181="zníž. prenesená",J181,0)</f>
        <v>0</v>
      </c>
      <c r="BI181" s="151">
        <f>IF(N181="nulová",J181,0)</f>
        <v>0</v>
      </c>
      <c r="BJ181" s="16" t="s">
        <v>185</v>
      </c>
      <c r="BK181" s="152">
        <f>ROUND(I181*H181,3)</f>
        <v>0</v>
      </c>
      <c r="BL181" s="16" t="s">
        <v>250</v>
      </c>
      <c r="BM181" s="150" t="s">
        <v>656</v>
      </c>
    </row>
    <row r="182" spans="1:65" s="2" customFormat="1" ht="24.2" customHeight="1">
      <c r="A182" s="28"/>
      <c r="B182" s="139"/>
      <c r="C182" s="140" t="s">
        <v>305</v>
      </c>
      <c r="D182" s="140" t="s">
        <v>180</v>
      </c>
      <c r="E182" s="141" t="s">
        <v>657</v>
      </c>
      <c r="F182" s="142" t="s">
        <v>658</v>
      </c>
      <c r="G182" s="143" t="s">
        <v>296</v>
      </c>
      <c r="H182" s="144">
        <v>172.893</v>
      </c>
      <c r="I182" s="144"/>
      <c r="J182" s="144"/>
      <c r="K182" s="145"/>
      <c r="L182" s="29"/>
      <c r="M182" s="146" t="s">
        <v>1</v>
      </c>
      <c r="N182" s="147" t="s">
        <v>38</v>
      </c>
      <c r="O182" s="148">
        <v>0</v>
      </c>
      <c r="P182" s="148">
        <f>O182*H182</f>
        <v>0</v>
      </c>
      <c r="Q182" s="148">
        <v>0</v>
      </c>
      <c r="R182" s="148">
        <f>Q182*H182</f>
        <v>0</v>
      </c>
      <c r="S182" s="148">
        <v>0</v>
      </c>
      <c r="T182" s="149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50" t="s">
        <v>250</v>
      </c>
      <c r="AT182" s="150" t="s">
        <v>180</v>
      </c>
      <c r="AU182" s="150" t="s">
        <v>185</v>
      </c>
      <c r="AY182" s="16" t="s">
        <v>177</v>
      </c>
      <c r="BE182" s="151">
        <f>IF(N182="základná",J182,0)</f>
        <v>0</v>
      </c>
      <c r="BF182" s="151">
        <f>IF(N182="znížená",J182,0)</f>
        <v>0</v>
      </c>
      <c r="BG182" s="151">
        <f>IF(N182="zákl. prenesená",J182,0)</f>
        <v>0</v>
      </c>
      <c r="BH182" s="151">
        <f>IF(N182="zníž. prenesená",J182,0)</f>
        <v>0</v>
      </c>
      <c r="BI182" s="151">
        <f>IF(N182="nulová",J182,0)</f>
        <v>0</v>
      </c>
      <c r="BJ182" s="16" t="s">
        <v>185</v>
      </c>
      <c r="BK182" s="152">
        <f>ROUND(I182*H182,3)</f>
        <v>0</v>
      </c>
      <c r="BL182" s="16" t="s">
        <v>250</v>
      </c>
      <c r="BM182" s="150" t="s">
        <v>659</v>
      </c>
    </row>
    <row r="183" spans="1:65" s="12" customFormat="1" ht="25.9" customHeight="1">
      <c r="B183" s="127"/>
      <c r="D183" s="128" t="s">
        <v>71</v>
      </c>
      <c r="E183" s="129" t="s">
        <v>318</v>
      </c>
      <c r="F183" s="129" t="s">
        <v>319</v>
      </c>
      <c r="J183" s="130"/>
      <c r="L183" s="127"/>
      <c r="M183" s="131"/>
      <c r="N183" s="132"/>
      <c r="O183" s="132"/>
      <c r="P183" s="133">
        <f>P184</f>
        <v>0</v>
      </c>
      <c r="Q183" s="132"/>
      <c r="R183" s="133">
        <f>R184</f>
        <v>0</v>
      </c>
      <c r="S183" s="132"/>
      <c r="T183" s="134">
        <f>T184</f>
        <v>0</v>
      </c>
      <c r="AR183" s="128" t="s">
        <v>184</v>
      </c>
      <c r="AT183" s="135" t="s">
        <v>71</v>
      </c>
      <c r="AU183" s="135" t="s">
        <v>72</v>
      </c>
      <c r="AY183" s="128" t="s">
        <v>177</v>
      </c>
      <c r="BK183" s="136">
        <f>BK184</f>
        <v>0</v>
      </c>
    </row>
    <row r="184" spans="1:65" s="2" customFormat="1" ht="27" customHeight="1">
      <c r="A184" s="28"/>
      <c r="B184" s="139"/>
      <c r="C184" s="140" t="s">
        <v>309</v>
      </c>
      <c r="D184" s="140" t="s">
        <v>180</v>
      </c>
      <c r="E184" s="141" t="s">
        <v>321</v>
      </c>
      <c r="F184" s="142" t="s">
        <v>1413</v>
      </c>
      <c r="G184" s="143" t="s">
        <v>253</v>
      </c>
      <c r="H184" s="144">
        <v>4.6749999999999998</v>
      </c>
      <c r="I184" s="144"/>
      <c r="J184" s="144"/>
      <c r="K184" s="145"/>
      <c r="L184" s="29"/>
      <c r="M184" s="161" t="s">
        <v>1</v>
      </c>
      <c r="N184" s="162" t="s">
        <v>38</v>
      </c>
      <c r="O184" s="163">
        <v>0</v>
      </c>
      <c r="P184" s="163">
        <f>O184*H184</f>
        <v>0</v>
      </c>
      <c r="Q184" s="163">
        <v>0</v>
      </c>
      <c r="R184" s="163">
        <f>Q184*H184</f>
        <v>0</v>
      </c>
      <c r="S184" s="163">
        <v>0</v>
      </c>
      <c r="T184" s="164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50" t="s">
        <v>322</v>
      </c>
      <c r="AT184" s="150" t="s">
        <v>180</v>
      </c>
      <c r="AU184" s="150" t="s">
        <v>80</v>
      </c>
      <c r="AY184" s="16" t="s">
        <v>177</v>
      </c>
      <c r="BE184" s="151">
        <f>IF(N184="základná",J184,0)</f>
        <v>0</v>
      </c>
      <c r="BF184" s="151">
        <f>IF(N184="znížená",J184,0)</f>
        <v>0</v>
      </c>
      <c r="BG184" s="151">
        <f>IF(N184="zákl. prenesená",J184,0)</f>
        <v>0</v>
      </c>
      <c r="BH184" s="151">
        <f>IF(N184="zníž. prenesená",J184,0)</f>
        <v>0</v>
      </c>
      <c r="BI184" s="151">
        <f>IF(N184="nulová",J184,0)</f>
        <v>0</v>
      </c>
      <c r="BJ184" s="16" t="s">
        <v>185</v>
      </c>
      <c r="BK184" s="152">
        <f>ROUND(I184*H184,3)</f>
        <v>0</v>
      </c>
      <c r="BL184" s="16" t="s">
        <v>322</v>
      </c>
      <c r="BM184" s="150" t="s">
        <v>660</v>
      </c>
    </row>
    <row r="185" spans="1:65" s="2" customFormat="1" ht="6.95" customHeight="1">
      <c r="A185" s="28"/>
      <c r="B185" s="43"/>
      <c r="C185" s="44"/>
      <c r="D185" s="44"/>
      <c r="E185" s="44"/>
      <c r="F185" s="44"/>
      <c r="G185" s="44"/>
      <c r="H185" s="44"/>
      <c r="I185" s="44"/>
      <c r="J185" s="44"/>
      <c r="K185" s="44"/>
      <c r="L185" s="29"/>
      <c r="M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</row>
  </sheetData>
  <autoFilter ref="C125:K184" xr:uid="{00000000-0009-0000-0000-000006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153"/>
  <sheetViews>
    <sheetView showGridLines="0" topLeftCell="A134" workbookViewId="0">
      <selection activeCell="I130" sqref="I13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1.16406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99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661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ROUND(J124,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ROUND((SUM(BE124:BE152)),  2)</f>
        <v>0</v>
      </c>
      <c r="G33" s="28"/>
      <c r="H33" s="28"/>
      <c r="I33" s="97">
        <v>0.2</v>
      </c>
      <c r="J33" s="96">
        <f>ROUND(((SUM(BE124:BE152))*I33),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ROUND((SUM(BF124:BF152)),  2)</f>
        <v>0</v>
      </c>
      <c r="G34" s="28"/>
      <c r="H34" s="28"/>
      <c r="I34" s="97">
        <v>0.2</v>
      </c>
      <c r="J34" s="96">
        <f>ROUND(((SUM(BF124:BF152))*I34),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ROUND((SUM(BG124:BG152)),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ROUND((SUM(BH124:BH152)),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ROUND((SUM(BI124:BI152)),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1171-0008 - C18 - HISTORICKÝ MÚR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J124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J125</f>
        <v>0</v>
      </c>
      <c r="L97" s="109"/>
    </row>
    <row r="98" spans="1:31" s="10" customFormat="1" ht="19.899999999999999" hidden="1" customHeight="1">
      <c r="B98" s="113"/>
      <c r="D98" s="114" t="s">
        <v>424</v>
      </c>
      <c r="E98" s="115"/>
      <c r="F98" s="115"/>
      <c r="G98" s="115"/>
      <c r="H98" s="115"/>
      <c r="I98" s="115"/>
      <c r="J98" s="116">
        <f>J126</f>
        <v>0</v>
      </c>
      <c r="L98" s="113"/>
    </row>
    <row r="99" spans="1:31" s="10" customFormat="1" ht="19.899999999999999" hidden="1" customHeight="1">
      <c r="B99" s="113"/>
      <c r="D99" s="114" t="s">
        <v>156</v>
      </c>
      <c r="E99" s="115"/>
      <c r="F99" s="115"/>
      <c r="G99" s="115"/>
      <c r="H99" s="115"/>
      <c r="I99" s="115"/>
      <c r="J99" s="116">
        <f>J128</f>
        <v>0</v>
      </c>
      <c r="L99" s="113"/>
    </row>
    <row r="100" spans="1:31" s="10" customFormat="1" ht="19.899999999999999" hidden="1" customHeight="1">
      <c r="B100" s="113"/>
      <c r="D100" s="114" t="s">
        <v>157</v>
      </c>
      <c r="E100" s="115"/>
      <c r="F100" s="115"/>
      <c r="G100" s="115"/>
      <c r="H100" s="115"/>
      <c r="I100" s="115"/>
      <c r="J100" s="116">
        <f>J133</f>
        <v>0</v>
      </c>
      <c r="L100" s="113"/>
    </row>
    <row r="101" spans="1:31" s="10" customFormat="1" ht="19.899999999999999" hidden="1" customHeight="1">
      <c r="B101" s="113"/>
      <c r="D101" s="114" t="s">
        <v>158</v>
      </c>
      <c r="E101" s="115"/>
      <c r="F101" s="115"/>
      <c r="G101" s="115"/>
      <c r="H101" s="115"/>
      <c r="I101" s="115"/>
      <c r="J101" s="116">
        <f>J145</f>
        <v>0</v>
      </c>
      <c r="L101" s="113"/>
    </row>
    <row r="102" spans="1:31" s="9" customFormat="1" ht="24.95" hidden="1" customHeight="1">
      <c r="B102" s="109"/>
      <c r="D102" s="110" t="s">
        <v>159</v>
      </c>
      <c r="E102" s="111"/>
      <c r="F102" s="111"/>
      <c r="G102" s="111"/>
      <c r="H102" s="111"/>
      <c r="I102" s="111"/>
      <c r="J102" s="112">
        <f>J147</f>
        <v>0</v>
      </c>
      <c r="L102" s="109"/>
    </row>
    <row r="103" spans="1:31" s="10" customFormat="1" ht="19.899999999999999" hidden="1" customHeight="1">
      <c r="B103" s="113"/>
      <c r="D103" s="114" t="s">
        <v>662</v>
      </c>
      <c r="E103" s="115"/>
      <c r="F103" s="115"/>
      <c r="G103" s="115"/>
      <c r="H103" s="115"/>
      <c r="I103" s="115"/>
      <c r="J103" s="116">
        <f>J148</f>
        <v>0</v>
      </c>
      <c r="L103" s="113"/>
    </row>
    <row r="104" spans="1:31" s="9" customFormat="1" ht="24.95" hidden="1" customHeight="1">
      <c r="B104" s="109"/>
      <c r="D104" s="110" t="s">
        <v>162</v>
      </c>
      <c r="E104" s="111"/>
      <c r="F104" s="111"/>
      <c r="G104" s="111"/>
      <c r="H104" s="111"/>
      <c r="I104" s="111"/>
      <c r="J104" s="112">
        <f>J151</f>
        <v>0</v>
      </c>
      <c r="L104" s="109"/>
    </row>
    <row r="105" spans="1:31" s="2" customFormat="1" ht="21.75" hidden="1" customHeight="1">
      <c r="A105" s="28"/>
      <c r="B105" s="29"/>
      <c r="C105" s="28"/>
      <c r="D105" s="28"/>
      <c r="E105" s="28"/>
      <c r="F105" s="28"/>
      <c r="G105" s="28"/>
      <c r="H105" s="28"/>
      <c r="I105" s="28"/>
      <c r="J105" s="28"/>
      <c r="K105" s="28"/>
      <c r="L105" s="3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hidden="1" customHeight="1">
      <c r="A106" s="28"/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hidden="1"/>
    <row r="108" spans="1:31" hidden="1"/>
    <row r="109" spans="1:31" hidden="1"/>
    <row r="110" spans="1:31" s="2" customFormat="1" ht="6.95" customHeight="1">
      <c r="A110" s="28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4.95" customHeight="1">
      <c r="A111" s="28"/>
      <c r="B111" s="29"/>
      <c r="C111" s="20" t="s">
        <v>163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29"/>
      <c r="C112" s="28"/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29"/>
      <c r="C113" s="25" t="s">
        <v>12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6.5" customHeight="1">
      <c r="A114" s="28"/>
      <c r="B114" s="29"/>
      <c r="C114" s="28"/>
      <c r="D114" s="28"/>
      <c r="E114" s="222" t="str">
        <f>E7</f>
        <v>Obnova Ružového parku-architektura</v>
      </c>
      <c r="F114" s="223"/>
      <c r="G114" s="223"/>
      <c r="H114" s="223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5" t="s">
        <v>146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6.5" customHeight="1">
      <c r="A116" s="28"/>
      <c r="B116" s="29"/>
      <c r="C116" s="28"/>
      <c r="D116" s="28"/>
      <c r="E116" s="188" t="str">
        <f>E9</f>
        <v>1171-0008 - C18 - HISTORICKÝ MÚR</v>
      </c>
      <c r="F116" s="221"/>
      <c r="G116" s="221"/>
      <c r="H116" s="221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2" customHeight="1">
      <c r="A118" s="28"/>
      <c r="B118" s="29"/>
      <c r="C118" s="25" t="s">
        <v>16</v>
      </c>
      <c r="D118" s="28"/>
      <c r="E118" s="28"/>
      <c r="F118" s="23" t="str">
        <f>F12</f>
        <v>TRNAVA</v>
      </c>
      <c r="G118" s="28"/>
      <c r="H118" s="28"/>
      <c r="I118" s="25" t="s">
        <v>18</v>
      </c>
      <c r="J118" s="51">
        <f>IF(J12="","",J12)</f>
        <v>44281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25.7" customHeight="1">
      <c r="A120" s="28"/>
      <c r="B120" s="29"/>
      <c r="C120" s="25" t="s">
        <v>19</v>
      </c>
      <c r="D120" s="28"/>
      <c r="E120" s="28"/>
      <c r="F120" s="23" t="str">
        <f>E15</f>
        <v>MESTO TRNAVA</v>
      </c>
      <c r="G120" s="28"/>
      <c r="H120" s="28"/>
      <c r="I120" s="25" t="s">
        <v>25</v>
      </c>
      <c r="J120" s="26" t="str">
        <f>E21</f>
        <v>Rudbeckia-ateliér s.r.o.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25.7" customHeight="1">
      <c r="A121" s="28"/>
      <c r="B121" s="29"/>
      <c r="C121" s="25" t="s">
        <v>23</v>
      </c>
      <c r="D121" s="28"/>
      <c r="E121" s="28"/>
      <c r="F121" s="23" t="str">
        <f>IF(E18="","",E18)</f>
        <v xml:space="preserve"> </v>
      </c>
      <c r="G121" s="28"/>
      <c r="H121" s="28"/>
      <c r="I121" s="25" t="s">
        <v>29</v>
      </c>
      <c r="J121" s="26" t="str">
        <f>E24</f>
        <v>Ing. Júlia Straňáková</v>
      </c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0.3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11" customFormat="1" ht="29.25" customHeight="1">
      <c r="A123" s="117"/>
      <c r="B123" s="118"/>
      <c r="C123" s="119" t="s">
        <v>164</v>
      </c>
      <c r="D123" s="120" t="s">
        <v>57</v>
      </c>
      <c r="E123" s="120" t="s">
        <v>53</v>
      </c>
      <c r="F123" s="120" t="s">
        <v>54</v>
      </c>
      <c r="G123" s="120" t="s">
        <v>165</v>
      </c>
      <c r="H123" s="120" t="s">
        <v>166</v>
      </c>
      <c r="I123" s="120" t="s">
        <v>167</v>
      </c>
      <c r="J123" s="121" t="s">
        <v>152</v>
      </c>
      <c r="K123" s="122" t="s">
        <v>168</v>
      </c>
      <c r="L123" s="184" t="s">
        <v>1415</v>
      </c>
      <c r="M123" s="59" t="s">
        <v>1</v>
      </c>
      <c r="N123" s="59" t="s">
        <v>36</v>
      </c>
      <c r="O123" s="59" t="s">
        <v>169</v>
      </c>
      <c r="P123" s="59" t="s">
        <v>170</v>
      </c>
      <c r="Q123" s="59" t="s">
        <v>171</v>
      </c>
      <c r="R123" s="59" t="s">
        <v>172</v>
      </c>
      <c r="S123" s="59" t="s">
        <v>173</v>
      </c>
      <c r="T123" s="60" t="s">
        <v>174</v>
      </c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</row>
    <row r="124" spans="1:65" s="2" customFormat="1" ht="22.9" customHeight="1">
      <c r="A124" s="28"/>
      <c r="B124" s="29"/>
      <c r="C124" s="65" t="s">
        <v>153</v>
      </c>
      <c r="D124" s="28"/>
      <c r="E124" s="28"/>
      <c r="F124" s="28"/>
      <c r="G124" s="28"/>
      <c r="H124" s="28"/>
      <c r="I124" s="28"/>
      <c r="J124" s="123"/>
      <c r="K124" s="28"/>
      <c r="L124" s="29"/>
      <c r="M124" s="61"/>
      <c r="N124" s="52"/>
      <c r="O124" s="62"/>
      <c r="P124" s="124">
        <f>P125+P147+P151</f>
        <v>174.82572560000003</v>
      </c>
      <c r="Q124" s="62"/>
      <c r="R124" s="124">
        <f>R125+R147+R151</f>
        <v>6.302774799999999</v>
      </c>
      <c r="S124" s="62"/>
      <c r="T124" s="125">
        <f>T125+T147+T151</f>
        <v>8.6372999999999998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6" t="s">
        <v>71</v>
      </c>
      <c r="AU124" s="16" t="s">
        <v>154</v>
      </c>
      <c r="BK124" s="126">
        <f>BK125+BK147+BK151</f>
        <v>0</v>
      </c>
    </row>
    <row r="125" spans="1:65" s="12" customFormat="1" ht="25.9" customHeight="1">
      <c r="B125" s="127"/>
      <c r="D125" s="128" t="s">
        <v>71</v>
      </c>
      <c r="E125" s="129" t="s">
        <v>175</v>
      </c>
      <c r="F125" s="129" t="s">
        <v>176</v>
      </c>
      <c r="J125" s="130"/>
      <c r="L125" s="127"/>
      <c r="M125" s="131"/>
      <c r="N125" s="132"/>
      <c r="O125" s="132"/>
      <c r="P125" s="133">
        <f>P126+P128+P133+P145</f>
        <v>174.26072560000003</v>
      </c>
      <c r="Q125" s="132"/>
      <c r="R125" s="133">
        <f>R126+R128+R133+R145</f>
        <v>6.302774799999999</v>
      </c>
      <c r="S125" s="132"/>
      <c r="T125" s="134">
        <f>T126+T128+T133+T145</f>
        <v>8.5273000000000003</v>
      </c>
      <c r="AR125" s="128" t="s">
        <v>80</v>
      </c>
      <c r="AT125" s="135" t="s">
        <v>71</v>
      </c>
      <c r="AU125" s="135" t="s">
        <v>72</v>
      </c>
      <c r="AY125" s="128" t="s">
        <v>177</v>
      </c>
      <c r="BK125" s="136">
        <f>BK126+BK128+BK133+BK145</f>
        <v>0</v>
      </c>
    </row>
    <row r="126" spans="1:65" s="12" customFormat="1" ht="22.9" customHeight="1">
      <c r="B126" s="127"/>
      <c r="D126" s="128" t="s">
        <v>71</v>
      </c>
      <c r="E126" s="137" t="s">
        <v>190</v>
      </c>
      <c r="F126" s="137" t="s">
        <v>454</v>
      </c>
      <c r="J126" s="138"/>
      <c r="L126" s="127"/>
      <c r="M126" s="131"/>
      <c r="N126" s="132"/>
      <c r="O126" s="132"/>
      <c r="P126" s="133">
        <f>P127</f>
        <v>4.1265565999999998</v>
      </c>
      <c r="Q126" s="132"/>
      <c r="R126" s="133">
        <f>R127</f>
        <v>2.1153147999999997</v>
      </c>
      <c r="S126" s="132"/>
      <c r="T126" s="134">
        <f>T127</f>
        <v>0</v>
      </c>
      <c r="AR126" s="128" t="s">
        <v>80</v>
      </c>
      <c r="AT126" s="135" t="s">
        <v>71</v>
      </c>
      <c r="AU126" s="135" t="s">
        <v>80</v>
      </c>
      <c r="AY126" s="128" t="s">
        <v>177</v>
      </c>
      <c r="BK126" s="136">
        <f>BK127</f>
        <v>0</v>
      </c>
    </row>
    <row r="127" spans="1:65" s="2" customFormat="1" ht="24.2" customHeight="1">
      <c r="A127" s="28"/>
      <c r="B127" s="139"/>
      <c r="C127" s="140" t="s">
        <v>80</v>
      </c>
      <c r="D127" s="140" t="s">
        <v>180</v>
      </c>
      <c r="E127" s="141" t="s">
        <v>663</v>
      </c>
      <c r="F127" s="142" t="s">
        <v>664</v>
      </c>
      <c r="G127" s="143" t="s">
        <v>202</v>
      </c>
      <c r="H127" s="144">
        <v>1.1299999999999999</v>
      </c>
      <c r="I127" s="144"/>
      <c r="J127" s="144"/>
      <c r="K127" s="145"/>
      <c r="L127" s="29"/>
      <c r="M127" s="146" t="s">
        <v>1</v>
      </c>
      <c r="N127" s="147" t="s">
        <v>38</v>
      </c>
      <c r="O127" s="148">
        <v>3.6518199999999998</v>
      </c>
      <c r="P127" s="148">
        <f>O127*H127</f>
        <v>4.1265565999999998</v>
      </c>
      <c r="Q127" s="148">
        <v>1.8719600000000001</v>
      </c>
      <c r="R127" s="148">
        <f>Q127*H127</f>
        <v>2.1153147999999997</v>
      </c>
      <c r="S127" s="148">
        <v>0</v>
      </c>
      <c r="T127" s="149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0" t="s">
        <v>184</v>
      </c>
      <c r="AT127" s="150" t="s">
        <v>180</v>
      </c>
      <c r="AU127" s="150" t="s">
        <v>185</v>
      </c>
      <c r="AY127" s="16" t="s">
        <v>177</v>
      </c>
      <c r="BE127" s="151">
        <f>IF(N127="základná",J127,0)</f>
        <v>0</v>
      </c>
      <c r="BF127" s="151">
        <f>IF(N127="znížená",J127,0)</f>
        <v>0</v>
      </c>
      <c r="BG127" s="151">
        <f>IF(N127="zákl. prenesená",J127,0)</f>
        <v>0</v>
      </c>
      <c r="BH127" s="151">
        <f>IF(N127="zníž. prenesená",J127,0)</f>
        <v>0</v>
      </c>
      <c r="BI127" s="151">
        <f>IF(N127="nulová",J127,0)</f>
        <v>0</v>
      </c>
      <c r="BJ127" s="16" t="s">
        <v>185</v>
      </c>
      <c r="BK127" s="152">
        <f>ROUND(I127*H127,3)</f>
        <v>0</v>
      </c>
      <c r="BL127" s="16" t="s">
        <v>184</v>
      </c>
      <c r="BM127" s="150" t="s">
        <v>665</v>
      </c>
    </row>
    <row r="128" spans="1:65" s="12" customFormat="1" ht="22.9" customHeight="1">
      <c r="B128" s="127"/>
      <c r="D128" s="128" t="s">
        <v>71</v>
      </c>
      <c r="E128" s="137" t="s">
        <v>178</v>
      </c>
      <c r="F128" s="137" t="s">
        <v>179</v>
      </c>
      <c r="J128" s="138"/>
      <c r="L128" s="127"/>
      <c r="M128" s="131"/>
      <c r="N128" s="132"/>
      <c r="O128" s="132"/>
      <c r="P128" s="133">
        <f>SUM(P129:P132)</f>
        <v>123.96720000000001</v>
      </c>
      <c r="Q128" s="132"/>
      <c r="R128" s="133">
        <f>SUM(R129:R132)</f>
        <v>4.1231999999999998</v>
      </c>
      <c r="S128" s="132"/>
      <c r="T128" s="134">
        <f>SUM(T129:T132)</f>
        <v>0</v>
      </c>
      <c r="AR128" s="128" t="s">
        <v>80</v>
      </c>
      <c r="AT128" s="135" t="s">
        <v>71</v>
      </c>
      <c r="AU128" s="135" t="s">
        <v>80</v>
      </c>
      <c r="AY128" s="128" t="s">
        <v>177</v>
      </c>
      <c r="BK128" s="136">
        <f>SUM(BK129:BK132)</f>
        <v>0</v>
      </c>
    </row>
    <row r="129" spans="1:65" s="2" customFormat="1" ht="24.2" customHeight="1">
      <c r="A129" s="28"/>
      <c r="B129" s="139"/>
      <c r="C129" s="140" t="s">
        <v>185</v>
      </c>
      <c r="D129" s="140" t="s">
        <v>180</v>
      </c>
      <c r="E129" s="141" t="s">
        <v>181</v>
      </c>
      <c r="F129" s="142" t="s">
        <v>561</v>
      </c>
      <c r="G129" s="143" t="s">
        <v>183</v>
      </c>
      <c r="H129" s="144">
        <v>80</v>
      </c>
      <c r="I129" s="144"/>
      <c r="J129" s="144"/>
      <c r="K129" s="145"/>
      <c r="L129" s="29"/>
      <c r="M129" s="146" t="s">
        <v>1</v>
      </c>
      <c r="N129" s="147" t="s">
        <v>38</v>
      </c>
      <c r="O129" s="148">
        <v>0.38800000000000001</v>
      </c>
      <c r="P129" s="148">
        <f>O129*H129</f>
        <v>31.04</v>
      </c>
      <c r="Q129" s="148">
        <v>4.8300000000000001E-3</v>
      </c>
      <c r="R129" s="148">
        <f>Q129*H129</f>
        <v>0.38640000000000002</v>
      </c>
      <c r="S129" s="148">
        <v>0</v>
      </c>
      <c r="T129" s="149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0" t="s">
        <v>184</v>
      </c>
      <c r="AT129" s="150" t="s">
        <v>180</v>
      </c>
      <c r="AU129" s="150" t="s">
        <v>185</v>
      </c>
      <c r="AY129" s="16" t="s">
        <v>177</v>
      </c>
      <c r="BE129" s="151">
        <f>IF(N129="základná",J129,0)</f>
        <v>0</v>
      </c>
      <c r="BF129" s="151">
        <f>IF(N129="znížená",J129,0)</f>
        <v>0</v>
      </c>
      <c r="BG129" s="151">
        <f>IF(N129="zákl. prenesená",J129,0)</f>
        <v>0</v>
      </c>
      <c r="BH129" s="151">
        <f>IF(N129="zníž. prenesená",J129,0)</f>
        <v>0</v>
      </c>
      <c r="BI129" s="151">
        <f>IF(N129="nulová",J129,0)</f>
        <v>0</v>
      </c>
      <c r="BJ129" s="16" t="s">
        <v>185</v>
      </c>
      <c r="BK129" s="152">
        <f>ROUND(I129*H129,3)</f>
        <v>0</v>
      </c>
      <c r="BL129" s="16" t="s">
        <v>184</v>
      </c>
      <c r="BM129" s="150" t="s">
        <v>666</v>
      </c>
    </row>
    <row r="130" spans="1:65" s="2" customFormat="1" ht="24.2" customHeight="1">
      <c r="A130" s="28"/>
      <c r="B130" s="139"/>
      <c r="C130" s="140" t="s">
        <v>190</v>
      </c>
      <c r="D130" s="140" t="s">
        <v>180</v>
      </c>
      <c r="E130" s="141" t="s">
        <v>187</v>
      </c>
      <c r="F130" s="142" t="s">
        <v>563</v>
      </c>
      <c r="G130" s="143" t="s">
        <v>183</v>
      </c>
      <c r="H130" s="144">
        <v>80</v>
      </c>
      <c r="I130" s="144"/>
      <c r="J130" s="144"/>
      <c r="K130" s="145"/>
      <c r="L130" s="29"/>
      <c r="M130" s="146" t="s">
        <v>1</v>
      </c>
      <c r="N130" s="147" t="s">
        <v>38</v>
      </c>
      <c r="O130" s="148">
        <v>0.41750999999999999</v>
      </c>
      <c r="P130" s="148">
        <f>O130*H130</f>
        <v>33.400799999999997</v>
      </c>
      <c r="Q130" s="148">
        <v>7.3499999999999998E-3</v>
      </c>
      <c r="R130" s="148">
        <f>Q130*H130</f>
        <v>0.58799999999999997</v>
      </c>
      <c r="S130" s="148">
        <v>0</v>
      </c>
      <c r="T130" s="149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50" t="s">
        <v>184</v>
      </c>
      <c r="AT130" s="150" t="s">
        <v>180</v>
      </c>
      <c r="AU130" s="150" t="s">
        <v>185</v>
      </c>
      <c r="AY130" s="16" t="s">
        <v>177</v>
      </c>
      <c r="BE130" s="151">
        <f>IF(N130="základná",J130,0)</f>
        <v>0</v>
      </c>
      <c r="BF130" s="151">
        <f>IF(N130="znížená",J130,0)</f>
        <v>0</v>
      </c>
      <c r="BG130" s="151">
        <f>IF(N130="zákl. prenesená",J130,0)</f>
        <v>0</v>
      </c>
      <c r="BH130" s="151">
        <f>IF(N130="zníž. prenesená",J130,0)</f>
        <v>0</v>
      </c>
      <c r="BI130" s="151">
        <f>IF(N130="nulová",J130,0)</f>
        <v>0</v>
      </c>
      <c r="BJ130" s="16" t="s">
        <v>185</v>
      </c>
      <c r="BK130" s="152">
        <f>ROUND(I130*H130,3)</f>
        <v>0</v>
      </c>
      <c r="BL130" s="16" t="s">
        <v>184</v>
      </c>
      <c r="BM130" s="150" t="s">
        <v>667</v>
      </c>
    </row>
    <row r="131" spans="1:65" s="2" customFormat="1" ht="37.9" customHeight="1">
      <c r="A131" s="28"/>
      <c r="B131" s="139"/>
      <c r="C131" s="140" t="s">
        <v>184</v>
      </c>
      <c r="D131" s="140" t="s">
        <v>180</v>
      </c>
      <c r="E131" s="141" t="s">
        <v>191</v>
      </c>
      <c r="F131" s="142" t="s">
        <v>565</v>
      </c>
      <c r="G131" s="143" t="s">
        <v>183</v>
      </c>
      <c r="H131" s="144">
        <v>80</v>
      </c>
      <c r="I131" s="144"/>
      <c r="J131" s="144"/>
      <c r="K131" s="145"/>
      <c r="L131" s="29"/>
      <c r="M131" s="146" t="s">
        <v>1</v>
      </c>
      <c r="N131" s="147" t="s">
        <v>38</v>
      </c>
      <c r="O131" s="148">
        <v>0.63290000000000002</v>
      </c>
      <c r="P131" s="148">
        <f>O131*H131</f>
        <v>50.632000000000005</v>
      </c>
      <c r="Q131" s="148">
        <v>3.3599999999999998E-2</v>
      </c>
      <c r="R131" s="148">
        <f>Q131*H131</f>
        <v>2.6879999999999997</v>
      </c>
      <c r="S131" s="148">
        <v>0</v>
      </c>
      <c r="T131" s="149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0" t="s">
        <v>184</v>
      </c>
      <c r="AT131" s="150" t="s">
        <v>180</v>
      </c>
      <c r="AU131" s="150" t="s">
        <v>185</v>
      </c>
      <c r="AY131" s="16" t="s">
        <v>177</v>
      </c>
      <c r="BE131" s="151">
        <f>IF(N131="základná",J131,0)</f>
        <v>0</v>
      </c>
      <c r="BF131" s="151">
        <f>IF(N131="znížená",J131,0)</f>
        <v>0</v>
      </c>
      <c r="BG131" s="151">
        <f>IF(N131="zákl. prenesená",J131,0)</f>
        <v>0</v>
      </c>
      <c r="BH131" s="151">
        <f>IF(N131="zníž. prenesená",J131,0)</f>
        <v>0</v>
      </c>
      <c r="BI131" s="151">
        <f>IF(N131="nulová",J131,0)</f>
        <v>0</v>
      </c>
      <c r="BJ131" s="16" t="s">
        <v>185</v>
      </c>
      <c r="BK131" s="152">
        <f>ROUND(I131*H131,3)</f>
        <v>0</v>
      </c>
      <c r="BL131" s="16" t="s">
        <v>184</v>
      </c>
      <c r="BM131" s="150" t="s">
        <v>668</v>
      </c>
    </row>
    <row r="132" spans="1:65" s="2" customFormat="1" ht="24.2" customHeight="1">
      <c r="A132" s="28"/>
      <c r="B132" s="139"/>
      <c r="C132" s="140" t="s">
        <v>199</v>
      </c>
      <c r="D132" s="140" t="s">
        <v>180</v>
      </c>
      <c r="E132" s="141" t="s">
        <v>194</v>
      </c>
      <c r="F132" s="142" t="s">
        <v>195</v>
      </c>
      <c r="G132" s="143" t="s">
        <v>183</v>
      </c>
      <c r="H132" s="144">
        <v>80</v>
      </c>
      <c r="I132" s="144"/>
      <c r="J132" s="144"/>
      <c r="K132" s="145"/>
      <c r="L132" s="29"/>
      <c r="M132" s="146" t="s">
        <v>1</v>
      </c>
      <c r="N132" s="147" t="s">
        <v>38</v>
      </c>
      <c r="O132" s="148">
        <v>0.11118</v>
      </c>
      <c r="P132" s="148">
        <f>O132*H132</f>
        <v>8.894400000000001</v>
      </c>
      <c r="Q132" s="148">
        <v>5.7600000000000004E-3</v>
      </c>
      <c r="R132" s="148">
        <f>Q132*H132</f>
        <v>0.46080000000000004</v>
      </c>
      <c r="S132" s="148">
        <v>0</v>
      </c>
      <c r="T132" s="149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0" t="s">
        <v>184</v>
      </c>
      <c r="AT132" s="150" t="s">
        <v>180</v>
      </c>
      <c r="AU132" s="150" t="s">
        <v>185</v>
      </c>
      <c r="AY132" s="16" t="s">
        <v>177</v>
      </c>
      <c r="BE132" s="151">
        <f>IF(N132="základná",J132,0)</f>
        <v>0</v>
      </c>
      <c r="BF132" s="151">
        <f>IF(N132="znížená",J132,0)</f>
        <v>0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6" t="s">
        <v>185</v>
      </c>
      <c r="BK132" s="152">
        <f>ROUND(I132*H132,3)</f>
        <v>0</v>
      </c>
      <c r="BL132" s="16" t="s">
        <v>184</v>
      </c>
      <c r="BM132" s="150" t="s">
        <v>669</v>
      </c>
    </row>
    <row r="133" spans="1:65" s="12" customFormat="1" ht="22.9" customHeight="1">
      <c r="B133" s="127"/>
      <c r="D133" s="128" t="s">
        <v>71</v>
      </c>
      <c r="E133" s="137" t="s">
        <v>197</v>
      </c>
      <c r="F133" s="137" t="s">
        <v>198</v>
      </c>
      <c r="J133" s="138"/>
      <c r="L133" s="127"/>
      <c r="M133" s="131"/>
      <c r="N133" s="132"/>
      <c r="O133" s="132"/>
      <c r="P133" s="133">
        <f>SUM(P134:P144)</f>
        <v>30.642680000000002</v>
      </c>
      <c r="Q133" s="132"/>
      <c r="R133" s="133">
        <f>SUM(R134:R144)</f>
        <v>6.4259999999999998E-2</v>
      </c>
      <c r="S133" s="132"/>
      <c r="T133" s="134">
        <f>SUM(T134:T144)</f>
        <v>8.5273000000000003</v>
      </c>
      <c r="AR133" s="128" t="s">
        <v>80</v>
      </c>
      <c r="AT133" s="135" t="s">
        <v>71</v>
      </c>
      <c r="AU133" s="135" t="s">
        <v>80</v>
      </c>
      <c r="AY133" s="128" t="s">
        <v>177</v>
      </c>
      <c r="BK133" s="136">
        <f>SUM(BK134:BK144)</f>
        <v>0</v>
      </c>
    </row>
    <row r="134" spans="1:65" s="2" customFormat="1" ht="24.2" customHeight="1">
      <c r="A134" s="28"/>
      <c r="B134" s="139"/>
      <c r="C134" s="140" t="s">
        <v>178</v>
      </c>
      <c r="D134" s="140" t="s">
        <v>180</v>
      </c>
      <c r="E134" s="141" t="s">
        <v>568</v>
      </c>
      <c r="F134" s="142" t="s">
        <v>569</v>
      </c>
      <c r="G134" s="143" t="s">
        <v>183</v>
      </c>
      <c r="H134" s="144">
        <v>42</v>
      </c>
      <c r="I134" s="144"/>
      <c r="J134" s="144"/>
      <c r="K134" s="145"/>
      <c r="L134" s="29"/>
      <c r="M134" s="146" t="s">
        <v>1</v>
      </c>
      <c r="N134" s="147" t="s">
        <v>38</v>
      </c>
      <c r="O134" s="148">
        <v>9.9000000000000005E-2</v>
      </c>
      <c r="P134" s="148">
        <f>O134*H134</f>
        <v>4.1580000000000004</v>
      </c>
      <c r="Q134" s="148">
        <v>1.5299999999999999E-3</v>
      </c>
      <c r="R134" s="148">
        <f>Q134*H134</f>
        <v>6.4259999999999998E-2</v>
      </c>
      <c r="S134" s="148">
        <v>0</v>
      </c>
      <c r="T134" s="149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0" t="s">
        <v>184</v>
      </c>
      <c r="AT134" s="150" t="s">
        <v>180</v>
      </c>
      <c r="AU134" s="150" t="s">
        <v>185</v>
      </c>
      <c r="AY134" s="16" t="s">
        <v>177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185</v>
      </c>
      <c r="BK134" s="152">
        <f>ROUND(I134*H134,3)</f>
        <v>0</v>
      </c>
      <c r="BL134" s="16" t="s">
        <v>184</v>
      </c>
      <c r="BM134" s="150" t="s">
        <v>670</v>
      </c>
    </row>
    <row r="135" spans="1:65" s="13" customFormat="1">
      <c r="B135" s="153"/>
      <c r="D135" s="154" t="s">
        <v>204</v>
      </c>
      <c r="E135" s="155" t="s">
        <v>1</v>
      </c>
      <c r="F135" s="156" t="s">
        <v>671</v>
      </c>
      <c r="H135" s="157">
        <v>42</v>
      </c>
      <c r="L135" s="153"/>
      <c r="M135" s="158"/>
      <c r="N135" s="159"/>
      <c r="O135" s="159"/>
      <c r="P135" s="159"/>
      <c r="Q135" s="159"/>
      <c r="R135" s="159"/>
      <c r="S135" s="159"/>
      <c r="T135" s="160"/>
      <c r="AT135" s="155" t="s">
        <v>204</v>
      </c>
      <c r="AU135" s="155" t="s">
        <v>185</v>
      </c>
      <c r="AV135" s="13" t="s">
        <v>185</v>
      </c>
      <c r="AW135" s="13" t="s">
        <v>27</v>
      </c>
      <c r="AX135" s="13" t="s">
        <v>80</v>
      </c>
      <c r="AY135" s="155" t="s">
        <v>177</v>
      </c>
    </row>
    <row r="136" spans="1:65" s="2" customFormat="1" ht="24.2" customHeight="1">
      <c r="A136" s="28"/>
      <c r="B136" s="139"/>
      <c r="C136" s="140" t="s">
        <v>210</v>
      </c>
      <c r="D136" s="140" t="s">
        <v>180</v>
      </c>
      <c r="E136" s="141" t="s">
        <v>672</v>
      </c>
      <c r="F136" s="142" t="s">
        <v>673</v>
      </c>
      <c r="G136" s="143" t="s">
        <v>202</v>
      </c>
      <c r="H136" s="144">
        <v>1.75</v>
      </c>
      <c r="I136" s="144"/>
      <c r="J136" s="144"/>
      <c r="K136" s="145"/>
      <c r="L136" s="29"/>
      <c r="M136" s="146" t="s">
        <v>1</v>
      </c>
      <c r="N136" s="147" t="s">
        <v>38</v>
      </c>
      <c r="O136" s="148">
        <v>1.4550000000000001</v>
      </c>
      <c r="P136" s="148">
        <f>O136*H136</f>
        <v>2.5462500000000001</v>
      </c>
      <c r="Q136" s="148">
        <v>0</v>
      </c>
      <c r="R136" s="148">
        <f>Q136*H136</f>
        <v>0</v>
      </c>
      <c r="S136" s="148">
        <v>1.905</v>
      </c>
      <c r="T136" s="149">
        <f>S136*H136</f>
        <v>3.3337500000000002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0" t="s">
        <v>184</v>
      </c>
      <c r="AT136" s="150" t="s">
        <v>180</v>
      </c>
      <c r="AU136" s="150" t="s">
        <v>185</v>
      </c>
      <c r="AY136" s="16" t="s">
        <v>177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185</v>
      </c>
      <c r="BK136" s="152">
        <f>ROUND(I136*H136,3)</f>
        <v>0</v>
      </c>
      <c r="BL136" s="16" t="s">
        <v>184</v>
      </c>
      <c r="BM136" s="150" t="s">
        <v>674</v>
      </c>
    </row>
    <row r="137" spans="1:65" s="2" customFormat="1" ht="14.45" customHeight="1">
      <c r="A137" s="28"/>
      <c r="B137" s="139"/>
      <c r="C137" s="140" t="s">
        <v>215</v>
      </c>
      <c r="D137" s="140" t="s">
        <v>180</v>
      </c>
      <c r="E137" s="141" t="s">
        <v>241</v>
      </c>
      <c r="F137" s="142" t="s">
        <v>242</v>
      </c>
      <c r="G137" s="143" t="s">
        <v>221</v>
      </c>
      <c r="H137" s="144">
        <v>2</v>
      </c>
      <c r="I137" s="144"/>
      <c r="J137" s="144"/>
      <c r="K137" s="145"/>
      <c r="L137" s="29"/>
      <c r="M137" s="146" t="s">
        <v>1</v>
      </c>
      <c r="N137" s="147" t="s">
        <v>38</v>
      </c>
      <c r="O137" s="148">
        <v>0.35499999999999998</v>
      </c>
      <c r="P137" s="148">
        <f>O137*H137</f>
        <v>0.71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0" t="s">
        <v>184</v>
      </c>
      <c r="AT137" s="150" t="s">
        <v>180</v>
      </c>
      <c r="AU137" s="150" t="s">
        <v>185</v>
      </c>
      <c r="AY137" s="16" t="s">
        <v>177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6" t="s">
        <v>185</v>
      </c>
      <c r="BK137" s="152">
        <f>ROUND(I137*H137,3)</f>
        <v>0</v>
      </c>
      <c r="BL137" s="16" t="s">
        <v>184</v>
      </c>
      <c r="BM137" s="150" t="s">
        <v>675</v>
      </c>
    </row>
    <row r="138" spans="1:65" s="2" customFormat="1" ht="14.45" customHeight="1">
      <c r="A138" s="28"/>
      <c r="B138" s="139"/>
      <c r="C138" s="140" t="s">
        <v>197</v>
      </c>
      <c r="D138" s="140" t="s">
        <v>180</v>
      </c>
      <c r="E138" s="141" t="s">
        <v>676</v>
      </c>
      <c r="F138" s="142" t="s">
        <v>677</v>
      </c>
      <c r="G138" s="143" t="s">
        <v>183</v>
      </c>
      <c r="H138" s="144">
        <v>7.1749999999999998</v>
      </c>
      <c r="I138" s="144"/>
      <c r="J138" s="144"/>
      <c r="K138" s="145"/>
      <c r="L138" s="29"/>
      <c r="M138" s="146" t="s">
        <v>1</v>
      </c>
      <c r="N138" s="147" t="s">
        <v>38</v>
      </c>
      <c r="O138" s="148">
        <v>0.28999999999999998</v>
      </c>
      <c r="P138" s="148">
        <f>O138*H138</f>
        <v>2.0807499999999997</v>
      </c>
      <c r="Q138" s="148">
        <v>0</v>
      </c>
      <c r="R138" s="148">
        <f>Q138*H138</f>
        <v>0</v>
      </c>
      <c r="S138" s="148">
        <v>6.6000000000000003E-2</v>
      </c>
      <c r="T138" s="149">
        <f>S138*H138</f>
        <v>0.47355000000000003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0" t="s">
        <v>184</v>
      </c>
      <c r="AT138" s="150" t="s">
        <v>180</v>
      </c>
      <c r="AU138" s="150" t="s">
        <v>185</v>
      </c>
      <c r="AY138" s="16" t="s">
        <v>177</v>
      </c>
      <c r="BE138" s="151">
        <f>IF(N138="základná",J138,0)</f>
        <v>0</v>
      </c>
      <c r="BF138" s="151">
        <f>IF(N138="znížená",J138,0)</f>
        <v>0</v>
      </c>
      <c r="BG138" s="151">
        <f>IF(N138="zákl. prenesená",J138,0)</f>
        <v>0</v>
      </c>
      <c r="BH138" s="151">
        <f>IF(N138="zníž. prenesená",J138,0)</f>
        <v>0</v>
      </c>
      <c r="BI138" s="151">
        <f>IF(N138="nulová",J138,0)</f>
        <v>0</v>
      </c>
      <c r="BJ138" s="16" t="s">
        <v>185</v>
      </c>
      <c r="BK138" s="152">
        <f>ROUND(I138*H138,3)</f>
        <v>0</v>
      </c>
      <c r="BL138" s="16" t="s">
        <v>184</v>
      </c>
      <c r="BM138" s="150" t="s">
        <v>678</v>
      </c>
    </row>
    <row r="139" spans="1:65" s="13" customFormat="1">
      <c r="B139" s="153"/>
      <c r="D139" s="154" t="s">
        <v>204</v>
      </c>
      <c r="E139" s="155" t="s">
        <v>1</v>
      </c>
      <c r="F139" s="156" t="s">
        <v>679</v>
      </c>
      <c r="H139" s="157">
        <v>7.1749999999999998</v>
      </c>
      <c r="L139" s="153"/>
      <c r="M139" s="158"/>
      <c r="N139" s="159"/>
      <c r="O139" s="159"/>
      <c r="P139" s="159"/>
      <c r="Q139" s="159"/>
      <c r="R139" s="159"/>
      <c r="S139" s="159"/>
      <c r="T139" s="160"/>
      <c r="AT139" s="155" t="s">
        <v>204</v>
      </c>
      <c r="AU139" s="155" t="s">
        <v>185</v>
      </c>
      <c r="AV139" s="13" t="s">
        <v>185</v>
      </c>
      <c r="AW139" s="13" t="s">
        <v>27</v>
      </c>
      <c r="AX139" s="13" t="s">
        <v>80</v>
      </c>
      <c r="AY139" s="155" t="s">
        <v>177</v>
      </c>
    </row>
    <row r="140" spans="1:65" s="2" customFormat="1" ht="37.9" customHeight="1">
      <c r="A140" s="28"/>
      <c r="B140" s="139"/>
      <c r="C140" s="140" t="s">
        <v>223</v>
      </c>
      <c r="D140" s="140" t="s">
        <v>180</v>
      </c>
      <c r="E140" s="141" t="s">
        <v>246</v>
      </c>
      <c r="F140" s="142" t="s">
        <v>247</v>
      </c>
      <c r="G140" s="143" t="s">
        <v>183</v>
      </c>
      <c r="H140" s="144">
        <v>80</v>
      </c>
      <c r="I140" s="144"/>
      <c r="J140" s="144"/>
      <c r="K140" s="145"/>
      <c r="L140" s="29"/>
      <c r="M140" s="146" t="s">
        <v>1</v>
      </c>
      <c r="N140" s="147" t="s">
        <v>38</v>
      </c>
      <c r="O140" s="148">
        <v>0.19525000000000001</v>
      </c>
      <c r="P140" s="148">
        <f>O140*H140</f>
        <v>15.620000000000001</v>
      </c>
      <c r="Q140" s="148">
        <v>0</v>
      </c>
      <c r="R140" s="148">
        <f>Q140*H140</f>
        <v>0</v>
      </c>
      <c r="S140" s="148">
        <v>5.8999999999999997E-2</v>
      </c>
      <c r="T140" s="149">
        <f>S140*H140</f>
        <v>4.72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0" t="s">
        <v>184</v>
      </c>
      <c r="AT140" s="150" t="s">
        <v>180</v>
      </c>
      <c r="AU140" s="150" t="s">
        <v>185</v>
      </c>
      <c r="AY140" s="16" t="s">
        <v>177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6" t="s">
        <v>185</v>
      </c>
      <c r="BK140" s="152">
        <f>ROUND(I140*H140,3)</f>
        <v>0</v>
      </c>
      <c r="BL140" s="16" t="s">
        <v>184</v>
      </c>
      <c r="BM140" s="150" t="s">
        <v>680</v>
      </c>
    </row>
    <row r="141" spans="1:65" s="2" customFormat="1" ht="14.45" customHeight="1">
      <c r="A141" s="28"/>
      <c r="B141" s="139"/>
      <c r="C141" s="140" t="s">
        <v>227</v>
      </c>
      <c r="D141" s="140" t="s">
        <v>180</v>
      </c>
      <c r="E141" s="141" t="s">
        <v>251</v>
      </c>
      <c r="F141" s="142" t="s">
        <v>252</v>
      </c>
      <c r="G141" s="143" t="s">
        <v>253</v>
      </c>
      <c r="H141" s="144">
        <v>8.6370000000000005</v>
      </c>
      <c r="I141" s="144"/>
      <c r="J141" s="144"/>
      <c r="K141" s="145"/>
      <c r="L141" s="29"/>
      <c r="M141" s="146" t="s">
        <v>1</v>
      </c>
      <c r="N141" s="147" t="s">
        <v>38</v>
      </c>
      <c r="O141" s="148">
        <v>0.59799999999999998</v>
      </c>
      <c r="P141" s="148">
        <f>O141*H141</f>
        <v>5.1649260000000004</v>
      </c>
      <c r="Q141" s="148">
        <v>0</v>
      </c>
      <c r="R141" s="148">
        <f>Q141*H141</f>
        <v>0</v>
      </c>
      <c r="S141" s="148">
        <v>0</v>
      </c>
      <c r="T141" s="149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0" t="s">
        <v>184</v>
      </c>
      <c r="AT141" s="150" t="s">
        <v>180</v>
      </c>
      <c r="AU141" s="150" t="s">
        <v>185</v>
      </c>
      <c r="AY141" s="16" t="s">
        <v>177</v>
      </c>
      <c r="BE141" s="151">
        <f>IF(N141="základná",J141,0)</f>
        <v>0</v>
      </c>
      <c r="BF141" s="151">
        <f>IF(N141="znížená",J141,0)</f>
        <v>0</v>
      </c>
      <c r="BG141" s="151">
        <f>IF(N141="zákl. prenesená",J141,0)</f>
        <v>0</v>
      </c>
      <c r="BH141" s="151">
        <f>IF(N141="zníž. prenesená",J141,0)</f>
        <v>0</v>
      </c>
      <c r="BI141" s="151">
        <f>IF(N141="nulová",J141,0)</f>
        <v>0</v>
      </c>
      <c r="BJ141" s="16" t="s">
        <v>185</v>
      </c>
      <c r="BK141" s="152">
        <f>ROUND(I141*H141,3)</f>
        <v>0</v>
      </c>
      <c r="BL141" s="16" t="s">
        <v>184</v>
      </c>
      <c r="BM141" s="150" t="s">
        <v>681</v>
      </c>
    </row>
    <row r="142" spans="1:65" s="2" customFormat="1" ht="24.2" customHeight="1">
      <c r="A142" s="28"/>
      <c r="B142" s="139"/>
      <c r="C142" s="140" t="s">
        <v>231</v>
      </c>
      <c r="D142" s="140" t="s">
        <v>180</v>
      </c>
      <c r="E142" s="141" t="s">
        <v>256</v>
      </c>
      <c r="F142" s="142" t="s">
        <v>257</v>
      </c>
      <c r="G142" s="143" t="s">
        <v>253</v>
      </c>
      <c r="H142" s="144">
        <v>51.822000000000003</v>
      </c>
      <c r="I142" s="144"/>
      <c r="J142" s="144"/>
      <c r="K142" s="145"/>
      <c r="L142" s="29"/>
      <c r="M142" s="146" t="s">
        <v>1</v>
      </c>
      <c r="N142" s="147" t="s">
        <v>38</v>
      </c>
      <c r="O142" s="148">
        <v>7.0000000000000001E-3</v>
      </c>
      <c r="P142" s="148">
        <f>O142*H142</f>
        <v>0.36275400000000002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50" t="s">
        <v>184</v>
      </c>
      <c r="AT142" s="150" t="s">
        <v>180</v>
      </c>
      <c r="AU142" s="150" t="s">
        <v>185</v>
      </c>
      <c r="AY142" s="16" t="s">
        <v>177</v>
      </c>
      <c r="BE142" s="151">
        <f>IF(N142="základná",J142,0)</f>
        <v>0</v>
      </c>
      <c r="BF142" s="151">
        <f>IF(N142="znížená",J142,0)</f>
        <v>0</v>
      </c>
      <c r="BG142" s="151">
        <f>IF(N142="zákl. prenesená",J142,0)</f>
        <v>0</v>
      </c>
      <c r="BH142" s="151">
        <f>IF(N142="zníž. prenesená",J142,0)</f>
        <v>0</v>
      </c>
      <c r="BI142" s="151">
        <f>IF(N142="nulová",J142,0)</f>
        <v>0</v>
      </c>
      <c r="BJ142" s="16" t="s">
        <v>185</v>
      </c>
      <c r="BK142" s="152">
        <f>ROUND(I142*H142,3)</f>
        <v>0</v>
      </c>
      <c r="BL142" s="16" t="s">
        <v>184</v>
      </c>
      <c r="BM142" s="150" t="s">
        <v>682</v>
      </c>
    </row>
    <row r="143" spans="1:65" s="13" customFormat="1">
      <c r="B143" s="153"/>
      <c r="D143" s="154" t="s">
        <v>204</v>
      </c>
      <c r="F143" s="156" t="s">
        <v>1398</v>
      </c>
      <c r="H143" s="157">
        <v>51.822000000000003</v>
      </c>
      <c r="L143" s="153"/>
      <c r="M143" s="158"/>
      <c r="N143" s="159"/>
      <c r="O143" s="159"/>
      <c r="P143" s="159"/>
      <c r="Q143" s="159"/>
      <c r="R143" s="159"/>
      <c r="S143" s="159"/>
      <c r="T143" s="160"/>
      <c r="AT143" s="155" t="s">
        <v>204</v>
      </c>
      <c r="AU143" s="155" t="s">
        <v>185</v>
      </c>
      <c r="AV143" s="13" t="s">
        <v>185</v>
      </c>
      <c r="AW143" s="13" t="s">
        <v>3</v>
      </c>
      <c r="AX143" s="13" t="s">
        <v>80</v>
      </c>
      <c r="AY143" s="155" t="s">
        <v>177</v>
      </c>
    </row>
    <row r="144" spans="1:65" s="2" customFormat="1" ht="24.2" customHeight="1">
      <c r="A144" s="28"/>
      <c r="B144" s="139"/>
      <c r="C144" s="140" t="s">
        <v>235</v>
      </c>
      <c r="D144" s="140" t="s">
        <v>180</v>
      </c>
      <c r="E144" s="141" t="s">
        <v>264</v>
      </c>
      <c r="F144" s="142" t="s">
        <v>265</v>
      </c>
      <c r="G144" s="143" t="s">
        <v>253</v>
      </c>
      <c r="H144" s="144">
        <v>8.6370000000000005</v>
      </c>
      <c r="I144" s="144"/>
      <c r="J144" s="144"/>
      <c r="K144" s="145"/>
      <c r="L144" s="29"/>
      <c r="M144" s="146" t="s">
        <v>1</v>
      </c>
      <c r="N144" s="147" t="s">
        <v>38</v>
      </c>
      <c r="O144" s="148">
        <v>0</v>
      </c>
      <c r="P144" s="148">
        <f>O144*H144</f>
        <v>0</v>
      </c>
      <c r="Q144" s="148">
        <v>0</v>
      </c>
      <c r="R144" s="148">
        <f>Q144*H144</f>
        <v>0</v>
      </c>
      <c r="S144" s="148">
        <v>0</v>
      </c>
      <c r="T144" s="149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50" t="s">
        <v>184</v>
      </c>
      <c r="AT144" s="150" t="s">
        <v>180</v>
      </c>
      <c r="AU144" s="150" t="s">
        <v>185</v>
      </c>
      <c r="AY144" s="16" t="s">
        <v>177</v>
      </c>
      <c r="BE144" s="151">
        <f>IF(N144="základná",J144,0)</f>
        <v>0</v>
      </c>
      <c r="BF144" s="151">
        <f>IF(N144="znížená",J144,0)</f>
        <v>0</v>
      </c>
      <c r="BG144" s="151">
        <f>IF(N144="zákl. prenesená",J144,0)</f>
        <v>0</v>
      </c>
      <c r="BH144" s="151">
        <f>IF(N144="zníž. prenesená",J144,0)</f>
        <v>0</v>
      </c>
      <c r="BI144" s="151">
        <f>IF(N144="nulová",J144,0)</f>
        <v>0</v>
      </c>
      <c r="BJ144" s="16" t="s">
        <v>185</v>
      </c>
      <c r="BK144" s="152">
        <f>ROUND(I144*H144,3)</f>
        <v>0</v>
      </c>
      <c r="BL144" s="16" t="s">
        <v>184</v>
      </c>
      <c r="BM144" s="150" t="s">
        <v>683</v>
      </c>
    </row>
    <row r="145" spans="1:65" s="12" customFormat="1" ht="22.9" customHeight="1">
      <c r="B145" s="127"/>
      <c r="D145" s="128" t="s">
        <v>71</v>
      </c>
      <c r="E145" s="137" t="s">
        <v>271</v>
      </c>
      <c r="F145" s="137" t="s">
        <v>272</v>
      </c>
      <c r="J145" s="138"/>
      <c r="L145" s="127"/>
      <c r="M145" s="131"/>
      <c r="N145" s="132"/>
      <c r="O145" s="132"/>
      <c r="P145" s="133">
        <f>P146</f>
        <v>15.524289</v>
      </c>
      <c r="Q145" s="132"/>
      <c r="R145" s="133">
        <f>R146</f>
        <v>0</v>
      </c>
      <c r="S145" s="132"/>
      <c r="T145" s="134">
        <f>T146</f>
        <v>0</v>
      </c>
      <c r="AR145" s="128" t="s">
        <v>80</v>
      </c>
      <c r="AT145" s="135" t="s">
        <v>71</v>
      </c>
      <c r="AU145" s="135" t="s">
        <v>80</v>
      </c>
      <c r="AY145" s="128" t="s">
        <v>177</v>
      </c>
      <c r="BK145" s="136">
        <f>BK146</f>
        <v>0</v>
      </c>
    </row>
    <row r="146" spans="1:65" s="2" customFormat="1" ht="24.2" customHeight="1">
      <c r="A146" s="28"/>
      <c r="B146" s="139"/>
      <c r="C146" s="140" t="s">
        <v>240</v>
      </c>
      <c r="D146" s="140" t="s">
        <v>180</v>
      </c>
      <c r="E146" s="141" t="s">
        <v>274</v>
      </c>
      <c r="F146" s="142" t="s">
        <v>275</v>
      </c>
      <c r="G146" s="143" t="s">
        <v>253</v>
      </c>
      <c r="H146" s="144">
        <v>6.3029999999999999</v>
      </c>
      <c r="I146" s="144"/>
      <c r="J146" s="144"/>
      <c r="K146" s="145"/>
      <c r="L146" s="29"/>
      <c r="M146" s="146" t="s">
        <v>1</v>
      </c>
      <c r="N146" s="147" t="s">
        <v>38</v>
      </c>
      <c r="O146" s="148">
        <v>2.4630000000000001</v>
      </c>
      <c r="P146" s="148">
        <f>O146*H146</f>
        <v>15.524289</v>
      </c>
      <c r="Q146" s="148">
        <v>0</v>
      </c>
      <c r="R146" s="148">
        <f>Q146*H146</f>
        <v>0</v>
      </c>
      <c r="S146" s="148">
        <v>0</v>
      </c>
      <c r="T146" s="149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0" t="s">
        <v>184</v>
      </c>
      <c r="AT146" s="150" t="s">
        <v>180</v>
      </c>
      <c r="AU146" s="150" t="s">
        <v>185</v>
      </c>
      <c r="AY146" s="16" t="s">
        <v>177</v>
      </c>
      <c r="BE146" s="151">
        <f>IF(N146="základná",J146,0)</f>
        <v>0</v>
      </c>
      <c r="BF146" s="151">
        <f>IF(N146="znížená",J146,0)</f>
        <v>0</v>
      </c>
      <c r="BG146" s="151">
        <f>IF(N146="zákl. prenesená",J146,0)</f>
        <v>0</v>
      </c>
      <c r="BH146" s="151">
        <f>IF(N146="zníž. prenesená",J146,0)</f>
        <v>0</v>
      </c>
      <c r="BI146" s="151">
        <f>IF(N146="nulová",J146,0)</f>
        <v>0</v>
      </c>
      <c r="BJ146" s="16" t="s">
        <v>185</v>
      </c>
      <c r="BK146" s="152">
        <f>ROUND(I146*H146,3)</f>
        <v>0</v>
      </c>
      <c r="BL146" s="16" t="s">
        <v>184</v>
      </c>
      <c r="BM146" s="150" t="s">
        <v>684</v>
      </c>
    </row>
    <row r="147" spans="1:65" s="12" customFormat="1" ht="25.9" customHeight="1">
      <c r="B147" s="127"/>
      <c r="D147" s="128" t="s">
        <v>71</v>
      </c>
      <c r="E147" s="129" t="s">
        <v>277</v>
      </c>
      <c r="F147" s="129" t="s">
        <v>278</v>
      </c>
      <c r="J147" s="130"/>
      <c r="L147" s="127"/>
      <c r="M147" s="131"/>
      <c r="N147" s="132"/>
      <c r="O147" s="132"/>
      <c r="P147" s="133">
        <f>P148</f>
        <v>0.56499999999999995</v>
      </c>
      <c r="Q147" s="132"/>
      <c r="R147" s="133">
        <f>R148</f>
        <v>0</v>
      </c>
      <c r="S147" s="132"/>
      <c r="T147" s="134">
        <f>T148</f>
        <v>0.11</v>
      </c>
      <c r="AR147" s="128" t="s">
        <v>185</v>
      </c>
      <c r="AT147" s="135" t="s">
        <v>71</v>
      </c>
      <c r="AU147" s="135" t="s">
        <v>72</v>
      </c>
      <c r="AY147" s="128" t="s">
        <v>177</v>
      </c>
      <c r="BK147" s="136">
        <f>BK148</f>
        <v>0</v>
      </c>
    </row>
    <row r="148" spans="1:65" s="12" customFormat="1" ht="22.9" customHeight="1">
      <c r="B148" s="127"/>
      <c r="D148" s="128" t="s">
        <v>71</v>
      </c>
      <c r="E148" s="137" t="s">
        <v>685</v>
      </c>
      <c r="F148" s="137" t="s">
        <v>686</v>
      </c>
      <c r="J148" s="138"/>
      <c r="L148" s="127"/>
      <c r="M148" s="131"/>
      <c r="N148" s="132"/>
      <c r="O148" s="132"/>
      <c r="P148" s="133">
        <f>SUM(P149:P150)</f>
        <v>0.56499999999999995</v>
      </c>
      <c r="Q148" s="132"/>
      <c r="R148" s="133">
        <f>SUM(R149:R150)</f>
        <v>0</v>
      </c>
      <c r="S148" s="132"/>
      <c r="T148" s="134">
        <f>SUM(T149:T150)</f>
        <v>0.11</v>
      </c>
      <c r="AR148" s="128" t="s">
        <v>185</v>
      </c>
      <c r="AT148" s="135" t="s">
        <v>71</v>
      </c>
      <c r="AU148" s="135" t="s">
        <v>80</v>
      </c>
      <c r="AY148" s="128" t="s">
        <v>177</v>
      </c>
      <c r="BK148" s="136">
        <f>SUM(BK149:BK150)</f>
        <v>0</v>
      </c>
    </row>
    <row r="149" spans="1:65" s="2" customFormat="1" ht="14.45" customHeight="1">
      <c r="A149" s="28"/>
      <c r="B149" s="139"/>
      <c r="C149" s="140" t="s">
        <v>245</v>
      </c>
      <c r="D149" s="140" t="s">
        <v>180</v>
      </c>
      <c r="E149" s="141" t="s">
        <v>687</v>
      </c>
      <c r="F149" s="142" t="s">
        <v>688</v>
      </c>
      <c r="G149" s="143" t="s">
        <v>221</v>
      </c>
      <c r="H149" s="144">
        <v>1</v>
      </c>
      <c r="I149" s="144"/>
      <c r="J149" s="144"/>
      <c r="K149" s="145"/>
      <c r="L149" s="29"/>
      <c r="M149" s="146" t="s">
        <v>1</v>
      </c>
      <c r="N149" s="147" t="s">
        <v>38</v>
      </c>
      <c r="O149" s="148">
        <v>0.56499999999999995</v>
      </c>
      <c r="P149" s="148">
        <f>O149*H149</f>
        <v>0.56499999999999995</v>
      </c>
      <c r="Q149" s="148">
        <v>0</v>
      </c>
      <c r="R149" s="148">
        <f>Q149*H149</f>
        <v>0</v>
      </c>
      <c r="S149" s="148">
        <v>0.11</v>
      </c>
      <c r="T149" s="149">
        <f>S149*H149</f>
        <v>0.11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0" t="s">
        <v>250</v>
      </c>
      <c r="AT149" s="150" t="s">
        <v>180</v>
      </c>
      <c r="AU149" s="150" t="s">
        <v>185</v>
      </c>
      <c r="AY149" s="16" t="s">
        <v>177</v>
      </c>
      <c r="BE149" s="151">
        <f>IF(N149="základná",J149,0)</f>
        <v>0</v>
      </c>
      <c r="BF149" s="151">
        <f>IF(N149="znížená",J149,0)</f>
        <v>0</v>
      </c>
      <c r="BG149" s="151">
        <f>IF(N149="zákl. prenesená",J149,0)</f>
        <v>0</v>
      </c>
      <c r="BH149" s="151">
        <f>IF(N149="zníž. prenesená",J149,0)</f>
        <v>0</v>
      </c>
      <c r="BI149" s="151">
        <f>IF(N149="nulová",J149,0)</f>
        <v>0</v>
      </c>
      <c r="BJ149" s="16" t="s">
        <v>185</v>
      </c>
      <c r="BK149" s="152">
        <f>ROUND(I149*H149,3)</f>
        <v>0</v>
      </c>
      <c r="BL149" s="16" t="s">
        <v>250</v>
      </c>
      <c r="BM149" s="150" t="s">
        <v>689</v>
      </c>
    </row>
    <row r="150" spans="1:65" s="2" customFormat="1" ht="24.2" customHeight="1">
      <c r="A150" s="28"/>
      <c r="B150" s="139"/>
      <c r="C150" s="140" t="s">
        <v>250</v>
      </c>
      <c r="D150" s="140" t="s">
        <v>180</v>
      </c>
      <c r="E150" s="141" t="s">
        <v>690</v>
      </c>
      <c r="F150" s="142" t="s">
        <v>691</v>
      </c>
      <c r="G150" s="143" t="s">
        <v>296</v>
      </c>
      <c r="H150" s="144">
        <v>6.4000000000000001E-2</v>
      </c>
      <c r="I150" s="144"/>
      <c r="J150" s="144"/>
      <c r="K150" s="145"/>
      <c r="L150" s="29"/>
      <c r="M150" s="146" t="s">
        <v>1</v>
      </c>
      <c r="N150" s="147" t="s">
        <v>38</v>
      </c>
      <c r="O150" s="148">
        <v>0</v>
      </c>
      <c r="P150" s="148">
        <f>O150*H150</f>
        <v>0</v>
      </c>
      <c r="Q150" s="148">
        <v>0</v>
      </c>
      <c r="R150" s="148">
        <f>Q150*H150</f>
        <v>0</v>
      </c>
      <c r="S150" s="148">
        <v>0</v>
      </c>
      <c r="T150" s="149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50" t="s">
        <v>250</v>
      </c>
      <c r="AT150" s="150" t="s">
        <v>180</v>
      </c>
      <c r="AU150" s="150" t="s">
        <v>185</v>
      </c>
      <c r="AY150" s="16" t="s">
        <v>177</v>
      </c>
      <c r="BE150" s="151">
        <f>IF(N150="základná",J150,0)</f>
        <v>0</v>
      </c>
      <c r="BF150" s="151">
        <f>IF(N150="znížená",J150,0)</f>
        <v>0</v>
      </c>
      <c r="BG150" s="151">
        <f>IF(N150="zákl. prenesená",J150,0)</f>
        <v>0</v>
      </c>
      <c r="BH150" s="151">
        <f>IF(N150="zníž. prenesená",J150,0)</f>
        <v>0</v>
      </c>
      <c r="BI150" s="151">
        <f>IF(N150="nulová",J150,0)</f>
        <v>0</v>
      </c>
      <c r="BJ150" s="16" t="s">
        <v>185</v>
      </c>
      <c r="BK150" s="152">
        <f>ROUND(I150*H150,3)</f>
        <v>0</v>
      </c>
      <c r="BL150" s="16" t="s">
        <v>250</v>
      </c>
      <c r="BM150" s="150" t="s">
        <v>692</v>
      </c>
    </row>
    <row r="151" spans="1:65" s="12" customFormat="1" ht="25.9" customHeight="1">
      <c r="B151" s="127"/>
      <c r="D151" s="128" t="s">
        <v>71</v>
      </c>
      <c r="E151" s="129" t="s">
        <v>318</v>
      </c>
      <c r="F151" s="129" t="s">
        <v>319</v>
      </c>
      <c r="J151" s="130"/>
      <c r="L151" s="127"/>
      <c r="M151" s="131"/>
      <c r="N151" s="132"/>
      <c r="O151" s="132"/>
      <c r="P151" s="133">
        <f>P152</f>
        <v>0</v>
      </c>
      <c r="Q151" s="132"/>
      <c r="R151" s="133">
        <f>R152</f>
        <v>0</v>
      </c>
      <c r="S151" s="132"/>
      <c r="T151" s="134">
        <f>T152</f>
        <v>0</v>
      </c>
      <c r="AR151" s="128" t="s">
        <v>184</v>
      </c>
      <c r="AT151" s="135" t="s">
        <v>71</v>
      </c>
      <c r="AU151" s="135" t="s">
        <v>72</v>
      </c>
      <c r="AY151" s="128" t="s">
        <v>177</v>
      </c>
      <c r="BK151" s="136">
        <f>BK152</f>
        <v>0</v>
      </c>
    </row>
    <row r="152" spans="1:65" s="2" customFormat="1" ht="23.25" customHeight="1">
      <c r="A152" s="28"/>
      <c r="B152" s="139"/>
      <c r="C152" s="140" t="s">
        <v>255</v>
      </c>
      <c r="D152" s="140" t="s">
        <v>180</v>
      </c>
      <c r="E152" s="141" t="s">
        <v>321</v>
      </c>
      <c r="F152" s="142" t="s">
        <v>1413</v>
      </c>
      <c r="G152" s="143" t="s">
        <v>253</v>
      </c>
      <c r="H152" s="144">
        <v>8.6370000000000005</v>
      </c>
      <c r="I152" s="144"/>
      <c r="J152" s="144"/>
      <c r="K152" s="145"/>
      <c r="L152" s="29"/>
      <c r="M152" s="161" t="s">
        <v>1</v>
      </c>
      <c r="N152" s="162" t="s">
        <v>38</v>
      </c>
      <c r="O152" s="163">
        <v>0</v>
      </c>
      <c r="P152" s="163">
        <f>O152*H152</f>
        <v>0</v>
      </c>
      <c r="Q152" s="163">
        <v>0</v>
      </c>
      <c r="R152" s="163">
        <f>Q152*H152</f>
        <v>0</v>
      </c>
      <c r="S152" s="163">
        <v>0</v>
      </c>
      <c r="T152" s="164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0" t="s">
        <v>322</v>
      </c>
      <c r="AT152" s="150" t="s">
        <v>180</v>
      </c>
      <c r="AU152" s="150" t="s">
        <v>80</v>
      </c>
      <c r="AY152" s="16" t="s">
        <v>177</v>
      </c>
      <c r="BE152" s="151">
        <f>IF(N152="základná",J152,0)</f>
        <v>0</v>
      </c>
      <c r="BF152" s="151">
        <f>IF(N152="znížená",J152,0)</f>
        <v>0</v>
      </c>
      <c r="BG152" s="151">
        <f>IF(N152="zákl. prenesená",J152,0)</f>
        <v>0</v>
      </c>
      <c r="BH152" s="151">
        <f>IF(N152="zníž. prenesená",J152,0)</f>
        <v>0</v>
      </c>
      <c r="BI152" s="151">
        <f>IF(N152="nulová",J152,0)</f>
        <v>0</v>
      </c>
      <c r="BJ152" s="16" t="s">
        <v>185</v>
      </c>
      <c r="BK152" s="152">
        <f>ROUND(I152*H152,3)</f>
        <v>0</v>
      </c>
      <c r="BL152" s="16" t="s">
        <v>322</v>
      </c>
      <c r="BM152" s="150" t="s">
        <v>693</v>
      </c>
    </row>
    <row r="153" spans="1:65" s="2" customFormat="1" ht="6.95" customHeight="1">
      <c r="A153" s="28"/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29"/>
      <c r="M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</row>
  </sheetData>
  <autoFilter ref="C123:K152" xr:uid="{00000000-0009-0000-0000-000007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180"/>
  <sheetViews>
    <sheetView showGridLines="0" topLeftCell="A154" workbookViewId="0">
      <selection activeCell="F134" sqref="F13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9"/>
    </row>
    <row r="2" spans="1:46" s="1" customFormat="1" ht="36.950000000000003" customHeight="1">
      <c r="L2" s="212" t="s">
        <v>5</v>
      </c>
      <c r="M2" s="213"/>
      <c r="N2" s="213"/>
      <c r="O2" s="213"/>
      <c r="P2" s="213"/>
      <c r="Q2" s="213"/>
      <c r="R2" s="213"/>
      <c r="S2" s="213"/>
      <c r="T2" s="213"/>
      <c r="U2" s="213"/>
      <c r="V2" s="213"/>
      <c r="AT2" s="16" t="s">
        <v>102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72</v>
      </c>
    </row>
    <row r="4" spans="1:46" s="1" customFormat="1" ht="24.95" customHeight="1">
      <c r="B4" s="19"/>
      <c r="D4" s="20" t="s">
        <v>145</v>
      </c>
      <c r="L4" s="19"/>
      <c r="M4" s="90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22" t="str">
        <f>'Rekapitulácia stavby'!K6</f>
        <v>Obnova Ružového parku-architektura</v>
      </c>
      <c r="F7" s="223"/>
      <c r="G7" s="223"/>
      <c r="H7" s="223"/>
      <c r="L7" s="19"/>
    </row>
    <row r="8" spans="1:46" s="2" customFormat="1" ht="12" customHeight="1">
      <c r="A8" s="28"/>
      <c r="B8" s="29"/>
      <c r="C8" s="28"/>
      <c r="D8" s="25" t="s">
        <v>146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8" t="s">
        <v>694</v>
      </c>
      <c r="F9" s="221"/>
      <c r="G9" s="221"/>
      <c r="H9" s="221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14</v>
      </c>
      <c r="E11" s="28"/>
      <c r="F11" s="23" t="s">
        <v>1</v>
      </c>
      <c r="G11" s="28"/>
      <c r="H11" s="28"/>
      <c r="I11" s="25" t="s">
        <v>15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16</v>
      </c>
      <c r="E12" s="28"/>
      <c r="F12" s="23" t="s">
        <v>148</v>
      </c>
      <c r="G12" s="28"/>
      <c r="H12" s="28"/>
      <c r="I12" s="25" t="s">
        <v>18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19</v>
      </c>
      <c r="E14" s="28"/>
      <c r="F14" s="28"/>
      <c r="G14" s="28"/>
      <c r="H14" s="28"/>
      <c r="I14" s="25" t="s">
        <v>20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149</v>
      </c>
      <c r="F15" s="28"/>
      <c r="G15" s="28"/>
      <c r="H15" s="28"/>
      <c r="I15" s="25" t="s">
        <v>22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23</v>
      </c>
      <c r="E17" s="28"/>
      <c r="F17" s="28"/>
      <c r="G17" s="28"/>
      <c r="H17" s="28"/>
      <c r="I17" s="25" t="s">
        <v>20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14" t="str">
        <f>'Rekapitulácia stavby'!E14</f>
        <v xml:space="preserve"> </v>
      </c>
      <c r="F18" s="214"/>
      <c r="G18" s="214"/>
      <c r="H18" s="214"/>
      <c r="I18" s="25" t="s">
        <v>22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25</v>
      </c>
      <c r="E20" s="28"/>
      <c r="F20" s="28"/>
      <c r="G20" s="28"/>
      <c r="H20" s="28"/>
      <c r="I20" s="25" t="s">
        <v>20</v>
      </c>
      <c r="J20" s="23" t="str">
        <f>IF('Rekapitulácia stavby'!AN16="","",'Rekapitulácia stavby'!AN16)</f>
        <v/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tr">
        <f>IF('Rekapitulácia stavby'!E17="","",'Rekapitulácia stavby'!E17)</f>
        <v>Rudbeckia-ateliér s.r.o.</v>
      </c>
      <c r="F21" s="28"/>
      <c r="G21" s="28"/>
      <c r="H21" s="28"/>
      <c r="I21" s="25" t="s">
        <v>22</v>
      </c>
      <c r="J21" s="23" t="str">
        <f>IF('Rekapitulácia stavby'!AN17="","",'Rekapitulácia stavby'!AN17)</f>
        <v/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29</v>
      </c>
      <c r="E23" s="28"/>
      <c r="F23" s="28"/>
      <c r="G23" s="28"/>
      <c r="H23" s="28"/>
      <c r="I23" s="25" t="s">
        <v>20</v>
      </c>
      <c r="J23" s="23" t="str">
        <f>IF('Rekapitulácia stavby'!AN19="","",'Rekapitulácia stavby'!AN19)</f>
        <v/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tr">
        <f>IF('Rekapitulácia stavby'!E20="","",'Rekapitulácia stavby'!E20)</f>
        <v>Ing. Júlia Straňáková</v>
      </c>
      <c r="F24" s="28"/>
      <c r="G24" s="28"/>
      <c r="H24" s="28"/>
      <c r="I24" s="25" t="s">
        <v>22</v>
      </c>
      <c r="J24" s="23" t="str">
        <f>IF('Rekapitulácia stavby'!AN20="","",'Rekapitulácia stavby'!AN20)</f>
        <v/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31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1"/>
      <c r="B27" s="92"/>
      <c r="C27" s="91"/>
      <c r="D27" s="91"/>
      <c r="E27" s="216" t="s">
        <v>1</v>
      </c>
      <c r="F27" s="216"/>
      <c r="G27" s="216"/>
      <c r="H27" s="216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4" t="s">
        <v>32</v>
      </c>
      <c r="E30" s="28"/>
      <c r="F30" s="28"/>
      <c r="G30" s="28"/>
      <c r="H30" s="28"/>
      <c r="I30" s="28"/>
      <c r="J30" s="67">
        <f>ROUND(J126,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34</v>
      </c>
      <c r="G32" s="28"/>
      <c r="H32" s="28"/>
      <c r="I32" s="32" t="s">
        <v>33</v>
      </c>
      <c r="J32" s="32" t="s">
        <v>35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5" t="s">
        <v>36</v>
      </c>
      <c r="E33" s="25" t="s">
        <v>37</v>
      </c>
      <c r="F33" s="96">
        <f>ROUND((SUM(BE126:BE179)),  2)</f>
        <v>0</v>
      </c>
      <c r="G33" s="28"/>
      <c r="H33" s="28"/>
      <c r="I33" s="97">
        <v>0.2</v>
      </c>
      <c r="J33" s="96">
        <f>ROUND(((SUM(BE126:BE179))*I33),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38</v>
      </c>
      <c r="F34" s="96">
        <f>ROUND((SUM(BF126:BF179)),  2)</f>
        <v>0</v>
      </c>
      <c r="G34" s="28"/>
      <c r="H34" s="28"/>
      <c r="I34" s="97">
        <v>0.2</v>
      </c>
      <c r="J34" s="96">
        <f>ROUND(((SUM(BF126:BF179))*I34),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39</v>
      </c>
      <c r="F35" s="96">
        <f>ROUND((SUM(BG126:BG179)),  2)</f>
        <v>0</v>
      </c>
      <c r="G35" s="28"/>
      <c r="H35" s="28"/>
      <c r="I35" s="97">
        <v>0.2</v>
      </c>
      <c r="J35" s="96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40</v>
      </c>
      <c r="F36" s="96">
        <f>ROUND((SUM(BH126:BH179)),  2)</f>
        <v>0</v>
      </c>
      <c r="G36" s="28"/>
      <c r="H36" s="28"/>
      <c r="I36" s="97">
        <v>0.2</v>
      </c>
      <c r="J36" s="96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41</v>
      </c>
      <c r="F37" s="96">
        <f>ROUND((SUM(BI126:BI179)),  2)</f>
        <v>0</v>
      </c>
      <c r="G37" s="28"/>
      <c r="H37" s="28"/>
      <c r="I37" s="97">
        <v>0</v>
      </c>
      <c r="J37" s="96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8"/>
      <c r="D39" s="99" t="s">
        <v>42</v>
      </c>
      <c r="E39" s="56"/>
      <c r="F39" s="56"/>
      <c r="G39" s="100" t="s">
        <v>43</v>
      </c>
      <c r="H39" s="101" t="s">
        <v>44</v>
      </c>
      <c r="I39" s="56"/>
      <c r="J39" s="102">
        <f>SUM(J30:J37)</f>
        <v>0</v>
      </c>
      <c r="K39" s="103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47</v>
      </c>
      <c r="E61" s="31"/>
      <c r="F61" s="104" t="s">
        <v>48</v>
      </c>
      <c r="G61" s="41" t="s">
        <v>47</v>
      </c>
      <c r="H61" s="31"/>
      <c r="I61" s="31"/>
      <c r="J61" s="105" t="s">
        <v>48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49</v>
      </c>
      <c r="E65" s="42"/>
      <c r="F65" s="42"/>
      <c r="G65" s="39" t="s">
        <v>50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47</v>
      </c>
      <c r="E76" s="31"/>
      <c r="F76" s="104" t="s">
        <v>48</v>
      </c>
      <c r="G76" s="41" t="s">
        <v>47</v>
      </c>
      <c r="H76" s="31"/>
      <c r="I76" s="31"/>
      <c r="J76" s="105" t="s">
        <v>48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150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22" t="str">
        <f>E7</f>
        <v>Obnova Ružového parku-architektura</v>
      </c>
      <c r="F85" s="223"/>
      <c r="G85" s="223"/>
      <c r="H85" s="223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146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8" t="str">
        <f>E9</f>
        <v>1171-0009 - C2 - PERGOLA - TYP 1</v>
      </c>
      <c r="F87" s="221"/>
      <c r="G87" s="221"/>
      <c r="H87" s="221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16</v>
      </c>
      <c r="D89" s="28"/>
      <c r="E89" s="28"/>
      <c r="F89" s="23" t="str">
        <f>F12</f>
        <v>TRNAVA</v>
      </c>
      <c r="G89" s="28"/>
      <c r="H89" s="28"/>
      <c r="I89" s="25" t="s">
        <v>18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19</v>
      </c>
      <c r="D91" s="28"/>
      <c r="E91" s="28"/>
      <c r="F91" s="23" t="str">
        <f>E15</f>
        <v>MESTO TRNAVA</v>
      </c>
      <c r="G91" s="28"/>
      <c r="H91" s="28"/>
      <c r="I91" s="25" t="s">
        <v>25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23</v>
      </c>
      <c r="D92" s="28"/>
      <c r="E92" s="28"/>
      <c r="F92" s="23" t="str">
        <f>IF(E18="","",E18)</f>
        <v xml:space="preserve"> </v>
      </c>
      <c r="G92" s="28"/>
      <c r="H92" s="28"/>
      <c r="I92" s="25" t="s">
        <v>29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6" t="s">
        <v>151</v>
      </c>
      <c r="D94" s="98"/>
      <c r="E94" s="98"/>
      <c r="F94" s="98"/>
      <c r="G94" s="98"/>
      <c r="H94" s="98"/>
      <c r="I94" s="98"/>
      <c r="J94" s="107" t="s">
        <v>152</v>
      </c>
      <c r="K94" s="98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8" t="s">
        <v>153</v>
      </c>
      <c r="D96" s="28"/>
      <c r="E96" s="28"/>
      <c r="F96" s="28"/>
      <c r="G96" s="28"/>
      <c r="H96" s="28"/>
      <c r="I96" s="28"/>
      <c r="J96" s="67">
        <f>J126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154</v>
      </c>
    </row>
    <row r="97" spans="1:31" s="9" customFormat="1" ht="24.95" hidden="1" customHeight="1">
      <c r="B97" s="109"/>
      <c r="D97" s="110" t="s">
        <v>155</v>
      </c>
      <c r="E97" s="111"/>
      <c r="F97" s="111"/>
      <c r="G97" s="111"/>
      <c r="H97" s="111"/>
      <c r="I97" s="111"/>
      <c r="J97" s="112">
        <f>J127</f>
        <v>0</v>
      </c>
      <c r="L97" s="109"/>
    </row>
    <row r="98" spans="1:31" s="10" customFormat="1" ht="19.899999999999999" hidden="1" customHeight="1">
      <c r="B98" s="113"/>
      <c r="D98" s="114" t="s">
        <v>325</v>
      </c>
      <c r="E98" s="115"/>
      <c r="F98" s="115"/>
      <c r="G98" s="115"/>
      <c r="H98" s="115"/>
      <c r="I98" s="115"/>
      <c r="J98" s="116">
        <f>J128</f>
        <v>0</v>
      </c>
      <c r="L98" s="113"/>
    </row>
    <row r="99" spans="1:31" s="10" customFormat="1" ht="19.899999999999999" hidden="1" customHeight="1">
      <c r="B99" s="113"/>
      <c r="D99" s="114" t="s">
        <v>326</v>
      </c>
      <c r="E99" s="115"/>
      <c r="F99" s="115"/>
      <c r="G99" s="115"/>
      <c r="H99" s="115"/>
      <c r="I99" s="115"/>
      <c r="J99" s="116">
        <f>J142</f>
        <v>0</v>
      </c>
      <c r="L99" s="113"/>
    </row>
    <row r="100" spans="1:31" s="10" customFormat="1" ht="19.899999999999999" hidden="1" customHeight="1">
      <c r="B100" s="113"/>
      <c r="D100" s="114" t="s">
        <v>157</v>
      </c>
      <c r="E100" s="115"/>
      <c r="F100" s="115"/>
      <c r="G100" s="115"/>
      <c r="H100" s="115"/>
      <c r="I100" s="115"/>
      <c r="J100" s="116">
        <f>J145</f>
        <v>0</v>
      </c>
      <c r="L100" s="113"/>
    </row>
    <row r="101" spans="1:31" s="10" customFormat="1" ht="19.899999999999999" hidden="1" customHeight="1">
      <c r="B101" s="113"/>
      <c r="D101" s="114" t="s">
        <v>158</v>
      </c>
      <c r="E101" s="115"/>
      <c r="F101" s="115"/>
      <c r="G101" s="115"/>
      <c r="H101" s="115"/>
      <c r="I101" s="115"/>
      <c r="J101" s="116">
        <f>J148</f>
        <v>0</v>
      </c>
      <c r="L101" s="113"/>
    </row>
    <row r="102" spans="1:31" s="9" customFormat="1" ht="24.95" hidden="1" customHeight="1">
      <c r="B102" s="109"/>
      <c r="D102" s="110" t="s">
        <v>159</v>
      </c>
      <c r="E102" s="111"/>
      <c r="F102" s="111"/>
      <c r="G102" s="111"/>
      <c r="H102" s="111"/>
      <c r="I102" s="111"/>
      <c r="J102" s="112">
        <f>J150</f>
        <v>0</v>
      </c>
      <c r="L102" s="109"/>
    </row>
    <row r="103" spans="1:31" s="10" customFormat="1" ht="19.899999999999999" hidden="1" customHeight="1">
      <c r="B103" s="113"/>
      <c r="D103" s="114" t="s">
        <v>160</v>
      </c>
      <c r="E103" s="115"/>
      <c r="F103" s="115"/>
      <c r="G103" s="115"/>
      <c r="H103" s="115"/>
      <c r="I103" s="115"/>
      <c r="J103" s="116">
        <f>J151</f>
        <v>0</v>
      </c>
      <c r="L103" s="113"/>
    </row>
    <row r="104" spans="1:31" s="10" customFormat="1" ht="19.899999999999999" hidden="1" customHeight="1">
      <c r="B104" s="113"/>
      <c r="D104" s="114" t="s">
        <v>161</v>
      </c>
      <c r="E104" s="115"/>
      <c r="F104" s="115"/>
      <c r="G104" s="115"/>
      <c r="H104" s="115"/>
      <c r="I104" s="115"/>
      <c r="J104" s="116">
        <f>J155</f>
        <v>0</v>
      </c>
      <c r="L104" s="113"/>
    </row>
    <row r="105" spans="1:31" s="10" customFormat="1" ht="19.899999999999999" hidden="1" customHeight="1">
      <c r="B105" s="113"/>
      <c r="D105" s="114" t="s">
        <v>327</v>
      </c>
      <c r="E105" s="115"/>
      <c r="F105" s="115"/>
      <c r="G105" s="115"/>
      <c r="H105" s="115"/>
      <c r="I105" s="115"/>
      <c r="J105" s="116">
        <f>J174</f>
        <v>0</v>
      </c>
      <c r="L105" s="113"/>
    </row>
    <row r="106" spans="1:31" s="9" customFormat="1" ht="24.95" hidden="1" customHeight="1">
      <c r="B106" s="109"/>
      <c r="D106" s="110" t="s">
        <v>162</v>
      </c>
      <c r="E106" s="111"/>
      <c r="F106" s="111"/>
      <c r="G106" s="111"/>
      <c r="H106" s="111"/>
      <c r="I106" s="111"/>
      <c r="J106" s="112">
        <f>J178</f>
        <v>0</v>
      </c>
      <c r="L106" s="109"/>
    </row>
    <row r="107" spans="1:31" s="2" customFormat="1" ht="21.75" hidden="1" customHeight="1">
      <c r="A107" s="28"/>
      <c r="B107" s="29"/>
      <c r="C107" s="28"/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5" hidden="1" customHeight="1">
      <c r="A108" s="28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hidden="1"/>
    <row r="110" spans="1:31" hidden="1"/>
    <row r="111" spans="1:31" hidden="1"/>
    <row r="112" spans="1:31" s="2" customFormat="1" ht="6.95" customHeight="1">
      <c r="A112" s="28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24.95" customHeight="1">
      <c r="A113" s="28"/>
      <c r="B113" s="29"/>
      <c r="C113" s="20" t="s">
        <v>163</v>
      </c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29"/>
      <c r="C115" s="25" t="s">
        <v>12</v>
      </c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16.5" customHeight="1">
      <c r="A116" s="28"/>
      <c r="B116" s="29"/>
      <c r="C116" s="28"/>
      <c r="D116" s="28"/>
      <c r="E116" s="222" t="str">
        <f>E7</f>
        <v>Obnova Ružového parku-architektura</v>
      </c>
      <c r="F116" s="223"/>
      <c r="G116" s="223"/>
      <c r="H116" s="223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2" customHeight="1">
      <c r="A117" s="28"/>
      <c r="B117" s="29"/>
      <c r="C117" s="25" t="s">
        <v>146</v>
      </c>
      <c r="D117" s="28"/>
      <c r="E117" s="28"/>
      <c r="F117" s="28"/>
      <c r="G117" s="28"/>
      <c r="H117" s="28"/>
      <c r="I117" s="28"/>
      <c r="J117" s="28"/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6.5" customHeight="1">
      <c r="A118" s="28"/>
      <c r="B118" s="29"/>
      <c r="C118" s="28"/>
      <c r="D118" s="28"/>
      <c r="E118" s="188" t="str">
        <f>E9</f>
        <v>1171-0009 - C2 - PERGOLA - TYP 1</v>
      </c>
      <c r="F118" s="221"/>
      <c r="G118" s="221"/>
      <c r="H118" s="221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6.9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2" customHeight="1">
      <c r="A120" s="28"/>
      <c r="B120" s="29"/>
      <c r="C120" s="25" t="s">
        <v>16</v>
      </c>
      <c r="D120" s="28"/>
      <c r="E120" s="28"/>
      <c r="F120" s="23" t="str">
        <f>F12</f>
        <v>TRNAVA</v>
      </c>
      <c r="G120" s="28"/>
      <c r="H120" s="28"/>
      <c r="I120" s="25" t="s">
        <v>18</v>
      </c>
      <c r="J120" s="51">
        <f>IF(J12="","",J12)</f>
        <v>44281</v>
      </c>
      <c r="K120" s="28"/>
      <c r="L120" s="3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6.9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25.7" customHeight="1">
      <c r="A122" s="28"/>
      <c r="B122" s="29"/>
      <c r="C122" s="25" t="s">
        <v>19</v>
      </c>
      <c r="D122" s="28"/>
      <c r="E122" s="28"/>
      <c r="F122" s="23" t="str">
        <f>E15</f>
        <v>MESTO TRNAVA</v>
      </c>
      <c r="G122" s="28"/>
      <c r="H122" s="28"/>
      <c r="I122" s="25" t="s">
        <v>25</v>
      </c>
      <c r="J122" s="26" t="str">
        <f>E21</f>
        <v>Rudbeckia-ateliér s.r.o.</v>
      </c>
      <c r="K122" s="28"/>
      <c r="L122" s="3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25.7" customHeight="1">
      <c r="A123" s="28"/>
      <c r="B123" s="29"/>
      <c r="C123" s="25" t="s">
        <v>23</v>
      </c>
      <c r="D123" s="28"/>
      <c r="E123" s="28"/>
      <c r="F123" s="23" t="str">
        <f>IF(E18="","",E18)</f>
        <v xml:space="preserve"> </v>
      </c>
      <c r="G123" s="28"/>
      <c r="H123" s="28"/>
      <c r="I123" s="25" t="s">
        <v>29</v>
      </c>
      <c r="J123" s="26" t="str">
        <f>E24</f>
        <v>Ing. Júlia Straňáková</v>
      </c>
      <c r="K123" s="28"/>
      <c r="L123" s="3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0.35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3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11" customFormat="1" ht="29.25" customHeight="1">
      <c r="A125" s="117"/>
      <c r="B125" s="118"/>
      <c r="C125" s="119" t="s">
        <v>164</v>
      </c>
      <c r="D125" s="120" t="s">
        <v>57</v>
      </c>
      <c r="E125" s="120" t="s">
        <v>53</v>
      </c>
      <c r="F125" s="120" t="s">
        <v>54</v>
      </c>
      <c r="G125" s="120" t="s">
        <v>165</v>
      </c>
      <c r="H125" s="120" t="s">
        <v>166</v>
      </c>
      <c r="I125" s="120" t="s">
        <v>167</v>
      </c>
      <c r="J125" s="121" t="s">
        <v>152</v>
      </c>
      <c r="K125" s="122" t="s">
        <v>168</v>
      </c>
      <c r="L125" s="184" t="s">
        <v>1415</v>
      </c>
      <c r="M125" s="59" t="s">
        <v>1</v>
      </c>
      <c r="N125" s="59" t="s">
        <v>36</v>
      </c>
      <c r="O125" s="59" t="s">
        <v>169</v>
      </c>
      <c r="P125" s="59" t="s">
        <v>170</v>
      </c>
      <c r="Q125" s="59" t="s">
        <v>171</v>
      </c>
      <c r="R125" s="59" t="s">
        <v>172</v>
      </c>
      <c r="S125" s="59" t="s">
        <v>173</v>
      </c>
      <c r="T125" s="60" t="s">
        <v>174</v>
      </c>
      <c r="U125" s="117"/>
      <c r="V125" s="117"/>
      <c r="W125" s="117"/>
      <c r="X125" s="117"/>
      <c r="Y125" s="117"/>
      <c r="Z125" s="117"/>
      <c r="AA125" s="117"/>
      <c r="AB125" s="117"/>
      <c r="AC125" s="117"/>
      <c r="AD125" s="117"/>
      <c r="AE125" s="117"/>
    </row>
    <row r="126" spans="1:63" s="2" customFormat="1" ht="22.9" customHeight="1">
      <c r="A126" s="28"/>
      <c r="B126" s="29"/>
      <c r="C126" s="65" t="s">
        <v>153</v>
      </c>
      <c r="D126" s="28"/>
      <c r="E126" s="28"/>
      <c r="F126" s="28"/>
      <c r="G126" s="28"/>
      <c r="H126" s="28"/>
      <c r="I126" s="28"/>
      <c r="J126" s="123"/>
      <c r="K126" s="28"/>
      <c r="L126" s="29"/>
      <c r="M126" s="61"/>
      <c r="N126" s="52"/>
      <c r="O126" s="62"/>
      <c r="P126" s="124">
        <f>P127+P150+P178</f>
        <v>211.31945782000003</v>
      </c>
      <c r="Q126" s="62"/>
      <c r="R126" s="124">
        <f>R127+R150+R178</f>
        <v>9.0930540699999991</v>
      </c>
      <c r="S126" s="62"/>
      <c r="T126" s="125">
        <f>T127+T150+T178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6" t="s">
        <v>71</v>
      </c>
      <c r="AU126" s="16" t="s">
        <v>154</v>
      </c>
      <c r="BK126" s="126">
        <f>BK127+BK150+BK178</f>
        <v>0</v>
      </c>
    </row>
    <row r="127" spans="1:63" s="12" customFormat="1" ht="25.9" customHeight="1">
      <c r="B127" s="127"/>
      <c r="D127" s="128" t="s">
        <v>71</v>
      </c>
      <c r="E127" s="129" t="s">
        <v>175</v>
      </c>
      <c r="F127" s="129" t="s">
        <v>176</v>
      </c>
      <c r="J127" s="130"/>
      <c r="L127" s="127"/>
      <c r="M127" s="131"/>
      <c r="N127" s="132"/>
      <c r="O127" s="132"/>
      <c r="P127" s="133">
        <f>P128+P142+P145+P148</f>
        <v>41.627623999999997</v>
      </c>
      <c r="Q127" s="132"/>
      <c r="R127" s="133">
        <f>R128+R142+R145+R148</f>
        <v>8.1284967999999989</v>
      </c>
      <c r="S127" s="132"/>
      <c r="T127" s="134">
        <f>T128+T142+T145+T148</f>
        <v>0</v>
      </c>
      <c r="AR127" s="128" t="s">
        <v>80</v>
      </c>
      <c r="AT127" s="135" t="s">
        <v>71</v>
      </c>
      <c r="AU127" s="135" t="s">
        <v>72</v>
      </c>
      <c r="AY127" s="128" t="s">
        <v>177</v>
      </c>
      <c r="BK127" s="136">
        <f>BK128+BK142+BK145+BK148</f>
        <v>0</v>
      </c>
    </row>
    <row r="128" spans="1:63" s="12" customFormat="1" ht="22.9" customHeight="1">
      <c r="B128" s="127"/>
      <c r="D128" s="128" t="s">
        <v>71</v>
      </c>
      <c r="E128" s="137" t="s">
        <v>80</v>
      </c>
      <c r="F128" s="137" t="s">
        <v>329</v>
      </c>
      <c r="J128" s="138"/>
      <c r="L128" s="127"/>
      <c r="M128" s="131"/>
      <c r="N128" s="132"/>
      <c r="O128" s="132"/>
      <c r="P128" s="133">
        <f>SUM(P129:P141)</f>
        <v>18.331056</v>
      </c>
      <c r="Q128" s="132"/>
      <c r="R128" s="133">
        <f>SUM(R129:R141)</f>
        <v>0</v>
      </c>
      <c r="S128" s="132"/>
      <c r="T128" s="134">
        <f>SUM(T129:T141)</f>
        <v>0</v>
      </c>
      <c r="AR128" s="128" t="s">
        <v>80</v>
      </c>
      <c r="AT128" s="135" t="s">
        <v>71</v>
      </c>
      <c r="AU128" s="135" t="s">
        <v>80</v>
      </c>
      <c r="AY128" s="128" t="s">
        <v>177</v>
      </c>
      <c r="BK128" s="136">
        <f>SUM(BK129:BK141)</f>
        <v>0</v>
      </c>
    </row>
    <row r="129" spans="1:65" s="2" customFormat="1" ht="14.45" customHeight="1">
      <c r="A129" s="28"/>
      <c r="B129" s="139"/>
      <c r="C129" s="140" t="s">
        <v>80</v>
      </c>
      <c r="D129" s="140" t="s">
        <v>180</v>
      </c>
      <c r="E129" s="141" t="s">
        <v>330</v>
      </c>
      <c r="F129" s="142" t="s">
        <v>331</v>
      </c>
      <c r="G129" s="143" t="s">
        <v>202</v>
      </c>
      <c r="H129" s="144">
        <v>4.32</v>
      </c>
      <c r="I129" s="144"/>
      <c r="J129" s="144"/>
      <c r="K129" s="145"/>
      <c r="L129" s="29"/>
      <c r="M129" s="146" t="s">
        <v>1</v>
      </c>
      <c r="N129" s="147" t="s">
        <v>38</v>
      </c>
      <c r="O129" s="148">
        <v>2.9609999999999999</v>
      </c>
      <c r="P129" s="148">
        <f>O129*H129</f>
        <v>12.79152</v>
      </c>
      <c r="Q129" s="148">
        <v>0</v>
      </c>
      <c r="R129" s="148">
        <f>Q129*H129</f>
        <v>0</v>
      </c>
      <c r="S129" s="148">
        <v>0</v>
      </c>
      <c r="T129" s="149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0" t="s">
        <v>184</v>
      </c>
      <c r="AT129" s="150" t="s">
        <v>180</v>
      </c>
      <c r="AU129" s="150" t="s">
        <v>185</v>
      </c>
      <c r="AY129" s="16" t="s">
        <v>177</v>
      </c>
      <c r="BE129" s="151">
        <f>IF(N129="základná",J129,0)</f>
        <v>0</v>
      </c>
      <c r="BF129" s="151">
        <f>IF(N129="znížená",J129,0)</f>
        <v>0</v>
      </c>
      <c r="BG129" s="151">
        <f>IF(N129="zákl. prenesená",J129,0)</f>
        <v>0</v>
      </c>
      <c r="BH129" s="151">
        <f>IF(N129="zníž. prenesená",J129,0)</f>
        <v>0</v>
      </c>
      <c r="BI129" s="151">
        <f>IF(N129="nulová",J129,0)</f>
        <v>0</v>
      </c>
      <c r="BJ129" s="16" t="s">
        <v>185</v>
      </c>
      <c r="BK129" s="152">
        <f>ROUND(I129*H129,3)</f>
        <v>0</v>
      </c>
      <c r="BL129" s="16" t="s">
        <v>184</v>
      </c>
      <c r="BM129" s="150" t="s">
        <v>695</v>
      </c>
    </row>
    <row r="130" spans="1:65" s="13" customFormat="1">
      <c r="B130" s="153"/>
      <c r="D130" s="154" t="s">
        <v>204</v>
      </c>
      <c r="E130" s="155" t="s">
        <v>1</v>
      </c>
      <c r="F130" s="156" t="s">
        <v>333</v>
      </c>
      <c r="H130" s="157">
        <v>4.32</v>
      </c>
      <c r="L130" s="153"/>
      <c r="M130" s="158"/>
      <c r="N130" s="159"/>
      <c r="O130" s="159"/>
      <c r="P130" s="159"/>
      <c r="Q130" s="159"/>
      <c r="R130" s="159"/>
      <c r="S130" s="159"/>
      <c r="T130" s="160"/>
      <c r="AT130" s="155" t="s">
        <v>204</v>
      </c>
      <c r="AU130" s="155" t="s">
        <v>185</v>
      </c>
      <c r="AV130" s="13" t="s">
        <v>185</v>
      </c>
      <c r="AW130" s="13" t="s">
        <v>27</v>
      </c>
      <c r="AX130" s="13" t="s">
        <v>80</v>
      </c>
      <c r="AY130" s="155" t="s">
        <v>177</v>
      </c>
    </row>
    <row r="131" spans="1:65" s="2" customFormat="1" ht="24.2" customHeight="1">
      <c r="A131" s="28"/>
      <c r="B131" s="139"/>
      <c r="C131" s="140" t="s">
        <v>185</v>
      </c>
      <c r="D131" s="140" t="s">
        <v>180</v>
      </c>
      <c r="E131" s="141" t="s">
        <v>334</v>
      </c>
      <c r="F131" s="142" t="s">
        <v>335</v>
      </c>
      <c r="G131" s="143" t="s">
        <v>202</v>
      </c>
      <c r="H131" s="144">
        <v>4.32</v>
      </c>
      <c r="I131" s="144"/>
      <c r="J131" s="144"/>
      <c r="K131" s="145"/>
      <c r="L131" s="29"/>
      <c r="M131" s="146" t="s">
        <v>1</v>
      </c>
      <c r="N131" s="147" t="s">
        <v>38</v>
      </c>
      <c r="O131" s="148">
        <v>0.44700000000000001</v>
      </c>
      <c r="P131" s="148">
        <f>O131*H131</f>
        <v>1.9310400000000001</v>
      </c>
      <c r="Q131" s="148">
        <v>0</v>
      </c>
      <c r="R131" s="148">
        <f>Q131*H131</f>
        <v>0</v>
      </c>
      <c r="S131" s="148">
        <v>0</v>
      </c>
      <c r="T131" s="149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0" t="s">
        <v>184</v>
      </c>
      <c r="AT131" s="150" t="s">
        <v>180</v>
      </c>
      <c r="AU131" s="150" t="s">
        <v>185</v>
      </c>
      <c r="AY131" s="16" t="s">
        <v>177</v>
      </c>
      <c r="BE131" s="151">
        <f>IF(N131="základná",J131,0)</f>
        <v>0</v>
      </c>
      <c r="BF131" s="151">
        <f>IF(N131="znížená",J131,0)</f>
        <v>0</v>
      </c>
      <c r="BG131" s="151">
        <f>IF(N131="zákl. prenesená",J131,0)</f>
        <v>0</v>
      </c>
      <c r="BH131" s="151">
        <f>IF(N131="zníž. prenesená",J131,0)</f>
        <v>0</v>
      </c>
      <c r="BI131" s="151">
        <f>IF(N131="nulová",J131,0)</f>
        <v>0</v>
      </c>
      <c r="BJ131" s="16" t="s">
        <v>185</v>
      </c>
      <c r="BK131" s="152">
        <f>ROUND(I131*H131,3)</f>
        <v>0</v>
      </c>
      <c r="BL131" s="16" t="s">
        <v>184</v>
      </c>
      <c r="BM131" s="150" t="s">
        <v>696</v>
      </c>
    </row>
    <row r="132" spans="1:65" s="2" customFormat="1" ht="24.2" customHeight="1">
      <c r="A132" s="28"/>
      <c r="B132" s="139"/>
      <c r="C132" s="140" t="s">
        <v>190</v>
      </c>
      <c r="D132" s="140" t="s">
        <v>180</v>
      </c>
      <c r="E132" s="141" t="s">
        <v>337</v>
      </c>
      <c r="F132" s="142" t="s">
        <v>338</v>
      </c>
      <c r="G132" s="143" t="s">
        <v>202</v>
      </c>
      <c r="H132" s="144">
        <v>3.6720000000000002</v>
      </c>
      <c r="I132" s="144"/>
      <c r="J132" s="144"/>
      <c r="K132" s="145"/>
      <c r="L132" s="29"/>
      <c r="M132" s="146" t="s">
        <v>1</v>
      </c>
      <c r="N132" s="147" t="s">
        <v>38</v>
      </c>
      <c r="O132" s="148">
        <v>7.0999999999999994E-2</v>
      </c>
      <c r="P132" s="148">
        <f>O132*H132</f>
        <v>0.260712</v>
      </c>
      <c r="Q132" s="148">
        <v>0</v>
      </c>
      <c r="R132" s="148">
        <f>Q132*H132</f>
        <v>0</v>
      </c>
      <c r="S132" s="148">
        <v>0</v>
      </c>
      <c r="T132" s="149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50" t="s">
        <v>184</v>
      </c>
      <c r="AT132" s="150" t="s">
        <v>180</v>
      </c>
      <c r="AU132" s="150" t="s">
        <v>185</v>
      </c>
      <c r="AY132" s="16" t="s">
        <v>177</v>
      </c>
      <c r="BE132" s="151">
        <f>IF(N132="základná",J132,0)</f>
        <v>0</v>
      </c>
      <c r="BF132" s="151">
        <f>IF(N132="znížená",J132,0)</f>
        <v>0</v>
      </c>
      <c r="BG132" s="151">
        <f>IF(N132="zákl. prenesená",J132,0)</f>
        <v>0</v>
      </c>
      <c r="BH132" s="151">
        <f>IF(N132="zníž. prenesená",J132,0)</f>
        <v>0</v>
      </c>
      <c r="BI132" s="151">
        <f>IF(N132="nulová",J132,0)</f>
        <v>0</v>
      </c>
      <c r="BJ132" s="16" t="s">
        <v>185</v>
      </c>
      <c r="BK132" s="152">
        <f>ROUND(I132*H132,3)</f>
        <v>0</v>
      </c>
      <c r="BL132" s="16" t="s">
        <v>184</v>
      </c>
      <c r="BM132" s="150" t="s">
        <v>697</v>
      </c>
    </row>
    <row r="133" spans="1:65" s="13" customFormat="1">
      <c r="B133" s="153"/>
      <c r="D133" s="154" t="s">
        <v>204</v>
      </c>
      <c r="E133" s="155" t="s">
        <v>1</v>
      </c>
      <c r="F133" s="156" t="s">
        <v>340</v>
      </c>
      <c r="H133" s="157">
        <v>3.6720000000000002</v>
      </c>
      <c r="L133" s="153"/>
      <c r="M133" s="158"/>
      <c r="N133" s="159"/>
      <c r="O133" s="159"/>
      <c r="P133" s="159"/>
      <c r="Q133" s="159"/>
      <c r="R133" s="159"/>
      <c r="S133" s="159"/>
      <c r="T133" s="160"/>
      <c r="AT133" s="155" t="s">
        <v>204</v>
      </c>
      <c r="AU133" s="155" t="s">
        <v>185</v>
      </c>
      <c r="AV133" s="13" t="s">
        <v>185</v>
      </c>
      <c r="AW133" s="13" t="s">
        <v>27</v>
      </c>
      <c r="AX133" s="13" t="s">
        <v>80</v>
      </c>
      <c r="AY133" s="155" t="s">
        <v>177</v>
      </c>
    </row>
    <row r="134" spans="1:65" s="2" customFormat="1" ht="37.9" customHeight="1">
      <c r="A134" s="28"/>
      <c r="B134" s="139"/>
      <c r="C134" s="140" t="s">
        <v>184</v>
      </c>
      <c r="D134" s="140" t="s">
        <v>180</v>
      </c>
      <c r="E134" s="141" t="s">
        <v>341</v>
      </c>
      <c r="F134" s="142" t="s">
        <v>342</v>
      </c>
      <c r="G134" s="143" t="s">
        <v>202</v>
      </c>
      <c r="H134" s="144">
        <v>14.688000000000001</v>
      </c>
      <c r="I134" s="144"/>
      <c r="J134" s="144"/>
      <c r="K134" s="145"/>
      <c r="L134" s="29"/>
      <c r="M134" s="146" t="s">
        <v>1</v>
      </c>
      <c r="N134" s="147" t="s">
        <v>38</v>
      </c>
      <c r="O134" s="148">
        <v>7.0000000000000001E-3</v>
      </c>
      <c r="P134" s="148">
        <f>O134*H134</f>
        <v>0.102816</v>
      </c>
      <c r="Q134" s="148">
        <v>0</v>
      </c>
      <c r="R134" s="148">
        <f>Q134*H134</f>
        <v>0</v>
      </c>
      <c r="S134" s="148">
        <v>0</v>
      </c>
      <c r="T134" s="149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0" t="s">
        <v>184</v>
      </c>
      <c r="AT134" s="150" t="s">
        <v>180</v>
      </c>
      <c r="AU134" s="150" t="s">
        <v>185</v>
      </c>
      <c r="AY134" s="16" t="s">
        <v>177</v>
      </c>
      <c r="BE134" s="151">
        <f>IF(N134="základná",J134,0)</f>
        <v>0</v>
      </c>
      <c r="BF134" s="151">
        <f>IF(N134="znížená",J134,0)</f>
        <v>0</v>
      </c>
      <c r="BG134" s="151">
        <f>IF(N134="zákl. prenesená",J134,0)</f>
        <v>0</v>
      </c>
      <c r="BH134" s="151">
        <f>IF(N134="zníž. prenesená",J134,0)</f>
        <v>0</v>
      </c>
      <c r="BI134" s="151">
        <f>IF(N134="nulová",J134,0)</f>
        <v>0</v>
      </c>
      <c r="BJ134" s="16" t="s">
        <v>185</v>
      </c>
      <c r="BK134" s="152">
        <f>ROUND(I134*H134,3)</f>
        <v>0</v>
      </c>
      <c r="BL134" s="16" t="s">
        <v>184</v>
      </c>
      <c r="BM134" s="150" t="s">
        <v>698</v>
      </c>
    </row>
    <row r="135" spans="1:65" s="13" customFormat="1">
      <c r="B135" s="153"/>
      <c r="D135" s="154" t="s">
        <v>204</v>
      </c>
      <c r="F135" s="156" t="s">
        <v>1400</v>
      </c>
      <c r="H135" s="157">
        <v>14.688000000000001</v>
      </c>
      <c r="L135" s="153"/>
      <c r="M135" s="158"/>
      <c r="N135" s="159"/>
      <c r="O135" s="159"/>
      <c r="P135" s="159"/>
      <c r="Q135" s="159"/>
      <c r="R135" s="159"/>
      <c r="S135" s="159"/>
      <c r="T135" s="160"/>
      <c r="AT135" s="155" t="s">
        <v>204</v>
      </c>
      <c r="AU135" s="155" t="s">
        <v>185</v>
      </c>
      <c r="AV135" s="13" t="s">
        <v>185</v>
      </c>
      <c r="AW135" s="13" t="s">
        <v>3</v>
      </c>
      <c r="AX135" s="13" t="s">
        <v>80</v>
      </c>
      <c r="AY135" s="155" t="s">
        <v>177</v>
      </c>
    </row>
    <row r="136" spans="1:65" s="2" customFormat="1" ht="14.45" customHeight="1">
      <c r="A136" s="28"/>
      <c r="B136" s="139"/>
      <c r="C136" s="140" t="s">
        <v>199</v>
      </c>
      <c r="D136" s="140" t="s">
        <v>180</v>
      </c>
      <c r="E136" s="141" t="s">
        <v>344</v>
      </c>
      <c r="F136" s="142" t="s">
        <v>345</v>
      </c>
      <c r="G136" s="143" t="s">
        <v>202</v>
      </c>
      <c r="H136" s="144">
        <v>3.6720000000000002</v>
      </c>
      <c r="I136" s="144"/>
      <c r="J136" s="144"/>
      <c r="K136" s="145"/>
      <c r="L136" s="29"/>
      <c r="M136" s="146" t="s">
        <v>1</v>
      </c>
      <c r="N136" s="147" t="s">
        <v>38</v>
      </c>
      <c r="O136" s="148">
        <v>0.83199999999999996</v>
      </c>
      <c r="P136" s="148">
        <f>O136*H136</f>
        <v>3.055104</v>
      </c>
      <c r="Q136" s="148">
        <v>0</v>
      </c>
      <c r="R136" s="148">
        <f>Q136*H136</f>
        <v>0</v>
      </c>
      <c r="S136" s="148">
        <v>0</v>
      </c>
      <c r="T136" s="149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50" t="s">
        <v>184</v>
      </c>
      <c r="AT136" s="150" t="s">
        <v>180</v>
      </c>
      <c r="AU136" s="150" t="s">
        <v>185</v>
      </c>
      <c r="AY136" s="16" t="s">
        <v>177</v>
      </c>
      <c r="BE136" s="151">
        <f>IF(N136="základná",J136,0)</f>
        <v>0</v>
      </c>
      <c r="BF136" s="151">
        <f>IF(N136="znížená",J136,0)</f>
        <v>0</v>
      </c>
      <c r="BG136" s="151">
        <f>IF(N136="zákl. prenesená",J136,0)</f>
        <v>0</v>
      </c>
      <c r="BH136" s="151">
        <f>IF(N136="zníž. prenesená",J136,0)</f>
        <v>0</v>
      </c>
      <c r="BI136" s="151">
        <f>IF(N136="nulová",J136,0)</f>
        <v>0</v>
      </c>
      <c r="BJ136" s="16" t="s">
        <v>185</v>
      </c>
      <c r="BK136" s="152">
        <f>ROUND(I136*H136,3)</f>
        <v>0</v>
      </c>
      <c r="BL136" s="16" t="s">
        <v>184</v>
      </c>
      <c r="BM136" s="150" t="s">
        <v>699</v>
      </c>
    </row>
    <row r="137" spans="1:65" s="2" customFormat="1" ht="14.45" customHeight="1">
      <c r="A137" s="28"/>
      <c r="B137" s="139"/>
      <c r="C137" s="140" t="s">
        <v>178</v>
      </c>
      <c r="D137" s="140" t="s">
        <v>180</v>
      </c>
      <c r="E137" s="141" t="s">
        <v>347</v>
      </c>
      <c r="F137" s="142" t="s">
        <v>348</v>
      </c>
      <c r="G137" s="143" t="s">
        <v>202</v>
      </c>
      <c r="H137" s="144">
        <v>3.6720000000000002</v>
      </c>
      <c r="I137" s="144"/>
      <c r="J137" s="144"/>
      <c r="K137" s="145"/>
      <c r="L137" s="29"/>
      <c r="M137" s="146" t="s">
        <v>1</v>
      </c>
      <c r="N137" s="147" t="s">
        <v>38</v>
      </c>
      <c r="O137" s="148">
        <v>8.9999999999999993E-3</v>
      </c>
      <c r="P137" s="148">
        <f>O137*H137</f>
        <v>3.3048000000000001E-2</v>
      </c>
      <c r="Q137" s="148">
        <v>0</v>
      </c>
      <c r="R137" s="148">
        <f>Q137*H137</f>
        <v>0</v>
      </c>
      <c r="S137" s="148">
        <v>0</v>
      </c>
      <c r="T137" s="149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0" t="s">
        <v>184</v>
      </c>
      <c r="AT137" s="150" t="s">
        <v>180</v>
      </c>
      <c r="AU137" s="150" t="s">
        <v>185</v>
      </c>
      <c r="AY137" s="16" t="s">
        <v>177</v>
      </c>
      <c r="BE137" s="151">
        <f>IF(N137="základná",J137,0)</f>
        <v>0</v>
      </c>
      <c r="BF137" s="151">
        <f>IF(N137="znížená",J137,0)</f>
        <v>0</v>
      </c>
      <c r="BG137" s="151">
        <f>IF(N137="zákl. prenesená",J137,0)</f>
        <v>0</v>
      </c>
      <c r="BH137" s="151">
        <f>IF(N137="zníž. prenesená",J137,0)</f>
        <v>0</v>
      </c>
      <c r="BI137" s="151">
        <f>IF(N137="nulová",J137,0)</f>
        <v>0</v>
      </c>
      <c r="BJ137" s="16" t="s">
        <v>185</v>
      </c>
      <c r="BK137" s="152">
        <f>ROUND(I137*H137,3)</f>
        <v>0</v>
      </c>
      <c r="BL137" s="16" t="s">
        <v>184</v>
      </c>
      <c r="BM137" s="150" t="s">
        <v>700</v>
      </c>
    </row>
    <row r="138" spans="1:65" s="2" customFormat="1" ht="24.2" customHeight="1">
      <c r="A138" s="28"/>
      <c r="B138" s="139"/>
      <c r="C138" s="140" t="s">
        <v>210</v>
      </c>
      <c r="D138" s="140" t="s">
        <v>180</v>
      </c>
      <c r="E138" s="141" t="s">
        <v>350</v>
      </c>
      <c r="F138" s="142" t="s">
        <v>351</v>
      </c>
      <c r="G138" s="143" t="s">
        <v>253</v>
      </c>
      <c r="H138" s="144">
        <v>6.61</v>
      </c>
      <c r="I138" s="144"/>
      <c r="J138" s="144"/>
      <c r="K138" s="145"/>
      <c r="L138" s="29"/>
      <c r="M138" s="146" t="s">
        <v>1</v>
      </c>
      <c r="N138" s="147" t="s">
        <v>38</v>
      </c>
      <c r="O138" s="148">
        <v>0</v>
      </c>
      <c r="P138" s="148">
        <f>O138*H138</f>
        <v>0</v>
      </c>
      <c r="Q138" s="148">
        <v>0</v>
      </c>
      <c r="R138" s="148">
        <f>Q138*H138</f>
        <v>0</v>
      </c>
      <c r="S138" s="148">
        <v>0</v>
      </c>
      <c r="T138" s="149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50" t="s">
        <v>184</v>
      </c>
      <c r="AT138" s="150" t="s">
        <v>180</v>
      </c>
      <c r="AU138" s="150" t="s">
        <v>185</v>
      </c>
      <c r="AY138" s="16" t="s">
        <v>177</v>
      </c>
      <c r="BE138" s="151">
        <f>IF(N138="základná",J138,0)</f>
        <v>0</v>
      </c>
      <c r="BF138" s="151">
        <f>IF(N138="znížená",J138,0)</f>
        <v>0</v>
      </c>
      <c r="BG138" s="151">
        <f>IF(N138="zákl. prenesená",J138,0)</f>
        <v>0</v>
      </c>
      <c r="BH138" s="151">
        <f>IF(N138="zníž. prenesená",J138,0)</f>
        <v>0</v>
      </c>
      <c r="BI138" s="151">
        <f>IF(N138="nulová",J138,0)</f>
        <v>0</v>
      </c>
      <c r="BJ138" s="16" t="s">
        <v>185</v>
      </c>
      <c r="BK138" s="152">
        <f>ROUND(I138*H138,3)</f>
        <v>0</v>
      </c>
      <c r="BL138" s="16" t="s">
        <v>184</v>
      </c>
      <c r="BM138" s="150" t="s">
        <v>701</v>
      </c>
    </row>
    <row r="139" spans="1:65" s="13" customFormat="1">
      <c r="B139" s="153"/>
      <c r="D139" s="154" t="s">
        <v>204</v>
      </c>
      <c r="F139" s="156" t="s">
        <v>353</v>
      </c>
      <c r="H139" s="157">
        <v>6.61</v>
      </c>
      <c r="L139" s="153"/>
      <c r="M139" s="158"/>
      <c r="N139" s="159"/>
      <c r="O139" s="159"/>
      <c r="P139" s="159"/>
      <c r="Q139" s="159"/>
      <c r="R139" s="159"/>
      <c r="S139" s="159"/>
      <c r="T139" s="160"/>
      <c r="AT139" s="155" t="s">
        <v>204</v>
      </c>
      <c r="AU139" s="155" t="s">
        <v>185</v>
      </c>
      <c r="AV139" s="13" t="s">
        <v>185</v>
      </c>
      <c r="AW139" s="13" t="s">
        <v>3</v>
      </c>
      <c r="AX139" s="13" t="s">
        <v>80</v>
      </c>
      <c r="AY139" s="155" t="s">
        <v>177</v>
      </c>
    </row>
    <row r="140" spans="1:65" s="2" customFormat="1" ht="24.2" customHeight="1">
      <c r="A140" s="28"/>
      <c r="B140" s="139"/>
      <c r="C140" s="140" t="s">
        <v>215</v>
      </c>
      <c r="D140" s="140" t="s">
        <v>180</v>
      </c>
      <c r="E140" s="141" t="s">
        <v>354</v>
      </c>
      <c r="F140" s="142" t="s">
        <v>355</v>
      </c>
      <c r="G140" s="143" t="s">
        <v>202</v>
      </c>
      <c r="H140" s="144">
        <v>0.64800000000000002</v>
      </c>
      <c r="I140" s="144"/>
      <c r="J140" s="144"/>
      <c r="K140" s="145"/>
      <c r="L140" s="29"/>
      <c r="M140" s="146" t="s">
        <v>1</v>
      </c>
      <c r="N140" s="147" t="s">
        <v>38</v>
      </c>
      <c r="O140" s="148">
        <v>0.24199999999999999</v>
      </c>
      <c r="P140" s="148">
        <f>O140*H140</f>
        <v>0.15681600000000001</v>
      </c>
      <c r="Q140" s="148">
        <v>0</v>
      </c>
      <c r="R140" s="148">
        <f>Q140*H140</f>
        <v>0</v>
      </c>
      <c r="S140" s="148">
        <v>0</v>
      </c>
      <c r="T140" s="149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0" t="s">
        <v>184</v>
      </c>
      <c r="AT140" s="150" t="s">
        <v>180</v>
      </c>
      <c r="AU140" s="150" t="s">
        <v>185</v>
      </c>
      <c r="AY140" s="16" t="s">
        <v>177</v>
      </c>
      <c r="BE140" s="151">
        <f>IF(N140="základná",J140,0)</f>
        <v>0</v>
      </c>
      <c r="BF140" s="151">
        <f>IF(N140="znížená",J140,0)</f>
        <v>0</v>
      </c>
      <c r="BG140" s="151">
        <f>IF(N140="zákl. prenesená",J140,0)</f>
        <v>0</v>
      </c>
      <c r="BH140" s="151">
        <f>IF(N140="zníž. prenesená",J140,0)</f>
        <v>0</v>
      </c>
      <c r="BI140" s="151">
        <f>IF(N140="nulová",J140,0)</f>
        <v>0</v>
      </c>
      <c r="BJ140" s="16" t="s">
        <v>185</v>
      </c>
      <c r="BK140" s="152">
        <f>ROUND(I140*H140,3)</f>
        <v>0</v>
      </c>
      <c r="BL140" s="16" t="s">
        <v>184</v>
      </c>
      <c r="BM140" s="150" t="s">
        <v>702</v>
      </c>
    </row>
    <row r="141" spans="1:65" s="13" customFormat="1">
      <c r="B141" s="153"/>
      <c r="D141" s="154" t="s">
        <v>204</v>
      </c>
      <c r="E141" s="155" t="s">
        <v>1</v>
      </c>
      <c r="F141" s="156" t="s">
        <v>357</v>
      </c>
      <c r="H141" s="157">
        <v>0.64800000000000002</v>
      </c>
      <c r="L141" s="153"/>
      <c r="M141" s="158"/>
      <c r="N141" s="159"/>
      <c r="O141" s="159"/>
      <c r="P141" s="159"/>
      <c r="Q141" s="159"/>
      <c r="R141" s="159"/>
      <c r="S141" s="159"/>
      <c r="T141" s="160"/>
      <c r="AT141" s="155" t="s">
        <v>204</v>
      </c>
      <c r="AU141" s="155" t="s">
        <v>185</v>
      </c>
      <c r="AV141" s="13" t="s">
        <v>185</v>
      </c>
      <c r="AW141" s="13" t="s">
        <v>27</v>
      </c>
      <c r="AX141" s="13" t="s">
        <v>80</v>
      </c>
      <c r="AY141" s="155" t="s">
        <v>177</v>
      </c>
    </row>
    <row r="142" spans="1:65" s="12" customFormat="1" ht="22.9" customHeight="1">
      <c r="B142" s="127"/>
      <c r="D142" s="128" t="s">
        <v>71</v>
      </c>
      <c r="E142" s="137" t="s">
        <v>185</v>
      </c>
      <c r="F142" s="137" t="s">
        <v>358</v>
      </c>
      <c r="J142" s="138"/>
      <c r="L142" s="127"/>
      <c r="M142" s="131"/>
      <c r="N142" s="132"/>
      <c r="O142" s="132"/>
      <c r="P142" s="133">
        <f>SUM(P143:P144)</f>
        <v>2.133432</v>
      </c>
      <c r="Q142" s="132"/>
      <c r="R142" s="133">
        <f>SUM(R143:R144)</f>
        <v>8.1220967999999996</v>
      </c>
      <c r="S142" s="132"/>
      <c r="T142" s="134">
        <f>SUM(T143:T144)</f>
        <v>0</v>
      </c>
      <c r="AR142" s="128" t="s">
        <v>80</v>
      </c>
      <c r="AT142" s="135" t="s">
        <v>71</v>
      </c>
      <c r="AU142" s="135" t="s">
        <v>80</v>
      </c>
      <c r="AY142" s="128" t="s">
        <v>177</v>
      </c>
      <c r="BK142" s="136">
        <f>SUM(BK143:BK144)</f>
        <v>0</v>
      </c>
    </row>
    <row r="143" spans="1:65" s="2" customFormat="1" ht="14.45" customHeight="1">
      <c r="A143" s="28"/>
      <c r="B143" s="139"/>
      <c r="C143" s="140" t="s">
        <v>197</v>
      </c>
      <c r="D143" s="140" t="s">
        <v>180</v>
      </c>
      <c r="E143" s="141" t="s">
        <v>359</v>
      </c>
      <c r="F143" s="142" t="s">
        <v>360</v>
      </c>
      <c r="G143" s="143" t="s">
        <v>202</v>
      </c>
      <c r="H143" s="144">
        <v>3.6720000000000002</v>
      </c>
      <c r="I143" s="144"/>
      <c r="J143" s="144"/>
      <c r="K143" s="145"/>
      <c r="L143" s="29"/>
      <c r="M143" s="146" t="s">
        <v>1</v>
      </c>
      <c r="N143" s="147" t="s">
        <v>38</v>
      </c>
      <c r="O143" s="148">
        <v>0.58099999999999996</v>
      </c>
      <c r="P143" s="148">
        <f>O143*H143</f>
        <v>2.133432</v>
      </c>
      <c r="Q143" s="148">
        <v>2.2119</v>
      </c>
      <c r="R143" s="148">
        <f>Q143*H143</f>
        <v>8.1220967999999996</v>
      </c>
      <c r="S143" s="148">
        <v>0</v>
      </c>
      <c r="T143" s="149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0" t="s">
        <v>184</v>
      </c>
      <c r="AT143" s="150" t="s">
        <v>180</v>
      </c>
      <c r="AU143" s="150" t="s">
        <v>185</v>
      </c>
      <c r="AY143" s="16" t="s">
        <v>177</v>
      </c>
      <c r="BE143" s="151">
        <f>IF(N143="základná",J143,0)</f>
        <v>0</v>
      </c>
      <c r="BF143" s="151">
        <f>IF(N143="znížená",J143,0)</f>
        <v>0</v>
      </c>
      <c r="BG143" s="151">
        <f>IF(N143="zákl. prenesená",J143,0)</f>
        <v>0</v>
      </c>
      <c r="BH143" s="151">
        <f>IF(N143="zníž. prenesená",J143,0)</f>
        <v>0</v>
      </c>
      <c r="BI143" s="151">
        <f>IF(N143="nulová",J143,0)</f>
        <v>0</v>
      </c>
      <c r="BJ143" s="16" t="s">
        <v>185</v>
      </c>
      <c r="BK143" s="152">
        <f>ROUND(I143*H143,3)</f>
        <v>0</v>
      </c>
      <c r="BL143" s="16" t="s">
        <v>184</v>
      </c>
      <c r="BM143" s="150" t="s">
        <v>703</v>
      </c>
    </row>
    <row r="144" spans="1:65" s="13" customFormat="1">
      <c r="B144" s="153"/>
      <c r="D144" s="154" t="s">
        <v>204</v>
      </c>
      <c r="E144" s="155" t="s">
        <v>1</v>
      </c>
      <c r="F144" s="156" t="s">
        <v>362</v>
      </c>
      <c r="H144" s="157">
        <v>3.6720000000000002</v>
      </c>
      <c r="L144" s="153"/>
      <c r="M144" s="158"/>
      <c r="N144" s="159"/>
      <c r="O144" s="159"/>
      <c r="P144" s="159"/>
      <c r="Q144" s="159"/>
      <c r="R144" s="159"/>
      <c r="S144" s="159"/>
      <c r="T144" s="160"/>
      <c r="AT144" s="155" t="s">
        <v>204</v>
      </c>
      <c r="AU144" s="155" t="s">
        <v>185</v>
      </c>
      <c r="AV144" s="13" t="s">
        <v>185</v>
      </c>
      <c r="AW144" s="13" t="s">
        <v>27</v>
      </c>
      <c r="AX144" s="13" t="s">
        <v>80</v>
      </c>
      <c r="AY144" s="155" t="s">
        <v>177</v>
      </c>
    </row>
    <row r="145" spans="1:65" s="12" customFormat="1" ht="22.9" customHeight="1">
      <c r="B145" s="127"/>
      <c r="D145" s="128" t="s">
        <v>71</v>
      </c>
      <c r="E145" s="137" t="s">
        <v>197</v>
      </c>
      <c r="F145" s="137" t="s">
        <v>198</v>
      </c>
      <c r="J145" s="138"/>
      <c r="L145" s="127"/>
      <c r="M145" s="131"/>
      <c r="N145" s="132"/>
      <c r="O145" s="132"/>
      <c r="P145" s="133">
        <f>SUM(P146:P147)</f>
        <v>5.2160000000000002</v>
      </c>
      <c r="Q145" s="132"/>
      <c r="R145" s="133">
        <f>SUM(R146:R147)</f>
        <v>6.4000000000000003E-3</v>
      </c>
      <c r="S145" s="132"/>
      <c r="T145" s="134">
        <f>SUM(T146:T147)</f>
        <v>0</v>
      </c>
      <c r="AR145" s="128" t="s">
        <v>80</v>
      </c>
      <c r="AT145" s="135" t="s">
        <v>71</v>
      </c>
      <c r="AU145" s="135" t="s">
        <v>80</v>
      </c>
      <c r="AY145" s="128" t="s">
        <v>177</v>
      </c>
      <c r="BK145" s="136">
        <f>SUM(BK146:BK147)</f>
        <v>0</v>
      </c>
    </row>
    <row r="146" spans="1:65" s="2" customFormat="1" ht="37.9" customHeight="1">
      <c r="A146" s="28"/>
      <c r="B146" s="139"/>
      <c r="C146" s="140" t="s">
        <v>223</v>
      </c>
      <c r="D146" s="140" t="s">
        <v>180</v>
      </c>
      <c r="E146" s="141" t="s">
        <v>704</v>
      </c>
      <c r="F146" s="142" t="s">
        <v>705</v>
      </c>
      <c r="G146" s="143" t="s">
        <v>221</v>
      </c>
      <c r="H146" s="144">
        <v>32</v>
      </c>
      <c r="I146" s="144"/>
      <c r="J146" s="144"/>
      <c r="K146" s="145"/>
      <c r="L146" s="29"/>
      <c r="M146" s="146" t="s">
        <v>1</v>
      </c>
      <c r="N146" s="147" t="s">
        <v>38</v>
      </c>
      <c r="O146" s="148">
        <v>0.16300000000000001</v>
      </c>
      <c r="P146" s="148">
        <f>O146*H146</f>
        <v>5.2160000000000002</v>
      </c>
      <c r="Q146" s="148">
        <v>2.0000000000000001E-4</v>
      </c>
      <c r="R146" s="148">
        <f>Q146*H146</f>
        <v>6.4000000000000003E-3</v>
      </c>
      <c r="S146" s="148">
        <v>0</v>
      </c>
      <c r="T146" s="149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50" t="s">
        <v>184</v>
      </c>
      <c r="AT146" s="150" t="s">
        <v>180</v>
      </c>
      <c r="AU146" s="150" t="s">
        <v>185</v>
      </c>
      <c r="AY146" s="16" t="s">
        <v>177</v>
      </c>
      <c r="BE146" s="151">
        <f>IF(N146="základná",J146,0)</f>
        <v>0</v>
      </c>
      <c r="BF146" s="151">
        <f>IF(N146="znížená",J146,0)</f>
        <v>0</v>
      </c>
      <c r="BG146" s="151">
        <f>IF(N146="zákl. prenesená",J146,0)</f>
        <v>0</v>
      </c>
      <c r="BH146" s="151">
        <f>IF(N146="zníž. prenesená",J146,0)</f>
        <v>0</v>
      </c>
      <c r="BI146" s="151">
        <f>IF(N146="nulová",J146,0)</f>
        <v>0</v>
      </c>
      <c r="BJ146" s="16" t="s">
        <v>185</v>
      </c>
      <c r="BK146" s="152">
        <f>ROUND(I146*H146,3)</f>
        <v>0</v>
      </c>
      <c r="BL146" s="16" t="s">
        <v>184</v>
      </c>
      <c r="BM146" s="150" t="s">
        <v>706</v>
      </c>
    </row>
    <row r="147" spans="1:65" s="13" customFormat="1">
      <c r="B147" s="153"/>
      <c r="D147" s="154" t="s">
        <v>204</v>
      </c>
      <c r="E147" s="155" t="s">
        <v>1</v>
      </c>
      <c r="F147" s="156" t="s">
        <v>707</v>
      </c>
      <c r="H147" s="157">
        <v>32</v>
      </c>
      <c r="L147" s="153"/>
      <c r="M147" s="158"/>
      <c r="N147" s="159"/>
      <c r="O147" s="159"/>
      <c r="P147" s="159"/>
      <c r="Q147" s="159"/>
      <c r="R147" s="159"/>
      <c r="S147" s="159"/>
      <c r="T147" s="160"/>
      <c r="AT147" s="155" t="s">
        <v>204</v>
      </c>
      <c r="AU147" s="155" t="s">
        <v>185</v>
      </c>
      <c r="AV147" s="13" t="s">
        <v>185</v>
      </c>
      <c r="AW147" s="13" t="s">
        <v>27</v>
      </c>
      <c r="AX147" s="13" t="s">
        <v>80</v>
      </c>
      <c r="AY147" s="155" t="s">
        <v>177</v>
      </c>
    </row>
    <row r="148" spans="1:65" s="12" customFormat="1" ht="22.9" customHeight="1">
      <c r="B148" s="127"/>
      <c r="D148" s="128" t="s">
        <v>71</v>
      </c>
      <c r="E148" s="137" t="s">
        <v>271</v>
      </c>
      <c r="F148" s="137" t="s">
        <v>272</v>
      </c>
      <c r="J148" s="138"/>
      <c r="L148" s="127"/>
      <c r="M148" s="131"/>
      <c r="N148" s="132"/>
      <c r="O148" s="132"/>
      <c r="P148" s="133">
        <f>P149</f>
        <v>15.947136</v>
      </c>
      <c r="Q148" s="132"/>
      <c r="R148" s="133">
        <f>R149</f>
        <v>0</v>
      </c>
      <c r="S148" s="132"/>
      <c r="T148" s="134">
        <f>T149</f>
        <v>0</v>
      </c>
      <c r="AR148" s="128" t="s">
        <v>80</v>
      </c>
      <c r="AT148" s="135" t="s">
        <v>71</v>
      </c>
      <c r="AU148" s="135" t="s">
        <v>80</v>
      </c>
      <c r="AY148" s="128" t="s">
        <v>177</v>
      </c>
      <c r="BK148" s="136">
        <f>BK149</f>
        <v>0</v>
      </c>
    </row>
    <row r="149" spans="1:65" s="2" customFormat="1" ht="24.2" customHeight="1">
      <c r="A149" s="28"/>
      <c r="B149" s="139"/>
      <c r="C149" s="140" t="s">
        <v>227</v>
      </c>
      <c r="D149" s="140" t="s">
        <v>180</v>
      </c>
      <c r="E149" s="141" t="s">
        <v>363</v>
      </c>
      <c r="F149" s="142" t="s">
        <v>364</v>
      </c>
      <c r="G149" s="143" t="s">
        <v>253</v>
      </c>
      <c r="H149" s="144">
        <v>8.1280000000000001</v>
      </c>
      <c r="I149" s="144"/>
      <c r="J149" s="144"/>
      <c r="K149" s="145"/>
      <c r="L149" s="29"/>
      <c r="M149" s="146" t="s">
        <v>1</v>
      </c>
      <c r="N149" s="147" t="s">
        <v>38</v>
      </c>
      <c r="O149" s="148">
        <v>1.962</v>
      </c>
      <c r="P149" s="148">
        <f>O149*H149</f>
        <v>15.947136</v>
      </c>
      <c r="Q149" s="148">
        <v>0</v>
      </c>
      <c r="R149" s="148">
        <f>Q149*H149</f>
        <v>0</v>
      </c>
      <c r="S149" s="148">
        <v>0</v>
      </c>
      <c r="T149" s="149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0" t="s">
        <v>184</v>
      </c>
      <c r="AT149" s="150" t="s">
        <v>180</v>
      </c>
      <c r="AU149" s="150" t="s">
        <v>185</v>
      </c>
      <c r="AY149" s="16" t="s">
        <v>177</v>
      </c>
      <c r="BE149" s="151">
        <f>IF(N149="základná",J149,0)</f>
        <v>0</v>
      </c>
      <c r="BF149" s="151">
        <f>IF(N149="znížená",J149,0)</f>
        <v>0</v>
      </c>
      <c r="BG149" s="151">
        <f>IF(N149="zákl. prenesená",J149,0)</f>
        <v>0</v>
      </c>
      <c r="BH149" s="151">
        <f>IF(N149="zníž. prenesená",J149,0)</f>
        <v>0</v>
      </c>
      <c r="BI149" s="151">
        <f>IF(N149="nulová",J149,0)</f>
        <v>0</v>
      </c>
      <c r="BJ149" s="16" t="s">
        <v>185</v>
      </c>
      <c r="BK149" s="152">
        <f>ROUND(I149*H149,3)</f>
        <v>0</v>
      </c>
      <c r="BL149" s="16" t="s">
        <v>184</v>
      </c>
      <c r="BM149" s="150" t="s">
        <v>708</v>
      </c>
    </row>
    <row r="150" spans="1:65" s="12" customFormat="1" ht="25.9" customHeight="1">
      <c r="B150" s="127"/>
      <c r="D150" s="128" t="s">
        <v>71</v>
      </c>
      <c r="E150" s="129" t="s">
        <v>277</v>
      </c>
      <c r="F150" s="129" t="s">
        <v>278</v>
      </c>
      <c r="J150" s="130"/>
      <c r="L150" s="127"/>
      <c r="M150" s="131"/>
      <c r="N150" s="132"/>
      <c r="O150" s="132"/>
      <c r="P150" s="133">
        <f>P151+P155+P174</f>
        <v>169.69183382000003</v>
      </c>
      <c r="Q150" s="132"/>
      <c r="R150" s="133">
        <f>R151+R155+R174</f>
        <v>0.96455727000000002</v>
      </c>
      <c r="S150" s="132"/>
      <c r="T150" s="134">
        <f>T151+T155+T174</f>
        <v>0</v>
      </c>
      <c r="AR150" s="128" t="s">
        <v>185</v>
      </c>
      <c r="AT150" s="135" t="s">
        <v>71</v>
      </c>
      <c r="AU150" s="135" t="s">
        <v>72</v>
      </c>
      <c r="AY150" s="128" t="s">
        <v>177</v>
      </c>
      <c r="BK150" s="136">
        <f>BK151+BK155+BK174</f>
        <v>0</v>
      </c>
    </row>
    <row r="151" spans="1:65" s="12" customFormat="1" ht="22.9" customHeight="1">
      <c r="B151" s="127"/>
      <c r="D151" s="128" t="s">
        <v>71</v>
      </c>
      <c r="E151" s="137" t="s">
        <v>279</v>
      </c>
      <c r="F151" s="137" t="s">
        <v>280</v>
      </c>
      <c r="J151" s="138"/>
      <c r="L151" s="127"/>
      <c r="M151" s="131"/>
      <c r="N151" s="132"/>
      <c r="O151" s="132"/>
      <c r="P151" s="133">
        <f>SUM(P152:P154)</f>
        <v>0.81455999999999995</v>
      </c>
      <c r="Q151" s="132"/>
      <c r="R151" s="133">
        <f>SUM(R152:R154)</f>
        <v>0.18631999999999999</v>
      </c>
      <c r="S151" s="132"/>
      <c r="T151" s="134">
        <f>SUM(T152:T154)</f>
        <v>0</v>
      </c>
      <c r="AR151" s="128" t="s">
        <v>185</v>
      </c>
      <c r="AT151" s="135" t="s">
        <v>71</v>
      </c>
      <c r="AU151" s="135" t="s">
        <v>80</v>
      </c>
      <c r="AY151" s="128" t="s">
        <v>177</v>
      </c>
      <c r="BK151" s="136">
        <f>SUM(BK152:BK154)</f>
        <v>0</v>
      </c>
    </row>
    <row r="152" spans="1:65" s="2" customFormat="1" ht="24.2" customHeight="1">
      <c r="A152" s="28"/>
      <c r="B152" s="139"/>
      <c r="C152" s="140" t="s">
        <v>231</v>
      </c>
      <c r="D152" s="140" t="s">
        <v>180</v>
      </c>
      <c r="E152" s="141" t="s">
        <v>374</v>
      </c>
      <c r="F152" s="142" t="s">
        <v>375</v>
      </c>
      <c r="G152" s="143" t="s">
        <v>221</v>
      </c>
      <c r="H152" s="144">
        <v>8</v>
      </c>
      <c r="I152" s="144"/>
      <c r="J152" s="144"/>
      <c r="K152" s="145"/>
      <c r="L152" s="29"/>
      <c r="M152" s="146" t="s">
        <v>1</v>
      </c>
      <c r="N152" s="147" t="s">
        <v>38</v>
      </c>
      <c r="O152" s="148">
        <v>0.10181999999999999</v>
      </c>
      <c r="P152" s="148">
        <f>O152*H152</f>
        <v>0.81455999999999995</v>
      </c>
      <c r="Q152" s="148">
        <v>2.1000000000000001E-4</v>
      </c>
      <c r="R152" s="148">
        <f>Q152*H152</f>
        <v>1.6800000000000001E-3</v>
      </c>
      <c r="S152" s="148">
        <v>0</v>
      </c>
      <c r="T152" s="149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0" t="s">
        <v>250</v>
      </c>
      <c r="AT152" s="150" t="s">
        <v>180</v>
      </c>
      <c r="AU152" s="150" t="s">
        <v>185</v>
      </c>
      <c r="AY152" s="16" t="s">
        <v>177</v>
      </c>
      <c r="BE152" s="151">
        <f>IF(N152="základná",J152,0)</f>
        <v>0</v>
      </c>
      <c r="BF152" s="151">
        <f>IF(N152="znížená",J152,0)</f>
        <v>0</v>
      </c>
      <c r="BG152" s="151">
        <f>IF(N152="zákl. prenesená",J152,0)</f>
        <v>0</v>
      </c>
      <c r="BH152" s="151">
        <f>IF(N152="zníž. prenesená",J152,0)</f>
        <v>0</v>
      </c>
      <c r="BI152" s="151">
        <f>IF(N152="nulová",J152,0)</f>
        <v>0</v>
      </c>
      <c r="BJ152" s="16" t="s">
        <v>185</v>
      </c>
      <c r="BK152" s="152">
        <f>ROUND(I152*H152,3)</f>
        <v>0</v>
      </c>
      <c r="BL152" s="16" t="s">
        <v>250</v>
      </c>
      <c r="BM152" s="150" t="s">
        <v>709</v>
      </c>
    </row>
    <row r="153" spans="1:65" s="2" customFormat="1" ht="14.45" customHeight="1">
      <c r="A153" s="28"/>
      <c r="B153" s="139"/>
      <c r="C153" s="165" t="s">
        <v>235</v>
      </c>
      <c r="D153" s="165" t="s">
        <v>377</v>
      </c>
      <c r="E153" s="166" t="s">
        <v>378</v>
      </c>
      <c r="F153" s="167" t="s">
        <v>379</v>
      </c>
      <c r="G153" s="168" t="s">
        <v>221</v>
      </c>
      <c r="H153" s="169">
        <v>8</v>
      </c>
      <c r="I153" s="169"/>
      <c r="J153" s="169"/>
      <c r="K153" s="170"/>
      <c r="L153" s="171"/>
      <c r="M153" s="172" t="s">
        <v>1</v>
      </c>
      <c r="N153" s="173" t="s">
        <v>38</v>
      </c>
      <c r="O153" s="148">
        <v>0</v>
      </c>
      <c r="P153" s="148">
        <f>O153*H153</f>
        <v>0</v>
      </c>
      <c r="Q153" s="148">
        <v>2.308E-2</v>
      </c>
      <c r="R153" s="148">
        <f>Q153*H153</f>
        <v>0.18464</v>
      </c>
      <c r="S153" s="148">
        <v>0</v>
      </c>
      <c r="T153" s="149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0" t="s">
        <v>380</v>
      </c>
      <c r="AT153" s="150" t="s">
        <v>377</v>
      </c>
      <c r="AU153" s="150" t="s">
        <v>185</v>
      </c>
      <c r="AY153" s="16" t="s">
        <v>177</v>
      </c>
      <c r="BE153" s="151">
        <f>IF(N153="základná",J153,0)</f>
        <v>0</v>
      </c>
      <c r="BF153" s="151">
        <f>IF(N153="znížená",J153,0)</f>
        <v>0</v>
      </c>
      <c r="BG153" s="151">
        <f>IF(N153="zákl. prenesená",J153,0)</f>
        <v>0</v>
      </c>
      <c r="BH153" s="151">
        <f>IF(N153="zníž. prenesená",J153,0)</f>
        <v>0</v>
      </c>
      <c r="BI153" s="151">
        <f>IF(N153="nulová",J153,0)</f>
        <v>0</v>
      </c>
      <c r="BJ153" s="16" t="s">
        <v>185</v>
      </c>
      <c r="BK153" s="152">
        <f>ROUND(I153*H153,3)</f>
        <v>0</v>
      </c>
      <c r="BL153" s="16" t="s">
        <v>250</v>
      </c>
      <c r="BM153" s="150" t="s">
        <v>710</v>
      </c>
    </row>
    <row r="154" spans="1:65" s="2" customFormat="1" ht="24.2" customHeight="1">
      <c r="A154" s="28"/>
      <c r="B154" s="139"/>
      <c r="C154" s="140" t="s">
        <v>240</v>
      </c>
      <c r="D154" s="140" t="s">
        <v>180</v>
      </c>
      <c r="E154" s="141" t="s">
        <v>294</v>
      </c>
      <c r="F154" s="142" t="s">
        <v>295</v>
      </c>
      <c r="G154" s="143" t="s">
        <v>296</v>
      </c>
      <c r="H154" s="144">
        <v>4.2119999999999997</v>
      </c>
      <c r="I154" s="144"/>
      <c r="J154" s="144"/>
      <c r="K154" s="145"/>
      <c r="L154" s="29"/>
      <c r="M154" s="146" t="s">
        <v>1</v>
      </c>
      <c r="N154" s="147" t="s">
        <v>38</v>
      </c>
      <c r="O154" s="148">
        <v>0</v>
      </c>
      <c r="P154" s="148">
        <f>O154*H154</f>
        <v>0</v>
      </c>
      <c r="Q154" s="148">
        <v>0</v>
      </c>
      <c r="R154" s="148">
        <f>Q154*H154</f>
        <v>0</v>
      </c>
      <c r="S154" s="148">
        <v>0</v>
      </c>
      <c r="T154" s="149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50" t="s">
        <v>250</v>
      </c>
      <c r="AT154" s="150" t="s">
        <v>180</v>
      </c>
      <c r="AU154" s="150" t="s">
        <v>185</v>
      </c>
      <c r="AY154" s="16" t="s">
        <v>177</v>
      </c>
      <c r="BE154" s="151">
        <f>IF(N154="základná",J154,0)</f>
        <v>0</v>
      </c>
      <c r="BF154" s="151">
        <f>IF(N154="znížená",J154,0)</f>
        <v>0</v>
      </c>
      <c r="BG154" s="151">
        <f>IF(N154="zákl. prenesená",J154,0)</f>
        <v>0</v>
      </c>
      <c r="BH154" s="151">
        <f>IF(N154="zníž. prenesená",J154,0)</f>
        <v>0</v>
      </c>
      <c r="BI154" s="151">
        <f>IF(N154="nulová",J154,0)</f>
        <v>0</v>
      </c>
      <c r="BJ154" s="16" t="s">
        <v>185</v>
      </c>
      <c r="BK154" s="152">
        <f>ROUND(I154*H154,3)</f>
        <v>0</v>
      </c>
      <c r="BL154" s="16" t="s">
        <v>250</v>
      </c>
      <c r="BM154" s="150" t="s">
        <v>711</v>
      </c>
    </row>
    <row r="155" spans="1:65" s="12" customFormat="1" ht="22.9" customHeight="1">
      <c r="B155" s="127"/>
      <c r="D155" s="128" t="s">
        <v>71</v>
      </c>
      <c r="E155" s="137" t="s">
        <v>298</v>
      </c>
      <c r="F155" s="137" t="s">
        <v>299</v>
      </c>
      <c r="J155" s="138"/>
      <c r="L155" s="127"/>
      <c r="M155" s="131"/>
      <c r="N155" s="132"/>
      <c r="O155" s="132"/>
      <c r="P155" s="133">
        <f>SUM(P156:P173)</f>
        <v>150.82116820000002</v>
      </c>
      <c r="Q155" s="132"/>
      <c r="R155" s="133">
        <f>SUM(R156:R173)</f>
        <v>0.76612020000000003</v>
      </c>
      <c r="S155" s="132"/>
      <c r="T155" s="134">
        <f>SUM(T156:T173)</f>
        <v>0</v>
      </c>
      <c r="AR155" s="128" t="s">
        <v>185</v>
      </c>
      <c r="AT155" s="135" t="s">
        <v>71</v>
      </c>
      <c r="AU155" s="135" t="s">
        <v>80</v>
      </c>
      <c r="AY155" s="128" t="s">
        <v>177</v>
      </c>
      <c r="BK155" s="136">
        <f>SUM(BK156:BK173)</f>
        <v>0</v>
      </c>
    </row>
    <row r="156" spans="1:65" s="2" customFormat="1" ht="24.2" customHeight="1">
      <c r="A156" s="28"/>
      <c r="B156" s="139"/>
      <c r="C156" s="140" t="s">
        <v>245</v>
      </c>
      <c r="D156" s="140" t="s">
        <v>180</v>
      </c>
      <c r="E156" s="141" t="s">
        <v>712</v>
      </c>
      <c r="F156" s="142" t="s">
        <v>713</v>
      </c>
      <c r="G156" s="143" t="s">
        <v>183</v>
      </c>
      <c r="H156" s="144">
        <v>20.25</v>
      </c>
      <c r="I156" s="144"/>
      <c r="J156" s="144"/>
      <c r="K156" s="145"/>
      <c r="L156" s="29"/>
      <c r="M156" s="146" t="s">
        <v>1</v>
      </c>
      <c r="N156" s="147" t="s">
        <v>38</v>
      </c>
      <c r="O156" s="148">
        <v>0.34042</v>
      </c>
      <c r="P156" s="148">
        <f>O156*H156</f>
        <v>6.8935050000000002</v>
      </c>
      <c r="Q156" s="148">
        <v>1.4E-3</v>
      </c>
      <c r="R156" s="148">
        <f>Q156*H156</f>
        <v>2.835E-2</v>
      </c>
      <c r="S156" s="148">
        <v>0</v>
      </c>
      <c r="T156" s="149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0" t="s">
        <v>250</v>
      </c>
      <c r="AT156" s="150" t="s">
        <v>180</v>
      </c>
      <c r="AU156" s="150" t="s">
        <v>185</v>
      </c>
      <c r="AY156" s="16" t="s">
        <v>177</v>
      </c>
      <c r="BE156" s="151">
        <f>IF(N156="základná",J156,0)</f>
        <v>0</v>
      </c>
      <c r="BF156" s="151">
        <f>IF(N156="znížená",J156,0)</f>
        <v>0</v>
      </c>
      <c r="BG156" s="151">
        <f>IF(N156="zákl. prenesená",J156,0)</f>
        <v>0</v>
      </c>
      <c r="BH156" s="151">
        <f>IF(N156="zníž. prenesená",J156,0)</f>
        <v>0</v>
      </c>
      <c r="BI156" s="151">
        <f>IF(N156="nulová",J156,0)</f>
        <v>0</v>
      </c>
      <c r="BJ156" s="16" t="s">
        <v>185</v>
      </c>
      <c r="BK156" s="152">
        <f>ROUND(I156*H156,3)</f>
        <v>0</v>
      </c>
      <c r="BL156" s="16" t="s">
        <v>250</v>
      </c>
      <c r="BM156" s="150" t="s">
        <v>714</v>
      </c>
    </row>
    <row r="157" spans="1:65" s="13" customFormat="1">
      <c r="B157" s="153"/>
      <c r="D157" s="154" t="s">
        <v>204</v>
      </c>
      <c r="E157" s="155" t="s">
        <v>1</v>
      </c>
      <c r="F157" s="156" t="s">
        <v>715</v>
      </c>
      <c r="H157" s="157">
        <v>20.25</v>
      </c>
      <c r="L157" s="153"/>
      <c r="M157" s="158"/>
      <c r="N157" s="159"/>
      <c r="O157" s="159"/>
      <c r="P157" s="159"/>
      <c r="Q157" s="159"/>
      <c r="R157" s="159"/>
      <c r="S157" s="159"/>
      <c r="T157" s="160"/>
      <c r="AT157" s="155" t="s">
        <v>204</v>
      </c>
      <c r="AU157" s="155" t="s">
        <v>185</v>
      </c>
      <c r="AV157" s="13" t="s">
        <v>185</v>
      </c>
      <c r="AW157" s="13" t="s">
        <v>27</v>
      </c>
      <c r="AX157" s="13" t="s">
        <v>80</v>
      </c>
      <c r="AY157" s="155" t="s">
        <v>177</v>
      </c>
    </row>
    <row r="158" spans="1:65" s="2" customFormat="1" ht="24.2" customHeight="1">
      <c r="A158" s="28"/>
      <c r="B158" s="139"/>
      <c r="C158" s="165" t="s">
        <v>250</v>
      </c>
      <c r="D158" s="165" t="s">
        <v>377</v>
      </c>
      <c r="E158" s="166" t="s">
        <v>716</v>
      </c>
      <c r="F158" s="167" t="s">
        <v>717</v>
      </c>
      <c r="G158" s="168" t="s">
        <v>221</v>
      </c>
      <c r="H158" s="169">
        <v>6</v>
      </c>
      <c r="I158" s="169"/>
      <c r="J158" s="169"/>
      <c r="K158" s="170"/>
      <c r="L158" s="171"/>
      <c r="M158" s="172" t="s">
        <v>1</v>
      </c>
      <c r="N158" s="173" t="s">
        <v>38</v>
      </c>
      <c r="O158" s="148">
        <v>0</v>
      </c>
      <c r="P158" s="148">
        <f>O158*H158</f>
        <v>0</v>
      </c>
      <c r="Q158" s="148">
        <v>1E-3</v>
      </c>
      <c r="R158" s="148">
        <f>Q158*H158</f>
        <v>6.0000000000000001E-3</v>
      </c>
      <c r="S158" s="148">
        <v>0</v>
      </c>
      <c r="T158" s="149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50" t="s">
        <v>380</v>
      </c>
      <c r="AT158" s="150" t="s">
        <v>377</v>
      </c>
      <c r="AU158" s="150" t="s">
        <v>185</v>
      </c>
      <c r="AY158" s="16" t="s">
        <v>177</v>
      </c>
      <c r="BE158" s="151">
        <f>IF(N158="základná",J158,0)</f>
        <v>0</v>
      </c>
      <c r="BF158" s="151">
        <f>IF(N158="znížená",J158,0)</f>
        <v>0</v>
      </c>
      <c r="BG158" s="151">
        <f>IF(N158="zákl. prenesená",J158,0)</f>
        <v>0</v>
      </c>
      <c r="BH158" s="151">
        <f>IF(N158="zníž. prenesená",J158,0)</f>
        <v>0</v>
      </c>
      <c r="BI158" s="151">
        <f>IF(N158="nulová",J158,0)</f>
        <v>0</v>
      </c>
      <c r="BJ158" s="16" t="s">
        <v>185</v>
      </c>
      <c r="BK158" s="152">
        <f>ROUND(I158*H158,3)</f>
        <v>0</v>
      </c>
      <c r="BL158" s="16" t="s">
        <v>250</v>
      </c>
      <c r="BM158" s="150" t="s">
        <v>718</v>
      </c>
    </row>
    <row r="159" spans="1:65" s="2" customFormat="1" ht="24.2" customHeight="1">
      <c r="A159" s="28"/>
      <c r="B159" s="139"/>
      <c r="C159" s="140" t="s">
        <v>255</v>
      </c>
      <c r="D159" s="140" t="s">
        <v>180</v>
      </c>
      <c r="E159" s="141" t="s">
        <v>719</v>
      </c>
      <c r="F159" s="142" t="s">
        <v>720</v>
      </c>
      <c r="G159" s="143" t="s">
        <v>312</v>
      </c>
      <c r="H159" s="144">
        <v>652.86</v>
      </c>
      <c r="I159" s="144"/>
      <c r="J159" s="144"/>
      <c r="K159" s="145"/>
      <c r="L159" s="29"/>
      <c r="M159" s="146" t="s">
        <v>1</v>
      </c>
      <c r="N159" s="147" t="s">
        <v>38</v>
      </c>
      <c r="O159" s="148">
        <v>0.22012000000000001</v>
      </c>
      <c r="P159" s="148">
        <f>O159*H159</f>
        <v>143.7075432</v>
      </c>
      <c r="Q159" s="148">
        <v>6.9999999999999994E-5</v>
      </c>
      <c r="R159" s="148">
        <f>Q159*H159</f>
        <v>4.5700199999999996E-2</v>
      </c>
      <c r="S159" s="148">
        <v>0</v>
      </c>
      <c r="T159" s="149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0" t="s">
        <v>250</v>
      </c>
      <c r="AT159" s="150" t="s">
        <v>180</v>
      </c>
      <c r="AU159" s="150" t="s">
        <v>185</v>
      </c>
      <c r="AY159" s="16" t="s">
        <v>177</v>
      </c>
      <c r="BE159" s="151">
        <f>IF(N159="základná",J159,0)</f>
        <v>0</v>
      </c>
      <c r="BF159" s="151">
        <f>IF(N159="znížená",J159,0)</f>
        <v>0</v>
      </c>
      <c r="BG159" s="151">
        <f>IF(N159="zákl. prenesená",J159,0)</f>
        <v>0</v>
      </c>
      <c r="BH159" s="151">
        <f>IF(N159="zníž. prenesená",J159,0)</f>
        <v>0</v>
      </c>
      <c r="BI159" s="151">
        <f>IF(N159="nulová",J159,0)</f>
        <v>0</v>
      </c>
      <c r="BJ159" s="16" t="s">
        <v>185</v>
      </c>
      <c r="BK159" s="152">
        <f>ROUND(I159*H159,3)</f>
        <v>0</v>
      </c>
      <c r="BL159" s="16" t="s">
        <v>250</v>
      </c>
      <c r="BM159" s="150" t="s">
        <v>721</v>
      </c>
    </row>
    <row r="160" spans="1:65" s="13" customFormat="1">
      <c r="B160" s="153"/>
      <c r="D160" s="154" t="s">
        <v>204</v>
      </c>
      <c r="E160" s="155" t="s">
        <v>1</v>
      </c>
      <c r="F160" s="156" t="s">
        <v>722</v>
      </c>
      <c r="H160" s="157">
        <v>244.16</v>
      </c>
      <c r="L160" s="153"/>
      <c r="M160" s="158"/>
      <c r="N160" s="159"/>
      <c r="O160" s="159"/>
      <c r="P160" s="159"/>
      <c r="Q160" s="159"/>
      <c r="R160" s="159"/>
      <c r="S160" s="159"/>
      <c r="T160" s="160"/>
      <c r="AT160" s="155" t="s">
        <v>204</v>
      </c>
      <c r="AU160" s="155" t="s">
        <v>185</v>
      </c>
      <c r="AV160" s="13" t="s">
        <v>185</v>
      </c>
      <c r="AW160" s="13" t="s">
        <v>27</v>
      </c>
      <c r="AX160" s="13" t="s">
        <v>72</v>
      </c>
      <c r="AY160" s="155" t="s">
        <v>177</v>
      </c>
    </row>
    <row r="161" spans="1:65" s="13" customFormat="1">
      <c r="B161" s="153"/>
      <c r="D161" s="154" t="s">
        <v>204</v>
      </c>
      <c r="E161" s="155" t="s">
        <v>1</v>
      </c>
      <c r="F161" s="156" t="s">
        <v>723</v>
      </c>
      <c r="H161" s="157">
        <v>109</v>
      </c>
      <c r="L161" s="153"/>
      <c r="M161" s="158"/>
      <c r="N161" s="159"/>
      <c r="O161" s="159"/>
      <c r="P161" s="159"/>
      <c r="Q161" s="159"/>
      <c r="R161" s="159"/>
      <c r="S161" s="159"/>
      <c r="T161" s="160"/>
      <c r="AT161" s="155" t="s">
        <v>204</v>
      </c>
      <c r="AU161" s="155" t="s">
        <v>185</v>
      </c>
      <c r="AV161" s="13" t="s">
        <v>185</v>
      </c>
      <c r="AW161" s="13" t="s">
        <v>27</v>
      </c>
      <c r="AX161" s="13" t="s">
        <v>72</v>
      </c>
      <c r="AY161" s="155" t="s">
        <v>177</v>
      </c>
    </row>
    <row r="162" spans="1:65" s="13" customFormat="1">
      <c r="B162" s="153"/>
      <c r="D162" s="154" t="s">
        <v>204</v>
      </c>
      <c r="E162" s="155" t="s">
        <v>1</v>
      </c>
      <c r="F162" s="156" t="s">
        <v>724</v>
      </c>
      <c r="H162" s="157">
        <v>299.7</v>
      </c>
      <c r="L162" s="153"/>
      <c r="M162" s="158"/>
      <c r="N162" s="159"/>
      <c r="O162" s="159"/>
      <c r="P162" s="159"/>
      <c r="Q162" s="159"/>
      <c r="R162" s="159"/>
      <c r="S162" s="159"/>
      <c r="T162" s="160"/>
      <c r="AT162" s="155" t="s">
        <v>204</v>
      </c>
      <c r="AU162" s="155" t="s">
        <v>185</v>
      </c>
      <c r="AV162" s="13" t="s">
        <v>185</v>
      </c>
      <c r="AW162" s="13" t="s">
        <v>27</v>
      </c>
      <c r="AX162" s="13" t="s">
        <v>72</v>
      </c>
      <c r="AY162" s="155" t="s">
        <v>177</v>
      </c>
    </row>
    <row r="163" spans="1:65" s="14" customFormat="1">
      <c r="B163" s="174"/>
      <c r="D163" s="154" t="s">
        <v>204</v>
      </c>
      <c r="E163" s="175" t="s">
        <v>1</v>
      </c>
      <c r="F163" s="176" t="s">
        <v>395</v>
      </c>
      <c r="H163" s="177">
        <v>652.8599999999999</v>
      </c>
      <c r="L163" s="174"/>
      <c r="M163" s="178"/>
      <c r="N163" s="179"/>
      <c r="O163" s="179"/>
      <c r="P163" s="179"/>
      <c r="Q163" s="179"/>
      <c r="R163" s="179"/>
      <c r="S163" s="179"/>
      <c r="T163" s="180"/>
      <c r="AT163" s="175" t="s">
        <v>204</v>
      </c>
      <c r="AU163" s="175" t="s">
        <v>185</v>
      </c>
      <c r="AV163" s="14" t="s">
        <v>184</v>
      </c>
      <c r="AW163" s="14" t="s">
        <v>27</v>
      </c>
      <c r="AX163" s="14" t="s">
        <v>80</v>
      </c>
      <c r="AY163" s="175" t="s">
        <v>177</v>
      </c>
    </row>
    <row r="164" spans="1:65" s="2" customFormat="1" ht="14.45" customHeight="1">
      <c r="A164" s="28"/>
      <c r="B164" s="139"/>
      <c r="C164" s="165" t="s">
        <v>259</v>
      </c>
      <c r="D164" s="165" t="s">
        <v>377</v>
      </c>
      <c r="E164" s="166" t="s">
        <v>725</v>
      </c>
      <c r="F164" s="167" t="s">
        <v>726</v>
      </c>
      <c r="G164" s="168" t="s">
        <v>253</v>
      </c>
      <c r="H164" s="169">
        <v>0.371</v>
      </c>
      <c r="I164" s="169"/>
      <c r="J164" s="169"/>
      <c r="K164" s="170"/>
      <c r="L164" s="171"/>
      <c r="M164" s="172" t="s">
        <v>1</v>
      </c>
      <c r="N164" s="173" t="s">
        <v>38</v>
      </c>
      <c r="O164" s="148">
        <v>0</v>
      </c>
      <c r="P164" s="148">
        <f>O164*H164</f>
        <v>0</v>
      </c>
      <c r="Q164" s="148">
        <v>1</v>
      </c>
      <c r="R164" s="148">
        <f>Q164*H164</f>
        <v>0.371</v>
      </c>
      <c r="S164" s="148">
        <v>0</v>
      </c>
      <c r="T164" s="149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0" t="s">
        <v>380</v>
      </c>
      <c r="AT164" s="150" t="s">
        <v>377</v>
      </c>
      <c r="AU164" s="150" t="s">
        <v>185</v>
      </c>
      <c r="AY164" s="16" t="s">
        <v>177</v>
      </c>
      <c r="BE164" s="151">
        <f>IF(N164="základná",J164,0)</f>
        <v>0</v>
      </c>
      <c r="BF164" s="151">
        <f>IF(N164="znížená",J164,0)</f>
        <v>0</v>
      </c>
      <c r="BG164" s="151">
        <f>IF(N164="zákl. prenesená",J164,0)</f>
        <v>0</v>
      </c>
      <c r="BH164" s="151">
        <f>IF(N164="zníž. prenesená",J164,0)</f>
        <v>0</v>
      </c>
      <c r="BI164" s="151">
        <f>IF(N164="nulová",J164,0)</f>
        <v>0</v>
      </c>
      <c r="BJ164" s="16" t="s">
        <v>185</v>
      </c>
      <c r="BK164" s="152">
        <f>ROUND(I164*H164,3)</f>
        <v>0</v>
      </c>
      <c r="BL164" s="16" t="s">
        <v>250</v>
      </c>
      <c r="BM164" s="150" t="s">
        <v>727</v>
      </c>
    </row>
    <row r="165" spans="1:65" s="13" customFormat="1">
      <c r="B165" s="153"/>
      <c r="D165" s="154" t="s">
        <v>204</v>
      </c>
      <c r="E165" s="155" t="s">
        <v>1</v>
      </c>
      <c r="F165" s="156" t="s">
        <v>728</v>
      </c>
      <c r="H165" s="157">
        <v>0.24399999999999999</v>
      </c>
      <c r="L165" s="153"/>
      <c r="M165" s="158"/>
      <c r="N165" s="159"/>
      <c r="O165" s="159"/>
      <c r="P165" s="159"/>
      <c r="Q165" s="159"/>
      <c r="R165" s="159"/>
      <c r="S165" s="159"/>
      <c r="T165" s="160"/>
      <c r="AT165" s="155" t="s">
        <v>204</v>
      </c>
      <c r="AU165" s="155" t="s">
        <v>185</v>
      </c>
      <c r="AV165" s="13" t="s">
        <v>185</v>
      </c>
      <c r="AW165" s="13" t="s">
        <v>27</v>
      </c>
      <c r="AX165" s="13" t="s">
        <v>72</v>
      </c>
      <c r="AY165" s="155" t="s">
        <v>177</v>
      </c>
    </row>
    <row r="166" spans="1:65" s="13" customFormat="1">
      <c r="B166" s="153"/>
      <c r="D166" s="154" t="s">
        <v>204</v>
      </c>
      <c r="E166" s="155" t="s">
        <v>1</v>
      </c>
      <c r="F166" s="156" t="s">
        <v>729</v>
      </c>
      <c r="H166" s="157">
        <v>0.109</v>
      </c>
      <c r="L166" s="153"/>
      <c r="M166" s="158"/>
      <c r="N166" s="159"/>
      <c r="O166" s="159"/>
      <c r="P166" s="159"/>
      <c r="Q166" s="159"/>
      <c r="R166" s="159"/>
      <c r="S166" s="159"/>
      <c r="T166" s="160"/>
      <c r="AT166" s="155" t="s">
        <v>204</v>
      </c>
      <c r="AU166" s="155" t="s">
        <v>185</v>
      </c>
      <c r="AV166" s="13" t="s">
        <v>185</v>
      </c>
      <c r="AW166" s="13" t="s">
        <v>27</v>
      </c>
      <c r="AX166" s="13" t="s">
        <v>72</v>
      </c>
      <c r="AY166" s="155" t="s">
        <v>177</v>
      </c>
    </row>
    <row r="167" spans="1:65" s="14" customFormat="1">
      <c r="B167" s="174"/>
      <c r="D167" s="154" t="s">
        <v>204</v>
      </c>
      <c r="E167" s="175" t="s">
        <v>1</v>
      </c>
      <c r="F167" s="176" t="s">
        <v>395</v>
      </c>
      <c r="H167" s="177">
        <v>0.35299999999999998</v>
      </c>
      <c r="L167" s="174"/>
      <c r="M167" s="178"/>
      <c r="N167" s="179"/>
      <c r="O167" s="179"/>
      <c r="P167" s="179"/>
      <c r="Q167" s="179"/>
      <c r="R167" s="179"/>
      <c r="S167" s="179"/>
      <c r="T167" s="180"/>
      <c r="AT167" s="175" t="s">
        <v>204</v>
      </c>
      <c r="AU167" s="175" t="s">
        <v>185</v>
      </c>
      <c r="AV167" s="14" t="s">
        <v>184</v>
      </c>
      <c r="AW167" s="14" t="s">
        <v>27</v>
      </c>
      <c r="AX167" s="14" t="s">
        <v>80</v>
      </c>
      <c r="AY167" s="175" t="s">
        <v>177</v>
      </c>
    </row>
    <row r="168" spans="1:65" s="13" customFormat="1">
      <c r="B168" s="153"/>
      <c r="D168" s="154" t="s">
        <v>204</v>
      </c>
      <c r="F168" s="156" t="s">
        <v>730</v>
      </c>
      <c r="H168" s="157">
        <v>0.371</v>
      </c>
      <c r="L168" s="153"/>
      <c r="M168" s="158"/>
      <c r="N168" s="159"/>
      <c r="O168" s="159"/>
      <c r="P168" s="159"/>
      <c r="Q168" s="159"/>
      <c r="R168" s="159"/>
      <c r="S168" s="159"/>
      <c r="T168" s="160"/>
      <c r="AT168" s="155" t="s">
        <v>204</v>
      </c>
      <c r="AU168" s="155" t="s">
        <v>185</v>
      </c>
      <c r="AV168" s="13" t="s">
        <v>185</v>
      </c>
      <c r="AW168" s="13" t="s">
        <v>3</v>
      </c>
      <c r="AX168" s="13" t="s">
        <v>80</v>
      </c>
      <c r="AY168" s="155" t="s">
        <v>177</v>
      </c>
    </row>
    <row r="169" spans="1:65" s="2" customFormat="1" ht="14.45" customHeight="1">
      <c r="A169" s="28"/>
      <c r="B169" s="139"/>
      <c r="C169" s="165" t="s">
        <v>263</v>
      </c>
      <c r="D169" s="165" t="s">
        <v>377</v>
      </c>
      <c r="E169" s="166" t="s">
        <v>731</v>
      </c>
      <c r="F169" s="167" t="s">
        <v>732</v>
      </c>
      <c r="G169" s="168" t="s">
        <v>253</v>
      </c>
      <c r="H169" s="169">
        <v>0.315</v>
      </c>
      <c r="I169" s="169"/>
      <c r="J169" s="169"/>
      <c r="K169" s="170"/>
      <c r="L169" s="171"/>
      <c r="M169" s="172" t="s">
        <v>1</v>
      </c>
      <c r="N169" s="173" t="s">
        <v>38</v>
      </c>
      <c r="O169" s="148">
        <v>0</v>
      </c>
      <c r="P169" s="148">
        <f>O169*H169</f>
        <v>0</v>
      </c>
      <c r="Q169" s="148">
        <v>1</v>
      </c>
      <c r="R169" s="148">
        <f>Q169*H169</f>
        <v>0.315</v>
      </c>
      <c r="S169" s="148">
        <v>0</v>
      </c>
      <c r="T169" s="149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0" t="s">
        <v>380</v>
      </c>
      <c r="AT169" s="150" t="s">
        <v>377</v>
      </c>
      <c r="AU169" s="150" t="s">
        <v>185</v>
      </c>
      <c r="AY169" s="16" t="s">
        <v>177</v>
      </c>
      <c r="BE169" s="151">
        <f>IF(N169="základná",J169,0)</f>
        <v>0</v>
      </c>
      <c r="BF169" s="151">
        <f>IF(N169="znížená",J169,0)</f>
        <v>0</v>
      </c>
      <c r="BG169" s="151">
        <f>IF(N169="zákl. prenesená",J169,0)</f>
        <v>0</v>
      </c>
      <c r="BH169" s="151">
        <f>IF(N169="zníž. prenesená",J169,0)</f>
        <v>0</v>
      </c>
      <c r="BI169" s="151">
        <f>IF(N169="nulová",J169,0)</f>
        <v>0</v>
      </c>
      <c r="BJ169" s="16" t="s">
        <v>185</v>
      </c>
      <c r="BK169" s="152">
        <f>ROUND(I169*H169,3)</f>
        <v>0</v>
      </c>
      <c r="BL169" s="16" t="s">
        <v>250</v>
      </c>
      <c r="BM169" s="150" t="s">
        <v>733</v>
      </c>
    </row>
    <row r="170" spans="1:65" s="13" customFormat="1">
      <c r="B170" s="153"/>
      <c r="D170" s="154" t="s">
        <v>204</v>
      </c>
      <c r="E170" s="155" t="s">
        <v>1</v>
      </c>
      <c r="F170" s="156" t="s">
        <v>734</v>
      </c>
      <c r="H170" s="157">
        <v>0.3</v>
      </c>
      <c r="L170" s="153"/>
      <c r="M170" s="158"/>
      <c r="N170" s="159"/>
      <c r="O170" s="159"/>
      <c r="P170" s="159"/>
      <c r="Q170" s="159"/>
      <c r="R170" s="159"/>
      <c r="S170" s="159"/>
      <c r="T170" s="160"/>
      <c r="AT170" s="155" t="s">
        <v>204</v>
      </c>
      <c r="AU170" s="155" t="s">
        <v>185</v>
      </c>
      <c r="AV170" s="13" t="s">
        <v>185</v>
      </c>
      <c r="AW170" s="13" t="s">
        <v>27</v>
      </c>
      <c r="AX170" s="13" t="s">
        <v>80</v>
      </c>
      <c r="AY170" s="155" t="s">
        <v>177</v>
      </c>
    </row>
    <row r="171" spans="1:65" s="13" customFormat="1">
      <c r="B171" s="153"/>
      <c r="D171" s="154" t="s">
        <v>204</v>
      </c>
      <c r="F171" s="156" t="s">
        <v>735</v>
      </c>
      <c r="H171" s="157">
        <v>0.315</v>
      </c>
      <c r="L171" s="153"/>
      <c r="M171" s="158"/>
      <c r="N171" s="159"/>
      <c r="O171" s="159"/>
      <c r="P171" s="159"/>
      <c r="Q171" s="159"/>
      <c r="R171" s="159"/>
      <c r="S171" s="159"/>
      <c r="T171" s="160"/>
      <c r="AT171" s="155" t="s">
        <v>204</v>
      </c>
      <c r="AU171" s="155" t="s">
        <v>185</v>
      </c>
      <c r="AV171" s="13" t="s">
        <v>185</v>
      </c>
      <c r="AW171" s="13" t="s">
        <v>3</v>
      </c>
      <c r="AX171" s="13" t="s">
        <v>80</v>
      </c>
      <c r="AY171" s="155" t="s">
        <v>177</v>
      </c>
    </row>
    <row r="172" spans="1:65" s="2" customFormat="1" ht="14.45" customHeight="1">
      <c r="A172" s="28"/>
      <c r="B172" s="139"/>
      <c r="C172" s="140" t="s">
        <v>7</v>
      </c>
      <c r="D172" s="140" t="s">
        <v>180</v>
      </c>
      <c r="E172" s="141" t="s">
        <v>736</v>
      </c>
      <c r="F172" s="142" t="s">
        <v>737</v>
      </c>
      <c r="G172" s="143" t="s">
        <v>303</v>
      </c>
      <c r="H172" s="144">
        <v>1</v>
      </c>
      <c r="I172" s="144"/>
      <c r="J172" s="144"/>
      <c r="K172" s="145"/>
      <c r="L172" s="29"/>
      <c r="M172" s="146" t="s">
        <v>1</v>
      </c>
      <c r="N172" s="147" t="s">
        <v>38</v>
      </c>
      <c r="O172" s="148">
        <v>0.22012000000000001</v>
      </c>
      <c r="P172" s="148">
        <f>O172*H172</f>
        <v>0.22012000000000001</v>
      </c>
      <c r="Q172" s="148">
        <v>6.9999999999999994E-5</v>
      </c>
      <c r="R172" s="148">
        <f>Q172*H172</f>
        <v>6.9999999999999994E-5</v>
      </c>
      <c r="S172" s="148">
        <v>0</v>
      </c>
      <c r="T172" s="149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50" t="s">
        <v>250</v>
      </c>
      <c r="AT172" s="150" t="s">
        <v>180</v>
      </c>
      <c r="AU172" s="150" t="s">
        <v>185</v>
      </c>
      <c r="AY172" s="16" t="s">
        <v>177</v>
      </c>
      <c r="BE172" s="151">
        <f>IF(N172="základná",J172,0)</f>
        <v>0</v>
      </c>
      <c r="BF172" s="151">
        <f>IF(N172="znížená",J172,0)</f>
        <v>0</v>
      </c>
      <c r="BG172" s="151">
        <f>IF(N172="zákl. prenesená",J172,0)</f>
        <v>0</v>
      </c>
      <c r="BH172" s="151">
        <f>IF(N172="zníž. prenesená",J172,0)</f>
        <v>0</v>
      </c>
      <c r="BI172" s="151">
        <f>IF(N172="nulová",J172,0)</f>
        <v>0</v>
      </c>
      <c r="BJ172" s="16" t="s">
        <v>185</v>
      </c>
      <c r="BK172" s="152">
        <f>ROUND(I172*H172,3)</f>
        <v>0</v>
      </c>
      <c r="BL172" s="16" t="s">
        <v>250</v>
      </c>
      <c r="BM172" s="150" t="s">
        <v>738</v>
      </c>
    </row>
    <row r="173" spans="1:65" s="2" customFormat="1" ht="24.2" customHeight="1">
      <c r="A173" s="28"/>
      <c r="B173" s="139"/>
      <c r="C173" s="140" t="s">
        <v>273</v>
      </c>
      <c r="D173" s="140" t="s">
        <v>180</v>
      </c>
      <c r="E173" s="141" t="s">
        <v>315</v>
      </c>
      <c r="F173" s="142" t="s">
        <v>316</v>
      </c>
      <c r="G173" s="143" t="s">
        <v>296</v>
      </c>
      <c r="H173" s="144">
        <v>72.61</v>
      </c>
      <c r="I173" s="144"/>
      <c r="J173" s="144"/>
      <c r="K173" s="145"/>
      <c r="L173" s="29"/>
      <c r="M173" s="146" t="s">
        <v>1</v>
      </c>
      <c r="N173" s="147" t="s">
        <v>38</v>
      </c>
      <c r="O173" s="148">
        <v>0</v>
      </c>
      <c r="P173" s="148">
        <f>O173*H173</f>
        <v>0</v>
      </c>
      <c r="Q173" s="148">
        <v>0</v>
      </c>
      <c r="R173" s="148">
        <f>Q173*H173</f>
        <v>0</v>
      </c>
      <c r="S173" s="148">
        <v>0</v>
      </c>
      <c r="T173" s="149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0" t="s">
        <v>250</v>
      </c>
      <c r="AT173" s="150" t="s">
        <v>180</v>
      </c>
      <c r="AU173" s="150" t="s">
        <v>185</v>
      </c>
      <c r="AY173" s="16" t="s">
        <v>177</v>
      </c>
      <c r="BE173" s="151">
        <f>IF(N173="základná",J173,0)</f>
        <v>0</v>
      </c>
      <c r="BF173" s="151">
        <f>IF(N173="znížená",J173,0)</f>
        <v>0</v>
      </c>
      <c r="BG173" s="151">
        <f>IF(N173="zákl. prenesená",J173,0)</f>
        <v>0</v>
      </c>
      <c r="BH173" s="151">
        <f>IF(N173="zníž. prenesená",J173,0)</f>
        <v>0</v>
      </c>
      <c r="BI173" s="151">
        <f>IF(N173="nulová",J173,0)</f>
        <v>0</v>
      </c>
      <c r="BJ173" s="16" t="s">
        <v>185</v>
      </c>
      <c r="BK173" s="152">
        <f>ROUND(I173*H173,3)</f>
        <v>0</v>
      </c>
      <c r="BL173" s="16" t="s">
        <v>250</v>
      </c>
      <c r="BM173" s="150" t="s">
        <v>739</v>
      </c>
    </row>
    <row r="174" spans="1:65" s="12" customFormat="1" ht="22.9" customHeight="1">
      <c r="B174" s="127"/>
      <c r="D174" s="128" t="s">
        <v>71</v>
      </c>
      <c r="E174" s="137" t="s">
        <v>410</v>
      </c>
      <c r="F174" s="137" t="s">
        <v>411</v>
      </c>
      <c r="J174" s="138"/>
      <c r="L174" s="127"/>
      <c r="M174" s="131"/>
      <c r="N174" s="132"/>
      <c r="O174" s="132"/>
      <c r="P174" s="133">
        <f>SUM(P175:P177)</f>
        <v>18.05610562</v>
      </c>
      <c r="Q174" s="132"/>
      <c r="R174" s="133">
        <f>SUM(R175:R177)</f>
        <v>1.2117070000000002E-2</v>
      </c>
      <c r="S174" s="132"/>
      <c r="T174" s="134">
        <f>SUM(T175:T177)</f>
        <v>0</v>
      </c>
      <c r="AR174" s="128" t="s">
        <v>185</v>
      </c>
      <c r="AT174" s="135" t="s">
        <v>71</v>
      </c>
      <c r="AU174" s="135" t="s">
        <v>80</v>
      </c>
      <c r="AY174" s="128" t="s">
        <v>177</v>
      </c>
      <c r="BK174" s="136">
        <f>SUM(BK175:BK177)</f>
        <v>0</v>
      </c>
    </row>
    <row r="175" spans="1:65" s="2" customFormat="1" ht="24.2" customHeight="1">
      <c r="A175" s="28"/>
      <c r="B175" s="139"/>
      <c r="C175" s="140" t="s">
        <v>281</v>
      </c>
      <c r="D175" s="140" t="s">
        <v>180</v>
      </c>
      <c r="E175" s="141" t="s">
        <v>740</v>
      </c>
      <c r="F175" s="142" t="s">
        <v>741</v>
      </c>
      <c r="G175" s="143" t="s">
        <v>183</v>
      </c>
      <c r="H175" s="144">
        <v>41.783000000000001</v>
      </c>
      <c r="I175" s="144"/>
      <c r="J175" s="144"/>
      <c r="K175" s="145"/>
      <c r="L175" s="29"/>
      <c r="M175" s="146" t="s">
        <v>1</v>
      </c>
      <c r="N175" s="147" t="s">
        <v>38</v>
      </c>
      <c r="O175" s="148">
        <v>0.28399999999999997</v>
      </c>
      <c r="P175" s="148">
        <f>O175*H175</f>
        <v>11.866372</v>
      </c>
      <c r="Q175" s="148">
        <v>2.1000000000000001E-4</v>
      </c>
      <c r="R175" s="148">
        <f>Q175*H175</f>
        <v>8.7744300000000015E-3</v>
      </c>
      <c r="S175" s="148">
        <v>0</v>
      </c>
      <c r="T175" s="149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50" t="s">
        <v>250</v>
      </c>
      <c r="AT175" s="150" t="s">
        <v>180</v>
      </c>
      <c r="AU175" s="150" t="s">
        <v>185</v>
      </c>
      <c r="AY175" s="16" t="s">
        <v>177</v>
      </c>
      <c r="BE175" s="151">
        <f>IF(N175="základná",J175,0)</f>
        <v>0</v>
      </c>
      <c r="BF175" s="151">
        <f>IF(N175="znížená",J175,0)</f>
        <v>0</v>
      </c>
      <c r="BG175" s="151">
        <f>IF(N175="zákl. prenesená",J175,0)</f>
        <v>0</v>
      </c>
      <c r="BH175" s="151">
        <f>IF(N175="zníž. prenesená",J175,0)</f>
        <v>0</v>
      </c>
      <c r="BI175" s="151">
        <f>IF(N175="nulová",J175,0)</f>
        <v>0</v>
      </c>
      <c r="BJ175" s="16" t="s">
        <v>185</v>
      </c>
      <c r="BK175" s="152">
        <f>ROUND(I175*H175,3)</f>
        <v>0</v>
      </c>
      <c r="BL175" s="16" t="s">
        <v>250</v>
      </c>
      <c r="BM175" s="150" t="s">
        <v>742</v>
      </c>
    </row>
    <row r="176" spans="1:65" s="13" customFormat="1">
      <c r="B176" s="153"/>
      <c r="D176" s="154" t="s">
        <v>204</v>
      </c>
      <c r="E176" s="155" t="s">
        <v>1</v>
      </c>
      <c r="F176" s="156" t="s">
        <v>743</v>
      </c>
      <c r="H176" s="157">
        <v>41.783000000000001</v>
      </c>
      <c r="L176" s="153"/>
      <c r="M176" s="158"/>
      <c r="N176" s="159"/>
      <c r="O176" s="159"/>
      <c r="P176" s="159"/>
      <c r="Q176" s="159"/>
      <c r="R176" s="159"/>
      <c r="S176" s="159"/>
      <c r="T176" s="160"/>
      <c r="AT176" s="155" t="s">
        <v>204</v>
      </c>
      <c r="AU176" s="155" t="s">
        <v>185</v>
      </c>
      <c r="AV176" s="13" t="s">
        <v>185</v>
      </c>
      <c r="AW176" s="13" t="s">
        <v>27</v>
      </c>
      <c r="AX176" s="13" t="s">
        <v>80</v>
      </c>
      <c r="AY176" s="155" t="s">
        <v>177</v>
      </c>
    </row>
    <row r="177" spans="1:65" s="2" customFormat="1" ht="24.2" customHeight="1">
      <c r="A177" s="28"/>
      <c r="B177" s="139"/>
      <c r="C177" s="140" t="s">
        <v>285</v>
      </c>
      <c r="D177" s="140" t="s">
        <v>180</v>
      </c>
      <c r="E177" s="141" t="s">
        <v>744</v>
      </c>
      <c r="F177" s="142" t="s">
        <v>745</v>
      </c>
      <c r="G177" s="143" t="s">
        <v>183</v>
      </c>
      <c r="H177" s="144">
        <v>41.783000000000001</v>
      </c>
      <c r="I177" s="144"/>
      <c r="J177" s="144"/>
      <c r="K177" s="145"/>
      <c r="L177" s="29"/>
      <c r="M177" s="146" t="s">
        <v>1</v>
      </c>
      <c r="N177" s="147" t="s">
        <v>38</v>
      </c>
      <c r="O177" s="148">
        <v>0.14813999999999999</v>
      </c>
      <c r="P177" s="148">
        <f>O177*H177</f>
        <v>6.1897336200000002</v>
      </c>
      <c r="Q177" s="148">
        <v>8.0000000000000007E-5</v>
      </c>
      <c r="R177" s="148">
        <f>Q177*H177</f>
        <v>3.3426400000000005E-3</v>
      </c>
      <c r="S177" s="148">
        <v>0</v>
      </c>
      <c r="T177" s="149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50" t="s">
        <v>250</v>
      </c>
      <c r="AT177" s="150" t="s">
        <v>180</v>
      </c>
      <c r="AU177" s="150" t="s">
        <v>185</v>
      </c>
      <c r="AY177" s="16" t="s">
        <v>177</v>
      </c>
      <c r="BE177" s="151">
        <f>IF(N177="základná",J177,0)</f>
        <v>0</v>
      </c>
      <c r="BF177" s="151">
        <f>IF(N177="znížená",J177,0)</f>
        <v>0</v>
      </c>
      <c r="BG177" s="151">
        <f>IF(N177="zákl. prenesená",J177,0)</f>
        <v>0</v>
      </c>
      <c r="BH177" s="151">
        <f>IF(N177="zníž. prenesená",J177,0)</f>
        <v>0</v>
      </c>
      <c r="BI177" s="151">
        <f>IF(N177="nulová",J177,0)</f>
        <v>0</v>
      </c>
      <c r="BJ177" s="16" t="s">
        <v>185</v>
      </c>
      <c r="BK177" s="152">
        <f>ROUND(I177*H177,3)</f>
        <v>0</v>
      </c>
      <c r="BL177" s="16" t="s">
        <v>250</v>
      </c>
      <c r="BM177" s="150" t="s">
        <v>746</v>
      </c>
    </row>
    <row r="178" spans="1:65" s="12" customFormat="1" ht="25.9" customHeight="1">
      <c r="B178" s="127"/>
      <c r="D178" s="128" t="s">
        <v>71</v>
      </c>
      <c r="E178" s="129" t="s">
        <v>318</v>
      </c>
      <c r="F178" s="129" t="s">
        <v>319</v>
      </c>
      <c r="J178" s="130"/>
      <c r="L178" s="127"/>
      <c r="M178" s="131"/>
      <c r="N178" s="132"/>
      <c r="O178" s="132"/>
      <c r="P178" s="133">
        <f>P179</f>
        <v>0</v>
      </c>
      <c r="Q178" s="132"/>
      <c r="R178" s="133">
        <f>R179</f>
        <v>0</v>
      </c>
      <c r="S178" s="132"/>
      <c r="T178" s="134">
        <f>T179</f>
        <v>0</v>
      </c>
      <c r="AR178" s="128" t="s">
        <v>184</v>
      </c>
      <c r="AT178" s="135" t="s">
        <v>71</v>
      </c>
      <c r="AU178" s="135" t="s">
        <v>72</v>
      </c>
      <c r="AY178" s="128" t="s">
        <v>177</v>
      </c>
      <c r="BK178" s="136">
        <f>BK179</f>
        <v>0</v>
      </c>
    </row>
    <row r="179" spans="1:65" s="2" customFormat="1" ht="24.2" customHeight="1">
      <c r="A179" s="28"/>
      <c r="B179" s="139"/>
      <c r="C179" s="140" t="s">
        <v>289</v>
      </c>
      <c r="D179" s="140" t="s">
        <v>180</v>
      </c>
      <c r="E179" s="141" t="s">
        <v>747</v>
      </c>
      <c r="F179" s="142" t="s">
        <v>1414</v>
      </c>
      <c r="G179" s="143" t="s">
        <v>253</v>
      </c>
      <c r="H179" s="144">
        <v>6.61</v>
      </c>
      <c r="I179" s="144"/>
      <c r="J179" s="144"/>
      <c r="K179" s="145"/>
      <c r="L179" s="29"/>
      <c r="M179" s="161" t="s">
        <v>1</v>
      </c>
      <c r="N179" s="162" t="s">
        <v>38</v>
      </c>
      <c r="O179" s="163">
        <v>0</v>
      </c>
      <c r="P179" s="163">
        <f>O179*H179</f>
        <v>0</v>
      </c>
      <c r="Q179" s="163">
        <v>0</v>
      </c>
      <c r="R179" s="163">
        <f>Q179*H179</f>
        <v>0</v>
      </c>
      <c r="S179" s="163">
        <v>0</v>
      </c>
      <c r="T179" s="164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0" t="s">
        <v>322</v>
      </c>
      <c r="AT179" s="150" t="s">
        <v>180</v>
      </c>
      <c r="AU179" s="150" t="s">
        <v>80</v>
      </c>
      <c r="AY179" s="16" t="s">
        <v>177</v>
      </c>
      <c r="BE179" s="151">
        <f>IF(N179="základná",J179,0)</f>
        <v>0</v>
      </c>
      <c r="BF179" s="151">
        <f>IF(N179="znížená",J179,0)</f>
        <v>0</v>
      </c>
      <c r="BG179" s="151">
        <f>IF(N179="zákl. prenesená",J179,0)</f>
        <v>0</v>
      </c>
      <c r="BH179" s="151">
        <f>IF(N179="zníž. prenesená",J179,0)</f>
        <v>0</v>
      </c>
      <c r="BI179" s="151">
        <f>IF(N179="nulová",J179,0)</f>
        <v>0</v>
      </c>
      <c r="BJ179" s="16" t="s">
        <v>185</v>
      </c>
      <c r="BK179" s="152">
        <f>ROUND(I179*H179,3)</f>
        <v>0</v>
      </c>
      <c r="BL179" s="16" t="s">
        <v>322</v>
      </c>
      <c r="BM179" s="150" t="s">
        <v>748</v>
      </c>
    </row>
    <row r="180" spans="1:65" s="2" customFormat="1" ht="6.95" customHeight="1">
      <c r="A180" s="28"/>
      <c r="B180" s="43"/>
      <c r="C180" s="44"/>
      <c r="D180" s="44"/>
      <c r="E180" s="44"/>
      <c r="F180" s="44"/>
      <c r="G180" s="44"/>
      <c r="H180" s="44"/>
      <c r="I180" s="44"/>
      <c r="J180" s="44"/>
      <c r="K180" s="44"/>
      <c r="L180" s="29"/>
      <c r="M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</row>
  </sheetData>
  <autoFilter ref="C125:K179" xr:uid="{00000000-0009-0000-0000-000008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23</vt:i4>
      </vt:variant>
      <vt:variant>
        <vt:lpstr>Pomenované rozsahy</vt:lpstr>
      </vt:variant>
      <vt:variant>
        <vt:i4>46</vt:i4>
      </vt:variant>
    </vt:vector>
  </HeadingPairs>
  <TitlesOfParts>
    <vt:vector size="69" baseType="lpstr">
      <vt:lpstr>Rekapitulácia stavby</vt:lpstr>
      <vt:lpstr>1171-0001 - SO 03 - ASANÁCIE</vt:lpstr>
      <vt:lpstr>1171-0002 - C1 - PERGOLA ...</vt:lpstr>
      <vt:lpstr>1171-0003 - C7 - LAVICA</vt:lpstr>
      <vt:lpstr>1171-0004 - C12, C13, C14...</vt:lpstr>
      <vt:lpstr>1171-0006 - C20 - HISTORI...</vt:lpstr>
      <vt:lpstr>1171-0007 - C1 - DOPNENIE...</vt:lpstr>
      <vt:lpstr>1171-0008 - C18 - HISTORI...</vt:lpstr>
      <vt:lpstr>1171-0009 - C2 - PERGOLA ...</vt:lpstr>
      <vt:lpstr>1171-0010 - C3 - PERGOLA ...</vt:lpstr>
      <vt:lpstr>1171-0011 - C4 - LEHÁTKO ...</vt:lpstr>
      <vt:lpstr>1171-0012 - C5 - LEHÁTKO ...</vt:lpstr>
      <vt:lpstr>1171-0013 - C6 - LEHÁTKO ...</vt:lpstr>
      <vt:lpstr>1171-0014 - V1 - KRUHOVÁ ...</vt:lpstr>
      <vt:lpstr>1171-0015 - C11 - ZÁBRADLIE</vt:lpstr>
      <vt:lpstr>1171-0016 - C15 - RAMPA P...</vt:lpstr>
      <vt:lpstr>1171-0017 - C8 - SCHODY K...</vt:lpstr>
      <vt:lpstr>1171-0018 - C9 - LÁVKA KU...</vt:lpstr>
      <vt:lpstr>1171-0019 - C10 - LÁVKA K...</vt:lpstr>
      <vt:lpstr>1171-0020 - V5 - VODNÉ SC...</vt:lpstr>
      <vt:lpstr>1171-0021 - C16 - ŠACHTA</vt:lpstr>
      <vt:lpstr>1171-0022 - C17 - HISTORI...</vt:lpstr>
      <vt:lpstr>1171-0023 - MOBILIÁR NAVR...</vt:lpstr>
      <vt:lpstr>'1171-0001 - SO 03 - ASANÁCIE'!Názvy_tlače</vt:lpstr>
      <vt:lpstr>'1171-0002 - C1 - PERGOLA ...'!Názvy_tlače</vt:lpstr>
      <vt:lpstr>'1171-0003 - C7 - LAVICA'!Názvy_tlače</vt:lpstr>
      <vt:lpstr>'1171-0004 - C12, C13, C14...'!Názvy_tlače</vt:lpstr>
      <vt:lpstr>'1171-0006 - C20 - HISTORI...'!Názvy_tlače</vt:lpstr>
      <vt:lpstr>'1171-0007 - C1 - DOPNENIE...'!Názvy_tlače</vt:lpstr>
      <vt:lpstr>'1171-0008 - C18 - HISTORI...'!Názvy_tlače</vt:lpstr>
      <vt:lpstr>'1171-0009 - C2 - PERGOLA ...'!Názvy_tlače</vt:lpstr>
      <vt:lpstr>'1171-0010 - C3 - PERGOLA ...'!Názvy_tlače</vt:lpstr>
      <vt:lpstr>'1171-0011 - C4 - LEHÁTKO ...'!Názvy_tlače</vt:lpstr>
      <vt:lpstr>'1171-0012 - C5 - LEHÁTKO ...'!Názvy_tlače</vt:lpstr>
      <vt:lpstr>'1171-0013 - C6 - LEHÁTKO ...'!Názvy_tlače</vt:lpstr>
      <vt:lpstr>'1171-0014 - V1 - KRUHOVÁ ...'!Názvy_tlače</vt:lpstr>
      <vt:lpstr>'1171-0015 - C11 - ZÁBRADLIE'!Názvy_tlače</vt:lpstr>
      <vt:lpstr>'1171-0016 - C15 - RAMPA P...'!Názvy_tlače</vt:lpstr>
      <vt:lpstr>'1171-0017 - C8 - SCHODY K...'!Názvy_tlače</vt:lpstr>
      <vt:lpstr>'1171-0018 - C9 - LÁVKA KU...'!Názvy_tlače</vt:lpstr>
      <vt:lpstr>'1171-0019 - C10 - LÁVKA K...'!Názvy_tlače</vt:lpstr>
      <vt:lpstr>'1171-0020 - V5 - VODNÉ SC...'!Názvy_tlače</vt:lpstr>
      <vt:lpstr>'1171-0021 - C16 - ŠACHTA'!Názvy_tlače</vt:lpstr>
      <vt:lpstr>'1171-0022 - C17 - HISTORI...'!Názvy_tlače</vt:lpstr>
      <vt:lpstr>'1171-0023 - MOBILIÁR NAVR...'!Názvy_tlače</vt:lpstr>
      <vt:lpstr>'Rekapitulácia stavby'!Názvy_tlače</vt:lpstr>
      <vt:lpstr>'1171-0001 - SO 03 - ASANÁCIE'!Oblasť_tlače</vt:lpstr>
      <vt:lpstr>'1171-0002 - C1 - PERGOLA ...'!Oblasť_tlače</vt:lpstr>
      <vt:lpstr>'1171-0003 - C7 - LAVICA'!Oblasť_tlače</vt:lpstr>
      <vt:lpstr>'1171-0004 - C12, C13, C14...'!Oblasť_tlače</vt:lpstr>
      <vt:lpstr>'1171-0006 - C20 - HISTORI...'!Oblasť_tlače</vt:lpstr>
      <vt:lpstr>'1171-0007 - C1 - DOPNENIE...'!Oblasť_tlače</vt:lpstr>
      <vt:lpstr>'1171-0008 - C18 - HISTORI...'!Oblasť_tlače</vt:lpstr>
      <vt:lpstr>'1171-0009 - C2 - PERGOLA ...'!Oblasť_tlače</vt:lpstr>
      <vt:lpstr>'1171-0010 - C3 - PERGOLA ...'!Oblasť_tlače</vt:lpstr>
      <vt:lpstr>'1171-0011 - C4 - LEHÁTKO ...'!Oblasť_tlače</vt:lpstr>
      <vt:lpstr>'1171-0012 - C5 - LEHÁTKO ...'!Oblasť_tlače</vt:lpstr>
      <vt:lpstr>'1171-0013 - C6 - LEHÁTKO ...'!Oblasť_tlače</vt:lpstr>
      <vt:lpstr>'1171-0014 - V1 - KRUHOVÁ ...'!Oblasť_tlače</vt:lpstr>
      <vt:lpstr>'1171-0015 - C11 - ZÁBRADLIE'!Oblasť_tlače</vt:lpstr>
      <vt:lpstr>'1171-0016 - C15 - RAMPA P...'!Oblasť_tlače</vt:lpstr>
      <vt:lpstr>'1171-0017 - C8 - SCHODY K...'!Oblasť_tlače</vt:lpstr>
      <vt:lpstr>'1171-0018 - C9 - LÁVKA KU...'!Oblasť_tlače</vt:lpstr>
      <vt:lpstr>'1171-0019 - C10 - LÁVKA K...'!Oblasť_tlače</vt:lpstr>
      <vt:lpstr>'1171-0020 - V5 - VODNÉ SC...'!Oblasť_tlače</vt:lpstr>
      <vt:lpstr>'1171-0021 - C16 - ŠACHTA'!Oblasť_tlače</vt:lpstr>
      <vt:lpstr>'1171-0022 - C17 - HISTORI...'!Oblasť_tlače</vt:lpstr>
      <vt:lpstr>'1171-0023 - MOBILIÁR NAVR...'!Oblasť_tlače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DELL\Julia</dc:creator>
  <cp:lastModifiedBy>Ing. Monika Heregová</cp:lastModifiedBy>
  <cp:lastPrinted>2021-04-21T13:00:08Z</cp:lastPrinted>
  <dcterms:created xsi:type="dcterms:W3CDTF">2020-09-28T10:34:03Z</dcterms:created>
  <dcterms:modified xsi:type="dcterms:W3CDTF">2021-05-13T06:22:00Z</dcterms:modified>
</cp:coreProperties>
</file>