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Vranov MK 2021\VO\Vysvetlenie SP č. 1\"/>
    </mc:Choice>
  </mc:AlternateContent>
  <xr:revisionPtr revIDLastSave="0" documentId="13_ncr:1_{7369816E-1AE6-489D-BE3E-3A8E96979803}" xr6:coauthVersionLast="47" xr6:coauthVersionMax="47" xr10:uidLastSave="{00000000-0000-0000-0000-000000000000}"/>
  <bookViews>
    <workbookView xWindow="28680" yWindow="-120" windowWidth="29040" windowHeight="15840" xr2:uid="{36CB4690-3C3E-4FB1-92D9-B13DB2E10802}"/>
  </bookViews>
  <sheets>
    <sheet name="Rekapitulácia" sheetId="1" r:id="rId1"/>
    <sheet name="Krycí list stavby" sheetId="2" r:id="rId2"/>
    <sheet name="SO 15319" sheetId="3" r:id="rId3"/>
    <sheet name="SO 15321" sheetId="4" r:id="rId4"/>
    <sheet name="SO 15322" sheetId="5" r:id="rId5"/>
    <sheet name="SO 15323" sheetId="6" r:id="rId6"/>
    <sheet name="SO 15324" sheetId="7" r:id="rId7"/>
    <sheet name="SO 15325" sheetId="8" r:id="rId8"/>
    <sheet name="SO 15326" sheetId="9" r:id="rId9"/>
    <sheet name="SO 15327" sheetId="10" r:id="rId10"/>
    <sheet name="SO 15328" sheetId="11" r:id="rId11"/>
    <sheet name="SO 15329" sheetId="12" r:id="rId12"/>
    <sheet name="SO 15354" sheetId="13" r:id="rId13"/>
    <sheet name="SO 15355" sheetId="14" r:id="rId14"/>
    <sheet name="SO 15376" sheetId="15" r:id="rId15"/>
    <sheet name="SO 15377" sheetId="16" r:id="rId16"/>
    <sheet name="SO 15378" sheetId="17" r:id="rId17"/>
    <sheet name="SO 15379" sheetId="18" r:id="rId18"/>
    <sheet name="SO 15380" sheetId="19" r:id="rId19"/>
  </sheets>
  <definedNames>
    <definedName name="_xlnm.Print_Area" localSheetId="2">'SO 15319'!$B$2:$V$105</definedName>
    <definedName name="_xlnm.Print_Area" localSheetId="3">'SO 15321'!$B$2:$V$94</definedName>
    <definedName name="_xlnm.Print_Area" localSheetId="4">'SO 15322'!$B$2:$V$110</definedName>
    <definedName name="_xlnm.Print_Area" localSheetId="5">'SO 15323'!$B$2:$V$95</definedName>
    <definedName name="_xlnm.Print_Area" localSheetId="6">'SO 15324'!$B$2:$V$89</definedName>
    <definedName name="_xlnm.Print_Area" localSheetId="7">'SO 15325'!$B$2:$V$102</definedName>
    <definedName name="_xlnm.Print_Area" localSheetId="8">'SO 15326'!$B$2:$V$100</definedName>
    <definedName name="_xlnm.Print_Area" localSheetId="9">'SO 15327'!$B$2:$V$99</definedName>
    <definedName name="_xlnm.Print_Area" localSheetId="10">'SO 15328'!$B$2:$V$107</definedName>
    <definedName name="_xlnm.Print_Area" localSheetId="11">'SO 15329'!$B$2:$V$115</definedName>
    <definedName name="_xlnm.Print_Area" localSheetId="12">'SO 15354'!$B$2:$V$119</definedName>
    <definedName name="_xlnm.Print_Area" localSheetId="13">'SO 15355'!$B$2:$V$90</definedName>
    <definedName name="_xlnm.Print_Area" localSheetId="14">'SO 15376'!$B$2:$V$98</definedName>
    <definedName name="_xlnm.Print_Area" localSheetId="15">'SO 15377'!$B$2:$V$100</definedName>
    <definedName name="_xlnm.Print_Area" localSheetId="16">'SO 15378'!$B$2:$V$133</definedName>
    <definedName name="_xlnm.Print_Area" localSheetId="17">'SO 15379'!$B$2:$V$137</definedName>
    <definedName name="_xlnm.Print_Area" localSheetId="18">'SO 15380'!$B$2:$V$127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E18" i="2"/>
  <c r="D18" i="2"/>
  <c r="C18" i="2"/>
  <c r="E17" i="2"/>
  <c r="D17" i="2"/>
  <c r="C17" i="2"/>
  <c r="D16" i="2"/>
  <c r="F24" i="1"/>
  <c r="I15" i="2" s="1"/>
  <c r="D24" i="1"/>
  <c r="E23" i="1"/>
  <c r="E22" i="1"/>
  <c r="E21" i="1"/>
  <c r="E20" i="1"/>
  <c r="E19" i="1"/>
  <c r="E18" i="1"/>
  <c r="E17" i="1"/>
  <c r="E16" i="1"/>
  <c r="E15" i="1"/>
  <c r="E14" i="1"/>
  <c r="E24" i="1" s="1"/>
  <c r="I16" i="2" s="1"/>
  <c r="E13" i="1"/>
  <c r="E12" i="1"/>
  <c r="E11" i="1"/>
  <c r="E10" i="1"/>
  <c r="E9" i="1"/>
  <c r="E8" i="1"/>
  <c r="E7" i="1"/>
  <c r="K23" i="1"/>
  <c r="P29" i="19"/>
  <c r="H29" i="19"/>
  <c r="P16" i="19"/>
  <c r="Z127" i="19"/>
  <c r="I60" i="19"/>
  <c r="S124" i="19"/>
  <c r="H60" i="19" s="1"/>
  <c r="V124" i="19"/>
  <c r="M124" i="19"/>
  <c r="F60" i="19" s="1"/>
  <c r="I124" i="19"/>
  <c r="G60" i="19" s="1"/>
  <c r="K123" i="19"/>
  <c r="J123" i="19"/>
  <c r="S123" i="19"/>
  <c r="L123" i="19"/>
  <c r="L124" i="19" s="1"/>
  <c r="E60" i="19" s="1"/>
  <c r="I123" i="19"/>
  <c r="V120" i="19"/>
  <c r="I59" i="19" s="1"/>
  <c r="K119" i="19"/>
  <c r="J119" i="19"/>
  <c r="S119" i="19"/>
  <c r="M119" i="19"/>
  <c r="M120" i="19" s="1"/>
  <c r="F59" i="19" s="1"/>
  <c r="I119" i="19"/>
  <c r="K118" i="19"/>
  <c r="J118" i="19"/>
  <c r="S118" i="19"/>
  <c r="L118" i="19"/>
  <c r="I118" i="19"/>
  <c r="K117" i="19"/>
  <c r="J117" i="19"/>
  <c r="S117" i="19"/>
  <c r="L117" i="19"/>
  <c r="I117" i="19"/>
  <c r="K116" i="19"/>
  <c r="J116" i="19"/>
  <c r="S116" i="19"/>
  <c r="L116" i="19"/>
  <c r="I116" i="19"/>
  <c r="K115" i="19"/>
  <c r="J115" i="19"/>
  <c r="S115" i="19"/>
  <c r="L115" i="19"/>
  <c r="I115" i="19"/>
  <c r="K114" i="19"/>
  <c r="J114" i="19"/>
  <c r="S114" i="19"/>
  <c r="L114" i="19"/>
  <c r="I114" i="19"/>
  <c r="K113" i="19"/>
  <c r="J113" i="19"/>
  <c r="S113" i="19"/>
  <c r="L113" i="19"/>
  <c r="I113" i="19"/>
  <c r="K112" i="19"/>
  <c r="J112" i="19"/>
  <c r="S112" i="19"/>
  <c r="S120" i="19" s="1"/>
  <c r="H59" i="19" s="1"/>
  <c r="L112" i="19"/>
  <c r="I112" i="19"/>
  <c r="I58" i="19"/>
  <c r="V109" i="19"/>
  <c r="M109" i="19"/>
  <c r="F58" i="19" s="1"/>
  <c r="K108" i="19"/>
  <c r="J108" i="19"/>
  <c r="S108" i="19"/>
  <c r="S109" i="19" s="1"/>
  <c r="H58" i="19" s="1"/>
  <c r="L108" i="19"/>
  <c r="L109" i="19" s="1"/>
  <c r="E58" i="19" s="1"/>
  <c r="I108" i="19"/>
  <c r="I109" i="19" s="1"/>
  <c r="G58" i="19" s="1"/>
  <c r="I57" i="19"/>
  <c r="V105" i="19"/>
  <c r="M105" i="19"/>
  <c r="F57" i="19" s="1"/>
  <c r="K104" i="19"/>
  <c r="J104" i="19"/>
  <c r="S104" i="19"/>
  <c r="L104" i="19"/>
  <c r="I104" i="19"/>
  <c r="K103" i="19"/>
  <c r="J103" i="19"/>
  <c r="S103" i="19"/>
  <c r="L103" i="19"/>
  <c r="I103" i="19"/>
  <c r="K102" i="19"/>
  <c r="J102" i="19"/>
  <c r="S102" i="19"/>
  <c r="L102" i="19"/>
  <c r="I102" i="19"/>
  <c r="K101" i="19"/>
  <c r="J101" i="19"/>
  <c r="S101" i="19"/>
  <c r="L101" i="19"/>
  <c r="I101" i="19"/>
  <c r="K100" i="19"/>
  <c r="J100" i="19"/>
  <c r="S100" i="19"/>
  <c r="L100" i="19"/>
  <c r="I100" i="19"/>
  <c r="K99" i="19"/>
  <c r="J99" i="19"/>
  <c r="S99" i="19"/>
  <c r="S105" i="19" s="1"/>
  <c r="H57" i="19" s="1"/>
  <c r="L99" i="19"/>
  <c r="L105" i="19" s="1"/>
  <c r="E57" i="19" s="1"/>
  <c r="I99" i="19"/>
  <c r="I105" i="19" s="1"/>
  <c r="G57" i="19" s="1"/>
  <c r="I56" i="19"/>
  <c r="V96" i="19"/>
  <c r="K95" i="19"/>
  <c r="J95" i="19"/>
  <c r="S95" i="19"/>
  <c r="M95" i="19"/>
  <c r="I95" i="19"/>
  <c r="K94" i="19"/>
  <c r="J94" i="19"/>
  <c r="S94" i="19"/>
  <c r="L94" i="19"/>
  <c r="I94" i="19"/>
  <c r="K93" i="19"/>
  <c r="J93" i="19"/>
  <c r="S93" i="19"/>
  <c r="L93" i="19"/>
  <c r="I93" i="19"/>
  <c r="K92" i="19"/>
  <c r="J92" i="19"/>
  <c r="S92" i="19"/>
  <c r="L92" i="19"/>
  <c r="I92" i="19"/>
  <c r="K91" i="19"/>
  <c r="J91" i="19"/>
  <c r="S91" i="19"/>
  <c r="L91" i="19"/>
  <c r="I91" i="19"/>
  <c r="K90" i="19"/>
  <c r="J90" i="19"/>
  <c r="S90" i="19"/>
  <c r="L90" i="19"/>
  <c r="I90" i="19"/>
  <c r="K89" i="19"/>
  <c r="J89" i="19"/>
  <c r="S89" i="19"/>
  <c r="L89" i="19"/>
  <c r="I89" i="19"/>
  <c r="K88" i="19"/>
  <c r="J88" i="19"/>
  <c r="S88" i="19"/>
  <c r="L88" i="19"/>
  <c r="I88" i="19"/>
  <c r="K87" i="19"/>
  <c r="J87" i="19"/>
  <c r="S87" i="19"/>
  <c r="L87" i="19"/>
  <c r="I87" i="19"/>
  <c r="K86" i="19"/>
  <c r="J86" i="19"/>
  <c r="S86" i="19"/>
  <c r="L86" i="19"/>
  <c r="I86" i="19"/>
  <c r="K85" i="19"/>
  <c r="J85" i="19"/>
  <c r="S85" i="19"/>
  <c r="L85" i="19"/>
  <c r="I85" i="19"/>
  <c r="K84" i="19"/>
  <c r="J84" i="19"/>
  <c r="S84" i="19"/>
  <c r="L84" i="19"/>
  <c r="I84" i="19"/>
  <c r="K83" i="19"/>
  <c r="J83" i="19"/>
  <c r="S83" i="19"/>
  <c r="L83" i="19"/>
  <c r="I83" i="19"/>
  <c r="K82" i="19"/>
  <c r="J82" i="19"/>
  <c r="S82" i="19"/>
  <c r="L82" i="19"/>
  <c r="I82" i="19"/>
  <c r="K81" i="19"/>
  <c r="K127" i="19" s="1"/>
  <c r="J81" i="19"/>
  <c r="S81" i="19"/>
  <c r="L81" i="19"/>
  <c r="I81" i="19"/>
  <c r="K80" i="19"/>
  <c r="J80" i="19"/>
  <c r="S80" i="19"/>
  <c r="L80" i="19"/>
  <c r="I80" i="19"/>
  <c r="P19" i="19"/>
  <c r="K22" i="1"/>
  <c r="H29" i="18"/>
  <c r="P29" i="18" s="1"/>
  <c r="P16" i="18"/>
  <c r="Z137" i="18"/>
  <c r="S134" i="18"/>
  <c r="H59" i="18" s="1"/>
  <c r="V134" i="18"/>
  <c r="I59" i="18" s="1"/>
  <c r="M134" i="18"/>
  <c r="F59" i="18" s="1"/>
  <c r="K133" i="18"/>
  <c r="J133" i="18"/>
  <c r="S133" i="18"/>
  <c r="L133" i="18"/>
  <c r="L134" i="18" s="1"/>
  <c r="E59" i="18" s="1"/>
  <c r="I133" i="18"/>
  <c r="I134" i="18" s="1"/>
  <c r="G59" i="18" s="1"/>
  <c r="V130" i="18"/>
  <c r="I58" i="18" s="1"/>
  <c r="K129" i="18"/>
  <c r="J129" i="18"/>
  <c r="S129" i="18"/>
  <c r="M129" i="18"/>
  <c r="I129" i="18"/>
  <c r="K128" i="18"/>
  <c r="J128" i="18"/>
  <c r="S128" i="18"/>
  <c r="M128" i="18"/>
  <c r="M130" i="18" s="1"/>
  <c r="F58" i="18" s="1"/>
  <c r="I128" i="18"/>
  <c r="K127" i="18"/>
  <c r="J127" i="18"/>
  <c r="S127" i="18"/>
  <c r="L127" i="18"/>
  <c r="I127" i="18"/>
  <c r="K126" i="18"/>
  <c r="J126" i="18"/>
  <c r="S126" i="18"/>
  <c r="L126" i="18"/>
  <c r="I126" i="18"/>
  <c r="K125" i="18"/>
  <c r="J125" i="18"/>
  <c r="S125" i="18"/>
  <c r="L125" i="18"/>
  <c r="I125" i="18"/>
  <c r="K124" i="18"/>
  <c r="J124" i="18"/>
  <c r="S124" i="18"/>
  <c r="L124" i="18"/>
  <c r="I124" i="18"/>
  <c r="K123" i="18"/>
  <c r="J123" i="18"/>
  <c r="S123" i="18"/>
  <c r="L123" i="18"/>
  <c r="I123" i="18"/>
  <c r="K122" i="18"/>
  <c r="J122" i="18"/>
  <c r="S122" i="18"/>
  <c r="L122" i="18"/>
  <c r="I122" i="18"/>
  <c r="K121" i="18"/>
  <c r="J121" i="18"/>
  <c r="S121" i="18"/>
  <c r="L121" i="18"/>
  <c r="I121" i="18"/>
  <c r="K120" i="18"/>
  <c r="J120" i="18"/>
  <c r="S120" i="18"/>
  <c r="S130" i="18" s="1"/>
  <c r="H58" i="18" s="1"/>
  <c r="L120" i="18"/>
  <c r="I120" i="18"/>
  <c r="V117" i="18"/>
  <c r="I57" i="18" s="1"/>
  <c r="K116" i="18"/>
  <c r="J116" i="18"/>
  <c r="S116" i="18"/>
  <c r="M116" i="18"/>
  <c r="I116" i="18"/>
  <c r="K115" i="18"/>
  <c r="J115" i="18"/>
  <c r="S115" i="18"/>
  <c r="M115" i="18"/>
  <c r="I115" i="18"/>
  <c r="K114" i="18"/>
  <c r="J114" i="18"/>
  <c r="S114" i="18"/>
  <c r="L114" i="18"/>
  <c r="I114" i="18"/>
  <c r="K113" i="18"/>
  <c r="J113" i="18"/>
  <c r="S113" i="18"/>
  <c r="L113" i="18"/>
  <c r="I113" i="18"/>
  <c r="K112" i="18"/>
  <c r="J112" i="18"/>
  <c r="S112" i="18"/>
  <c r="L112" i="18"/>
  <c r="I112" i="18"/>
  <c r="K111" i="18"/>
  <c r="J111" i="18"/>
  <c r="S111" i="18"/>
  <c r="L111" i="18"/>
  <c r="I111" i="18"/>
  <c r="K110" i="18"/>
  <c r="J110" i="18"/>
  <c r="S110" i="18"/>
  <c r="L110" i="18"/>
  <c r="I110" i="18"/>
  <c r="K109" i="18"/>
  <c r="J109" i="18"/>
  <c r="S109" i="18"/>
  <c r="L109" i="18"/>
  <c r="I109" i="18"/>
  <c r="K108" i="18"/>
  <c r="J108" i="18"/>
  <c r="S108" i="18"/>
  <c r="L108" i="18"/>
  <c r="I108" i="18"/>
  <c r="K107" i="18"/>
  <c r="J107" i="18"/>
  <c r="S107" i="18"/>
  <c r="S117" i="18" s="1"/>
  <c r="H57" i="18" s="1"/>
  <c r="L107" i="18"/>
  <c r="I107" i="18"/>
  <c r="V104" i="18"/>
  <c r="M104" i="18"/>
  <c r="F56" i="18" s="1"/>
  <c r="K103" i="18"/>
  <c r="J103" i="18"/>
  <c r="S103" i="18"/>
  <c r="M103" i="18"/>
  <c r="I103" i="18"/>
  <c r="K102" i="18"/>
  <c r="J102" i="18"/>
  <c r="S102" i="18"/>
  <c r="L102" i="18"/>
  <c r="I102" i="18"/>
  <c r="K101" i="18"/>
  <c r="J101" i="18"/>
  <c r="S101" i="18"/>
  <c r="L101" i="18"/>
  <c r="I101" i="18"/>
  <c r="K100" i="18"/>
  <c r="J100" i="18"/>
  <c r="S100" i="18"/>
  <c r="L100" i="18"/>
  <c r="I100" i="18"/>
  <c r="K99" i="18"/>
  <c r="J99" i="18"/>
  <c r="S99" i="18"/>
  <c r="L99" i="18"/>
  <c r="I99" i="18"/>
  <c r="K98" i="18"/>
  <c r="J98" i="18"/>
  <c r="S98" i="18"/>
  <c r="L98" i="18"/>
  <c r="I98" i="18"/>
  <c r="K97" i="18"/>
  <c r="J97" i="18"/>
  <c r="S97" i="18"/>
  <c r="L97" i="18"/>
  <c r="I97" i="18"/>
  <c r="K96" i="18"/>
  <c r="J96" i="18"/>
  <c r="S96" i="18"/>
  <c r="L96" i="18"/>
  <c r="I96" i="18"/>
  <c r="K95" i="18"/>
  <c r="J95" i="18"/>
  <c r="S95" i="18"/>
  <c r="L95" i="18"/>
  <c r="I95" i="18"/>
  <c r="K94" i="18"/>
  <c r="J94" i="18"/>
  <c r="S94" i="18"/>
  <c r="L94" i="18"/>
  <c r="I94" i="18"/>
  <c r="K93" i="18"/>
  <c r="J93" i="18"/>
  <c r="S93" i="18"/>
  <c r="L93" i="18"/>
  <c r="I93" i="18"/>
  <c r="K92" i="18"/>
  <c r="J92" i="18"/>
  <c r="S92" i="18"/>
  <c r="L92" i="18"/>
  <c r="I92" i="18"/>
  <c r="K91" i="18"/>
  <c r="J91" i="18"/>
  <c r="S91" i="18"/>
  <c r="L91" i="18"/>
  <c r="I91" i="18"/>
  <c r="K90" i="18"/>
  <c r="J90" i="18"/>
  <c r="S90" i="18"/>
  <c r="L90" i="18"/>
  <c r="I90" i="18"/>
  <c r="K89" i="18"/>
  <c r="J89" i="18"/>
  <c r="S89" i="18"/>
  <c r="L89" i="18"/>
  <c r="I89" i="18"/>
  <c r="K88" i="18"/>
  <c r="J88" i="18"/>
  <c r="S88" i="18"/>
  <c r="L88" i="18"/>
  <c r="I88" i="18"/>
  <c r="K87" i="18"/>
  <c r="J87" i="18"/>
  <c r="S87" i="18"/>
  <c r="L87" i="18"/>
  <c r="I87" i="18"/>
  <c r="K86" i="18"/>
  <c r="J86" i="18"/>
  <c r="S86" i="18"/>
  <c r="L86" i="18"/>
  <c r="I86" i="18"/>
  <c r="K85" i="18"/>
  <c r="J85" i="18"/>
  <c r="S85" i="18"/>
  <c r="L85" i="18"/>
  <c r="I85" i="18"/>
  <c r="K84" i="18"/>
  <c r="J84" i="18"/>
  <c r="S84" i="18"/>
  <c r="L84" i="18"/>
  <c r="I84" i="18"/>
  <c r="K83" i="18"/>
  <c r="J83" i="18"/>
  <c r="S83" i="18"/>
  <c r="L83" i="18"/>
  <c r="I83" i="18"/>
  <c r="K82" i="18"/>
  <c r="J82" i="18"/>
  <c r="S82" i="18"/>
  <c r="L82" i="18"/>
  <c r="I82" i="18"/>
  <c r="K81" i="18"/>
  <c r="J81" i="18"/>
  <c r="S81" i="18"/>
  <c r="L81" i="18"/>
  <c r="I81" i="18"/>
  <c r="K80" i="18"/>
  <c r="J80" i="18"/>
  <c r="S80" i="18"/>
  <c r="L80" i="18"/>
  <c r="I80" i="18"/>
  <c r="K79" i="18"/>
  <c r="K137" i="18" s="1"/>
  <c r="J79" i="18"/>
  <c r="S79" i="18"/>
  <c r="L79" i="18"/>
  <c r="I79" i="18"/>
  <c r="P19" i="18"/>
  <c r="K21" i="1"/>
  <c r="H29" i="17"/>
  <c r="P29" i="17" s="1"/>
  <c r="P16" i="17"/>
  <c r="Z133" i="17"/>
  <c r="F59" i="17"/>
  <c r="V130" i="17"/>
  <c r="I59" i="17" s="1"/>
  <c r="M130" i="17"/>
  <c r="K129" i="17"/>
  <c r="J129" i="17"/>
  <c r="S129" i="17"/>
  <c r="S130" i="17" s="1"/>
  <c r="H59" i="17" s="1"/>
  <c r="L129" i="17"/>
  <c r="L130" i="17" s="1"/>
  <c r="E59" i="17" s="1"/>
  <c r="I129" i="17"/>
  <c r="I130" i="17" s="1"/>
  <c r="G59" i="17" s="1"/>
  <c r="V126" i="17"/>
  <c r="I58" i="17" s="1"/>
  <c r="K125" i="17"/>
  <c r="J125" i="17"/>
  <c r="S125" i="17"/>
  <c r="M125" i="17"/>
  <c r="M126" i="17" s="1"/>
  <c r="F58" i="17" s="1"/>
  <c r="I125" i="17"/>
  <c r="K124" i="17"/>
  <c r="J124" i="17"/>
  <c r="S124" i="17"/>
  <c r="L124" i="17"/>
  <c r="I124" i="17"/>
  <c r="K123" i="17"/>
  <c r="J123" i="17"/>
  <c r="S123" i="17"/>
  <c r="L123" i="17"/>
  <c r="I123" i="17"/>
  <c r="K122" i="17"/>
  <c r="J122" i="17"/>
  <c r="S122" i="17"/>
  <c r="L122" i="17"/>
  <c r="I122" i="17"/>
  <c r="K121" i="17"/>
  <c r="J121" i="17"/>
  <c r="S121" i="17"/>
  <c r="L121" i="17"/>
  <c r="I121" i="17"/>
  <c r="K120" i="17"/>
  <c r="J120" i="17"/>
  <c r="S120" i="17"/>
  <c r="L120" i="17"/>
  <c r="I120" i="17"/>
  <c r="K119" i="17"/>
  <c r="J119" i="17"/>
  <c r="S119" i="17"/>
  <c r="L119" i="17"/>
  <c r="I119" i="17"/>
  <c r="K118" i="17"/>
  <c r="J118" i="17"/>
  <c r="S118" i="17"/>
  <c r="L118" i="17"/>
  <c r="I118" i="17"/>
  <c r="K117" i="17"/>
  <c r="J117" i="17"/>
  <c r="S117" i="17"/>
  <c r="L117" i="17"/>
  <c r="I117" i="17"/>
  <c r="K116" i="17"/>
  <c r="J116" i="17"/>
  <c r="S116" i="17"/>
  <c r="L116" i="17"/>
  <c r="I116" i="17"/>
  <c r="K115" i="17"/>
  <c r="J115" i="17"/>
  <c r="S115" i="17"/>
  <c r="L115" i="17"/>
  <c r="I115" i="17"/>
  <c r="K114" i="17"/>
  <c r="J114" i="17"/>
  <c r="S114" i="17"/>
  <c r="L114" i="17"/>
  <c r="I114" i="17"/>
  <c r="K113" i="17"/>
  <c r="J113" i="17"/>
  <c r="S113" i="17"/>
  <c r="L113" i="17"/>
  <c r="I113" i="17"/>
  <c r="K112" i="17"/>
  <c r="J112" i="17"/>
  <c r="S112" i="17"/>
  <c r="L112" i="17"/>
  <c r="I112" i="17"/>
  <c r="K111" i="17"/>
  <c r="J111" i="17"/>
  <c r="S111" i="17"/>
  <c r="L111" i="17"/>
  <c r="I111" i="17"/>
  <c r="K110" i="17"/>
  <c r="J110" i="17"/>
  <c r="S110" i="17"/>
  <c r="S126" i="17" s="1"/>
  <c r="H58" i="17" s="1"/>
  <c r="L110" i="17"/>
  <c r="L126" i="17" s="1"/>
  <c r="E58" i="17" s="1"/>
  <c r="I110" i="17"/>
  <c r="V107" i="17"/>
  <c r="I57" i="17" s="1"/>
  <c r="K106" i="17"/>
  <c r="J106" i="17"/>
  <c r="S106" i="17"/>
  <c r="M106" i="17"/>
  <c r="I106" i="17"/>
  <c r="K105" i="17"/>
  <c r="J105" i="17"/>
  <c r="S105" i="17"/>
  <c r="M105" i="17"/>
  <c r="M107" i="17" s="1"/>
  <c r="F57" i="17" s="1"/>
  <c r="I105" i="17"/>
  <c r="K104" i="17"/>
  <c r="J104" i="17"/>
  <c r="S104" i="17"/>
  <c r="L104" i="17"/>
  <c r="I104" i="17"/>
  <c r="K103" i="17"/>
  <c r="J103" i="17"/>
  <c r="S103" i="17"/>
  <c r="L103" i="17"/>
  <c r="I103" i="17"/>
  <c r="K102" i="17"/>
  <c r="J102" i="17"/>
  <c r="S102" i="17"/>
  <c r="L102" i="17"/>
  <c r="I102" i="17"/>
  <c r="K101" i="17"/>
  <c r="J101" i="17"/>
  <c r="S101" i="17"/>
  <c r="L101" i="17"/>
  <c r="I101" i="17"/>
  <c r="K100" i="17"/>
  <c r="J100" i="17"/>
  <c r="S100" i="17"/>
  <c r="L100" i="17"/>
  <c r="I100" i="17"/>
  <c r="K99" i="17"/>
  <c r="J99" i="17"/>
  <c r="S99" i="17"/>
  <c r="L99" i="17"/>
  <c r="I99" i="17"/>
  <c r="K98" i="17"/>
  <c r="J98" i="17"/>
  <c r="S98" i="17"/>
  <c r="S107" i="17" s="1"/>
  <c r="H57" i="17" s="1"/>
  <c r="L98" i="17"/>
  <c r="I98" i="17"/>
  <c r="V95" i="17"/>
  <c r="K94" i="17"/>
  <c r="J94" i="17"/>
  <c r="S94" i="17"/>
  <c r="M94" i="17"/>
  <c r="I94" i="17"/>
  <c r="K93" i="17"/>
  <c r="J93" i="17"/>
  <c r="S93" i="17"/>
  <c r="L93" i="17"/>
  <c r="I93" i="17"/>
  <c r="K92" i="17"/>
  <c r="J92" i="17"/>
  <c r="S92" i="17"/>
  <c r="L92" i="17"/>
  <c r="I92" i="17"/>
  <c r="K91" i="17"/>
  <c r="J91" i="17"/>
  <c r="S91" i="17"/>
  <c r="L91" i="17"/>
  <c r="I91" i="17"/>
  <c r="K90" i="17"/>
  <c r="J90" i="17"/>
  <c r="S90" i="17"/>
  <c r="L90" i="17"/>
  <c r="I90" i="17"/>
  <c r="K89" i="17"/>
  <c r="J89" i="17"/>
  <c r="S89" i="17"/>
  <c r="L89" i="17"/>
  <c r="I89" i="17"/>
  <c r="K88" i="17"/>
  <c r="J88" i="17"/>
  <c r="S88" i="17"/>
  <c r="L88" i="17"/>
  <c r="I88" i="17"/>
  <c r="K87" i="17"/>
  <c r="J87" i="17"/>
  <c r="S87" i="17"/>
  <c r="L87" i="17"/>
  <c r="I87" i="17"/>
  <c r="K86" i="17"/>
  <c r="J86" i="17"/>
  <c r="S86" i="17"/>
  <c r="L86" i="17"/>
  <c r="I86" i="17"/>
  <c r="K85" i="17"/>
  <c r="J85" i="17"/>
  <c r="S85" i="17"/>
  <c r="L85" i="17"/>
  <c r="I85" i="17"/>
  <c r="K84" i="17"/>
  <c r="J84" i="17"/>
  <c r="S84" i="17"/>
  <c r="L84" i="17"/>
  <c r="I84" i="17"/>
  <c r="K83" i="17"/>
  <c r="J83" i="17"/>
  <c r="S83" i="17"/>
  <c r="L83" i="17"/>
  <c r="I83" i="17"/>
  <c r="K82" i="17"/>
  <c r="J82" i="17"/>
  <c r="S82" i="17"/>
  <c r="L82" i="17"/>
  <c r="I82" i="17"/>
  <c r="K81" i="17"/>
  <c r="J81" i="17"/>
  <c r="S81" i="17"/>
  <c r="L81" i="17"/>
  <c r="I81" i="17"/>
  <c r="K80" i="17"/>
  <c r="J80" i="17"/>
  <c r="S80" i="17"/>
  <c r="L80" i="17"/>
  <c r="I80" i="17"/>
  <c r="K79" i="17"/>
  <c r="K133" i="17" s="1"/>
  <c r="J79" i="17"/>
  <c r="S79" i="17"/>
  <c r="L79" i="17"/>
  <c r="I79" i="17"/>
  <c r="I95" i="17" s="1"/>
  <c r="G56" i="17" s="1"/>
  <c r="P19" i="17"/>
  <c r="K20" i="1"/>
  <c r="H29" i="16"/>
  <c r="P29" i="16" s="1"/>
  <c r="P16" i="16"/>
  <c r="Z100" i="16"/>
  <c r="I59" i="16"/>
  <c r="V97" i="16"/>
  <c r="M97" i="16"/>
  <c r="F59" i="16" s="1"/>
  <c r="K96" i="16"/>
  <c r="J96" i="16"/>
  <c r="S96" i="16"/>
  <c r="L96" i="16"/>
  <c r="I96" i="16"/>
  <c r="K95" i="16"/>
  <c r="J95" i="16"/>
  <c r="S95" i="16"/>
  <c r="S97" i="16" s="1"/>
  <c r="H59" i="16" s="1"/>
  <c r="L95" i="16"/>
  <c r="L97" i="16" s="1"/>
  <c r="E59" i="16" s="1"/>
  <c r="I95" i="16"/>
  <c r="I97" i="16" s="1"/>
  <c r="G59" i="16" s="1"/>
  <c r="V92" i="16"/>
  <c r="I58" i="16" s="1"/>
  <c r="K91" i="16"/>
  <c r="J91" i="16"/>
  <c r="S91" i="16"/>
  <c r="M91" i="16"/>
  <c r="M92" i="16" s="1"/>
  <c r="F58" i="16" s="1"/>
  <c r="I91" i="16"/>
  <c r="K90" i="16"/>
  <c r="J90" i="16"/>
  <c r="S90" i="16"/>
  <c r="S92" i="16" s="1"/>
  <c r="H58" i="16" s="1"/>
  <c r="L90" i="16"/>
  <c r="L92" i="16" s="1"/>
  <c r="E58" i="16" s="1"/>
  <c r="I90" i="16"/>
  <c r="I92" i="16" s="1"/>
  <c r="G58" i="16" s="1"/>
  <c r="I57" i="16"/>
  <c r="V87" i="16"/>
  <c r="M87" i="16"/>
  <c r="F57" i="16" s="1"/>
  <c r="K86" i="16"/>
  <c r="J86" i="16"/>
  <c r="S86" i="16"/>
  <c r="L86" i="16"/>
  <c r="I86" i="16"/>
  <c r="K85" i="16"/>
  <c r="J85" i="16"/>
  <c r="S85" i="16"/>
  <c r="S87" i="16" s="1"/>
  <c r="H57" i="16" s="1"/>
  <c r="L85" i="16"/>
  <c r="L87" i="16" s="1"/>
  <c r="E57" i="16" s="1"/>
  <c r="I85" i="16"/>
  <c r="I87" i="16" s="1"/>
  <c r="G57" i="16" s="1"/>
  <c r="F56" i="16"/>
  <c r="V82" i="16"/>
  <c r="M82" i="16"/>
  <c r="K81" i="16"/>
  <c r="J81" i="16"/>
  <c r="S81" i="16"/>
  <c r="L81" i="16"/>
  <c r="I81" i="16"/>
  <c r="K80" i="16"/>
  <c r="J80" i="16"/>
  <c r="S80" i="16"/>
  <c r="L80" i="16"/>
  <c r="I80" i="16"/>
  <c r="K79" i="16"/>
  <c r="K100" i="16" s="1"/>
  <c r="J79" i="16"/>
  <c r="S79" i="16"/>
  <c r="S82" i="16" s="1"/>
  <c r="H56" i="16" s="1"/>
  <c r="L79" i="16"/>
  <c r="I79" i="16"/>
  <c r="P19" i="16"/>
  <c r="K19" i="1"/>
  <c r="H29" i="15"/>
  <c r="P29" i="15" s="1"/>
  <c r="P16" i="15"/>
  <c r="Z98" i="15"/>
  <c r="E58" i="15"/>
  <c r="V95" i="15"/>
  <c r="I58" i="15" s="1"/>
  <c r="L95" i="15"/>
  <c r="K94" i="15"/>
  <c r="J94" i="15"/>
  <c r="S94" i="15"/>
  <c r="M94" i="15"/>
  <c r="I94" i="15"/>
  <c r="K93" i="15"/>
  <c r="J93" i="15"/>
  <c r="S93" i="15"/>
  <c r="M93" i="15"/>
  <c r="I93" i="15"/>
  <c r="K92" i="15"/>
  <c r="J92" i="15"/>
  <c r="S92" i="15"/>
  <c r="M92" i="15"/>
  <c r="I92" i="15"/>
  <c r="K91" i="15"/>
  <c r="J91" i="15"/>
  <c r="S91" i="15"/>
  <c r="S95" i="15" s="1"/>
  <c r="H58" i="15" s="1"/>
  <c r="M91" i="15"/>
  <c r="M95" i="15" s="1"/>
  <c r="F58" i="15" s="1"/>
  <c r="I91" i="15"/>
  <c r="S88" i="15"/>
  <c r="H57" i="15" s="1"/>
  <c r="V88" i="15"/>
  <c r="V97" i="15" s="1"/>
  <c r="I59" i="15" s="1"/>
  <c r="L88" i="15"/>
  <c r="E57" i="15" s="1"/>
  <c r="K87" i="15"/>
  <c r="J87" i="15"/>
  <c r="S87" i="15"/>
  <c r="M87" i="15"/>
  <c r="I87" i="15"/>
  <c r="K86" i="15"/>
  <c r="J86" i="15"/>
  <c r="S86" i="15"/>
  <c r="M86" i="15"/>
  <c r="I86" i="15"/>
  <c r="V83" i="15"/>
  <c r="L83" i="15"/>
  <c r="L97" i="15" s="1"/>
  <c r="K82" i="15"/>
  <c r="J82" i="15"/>
  <c r="S82" i="15"/>
  <c r="M82" i="15"/>
  <c r="I82" i="15"/>
  <c r="K81" i="15"/>
  <c r="J81" i="15"/>
  <c r="S81" i="15"/>
  <c r="M81" i="15"/>
  <c r="I81" i="15"/>
  <c r="K80" i="15"/>
  <c r="J80" i="15"/>
  <c r="S80" i="15"/>
  <c r="M80" i="15"/>
  <c r="I80" i="15"/>
  <c r="K79" i="15"/>
  <c r="J79" i="15"/>
  <c r="S79" i="15"/>
  <c r="M79" i="15"/>
  <c r="I79" i="15"/>
  <c r="K78" i="15"/>
  <c r="K98" i="15" s="1"/>
  <c r="J78" i="15"/>
  <c r="S78" i="15"/>
  <c r="M78" i="15"/>
  <c r="M83" i="15" s="1"/>
  <c r="F56" i="15" s="1"/>
  <c r="I78" i="15"/>
  <c r="P19" i="15"/>
  <c r="K18" i="1"/>
  <c r="H29" i="14"/>
  <c r="P29" i="14" s="1"/>
  <c r="P16" i="14"/>
  <c r="P19" i="14" s="1"/>
  <c r="Z90" i="14"/>
  <c r="S87" i="14"/>
  <c r="H58" i="14" s="1"/>
  <c r="V87" i="14"/>
  <c r="I58" i="14" s="1"/>
  <c r="M87" i="14"/>
  <c r="F58" i="14" s="1"/>
  <c r="K86" i="14"/>
  <c r="J86" i="14"/>
  <c r="S86" i="14"/>
  <c r="L86" i="14"/>
  <c r="L87" i="14" s="1"/>
  <c r="E58" i="14" s="1"/>
  <c r="I86" i="14"/>
  <c r="I87" i="14" s="1"/>
  <c r="G58" i="14" s="1"/>
  <c r="V83" i="14"/>
  <c r="M83" i="14"/>
  <c r="F57" i="14" s="1"/>
  <c r="K82" i="14"/>
  <c r="J82" i="14"/>
  <c r="S82" i="14"/>
  <c r="S83" i="14" s="1"/>
  <c r="H57" i="14" s="1"/>
  <c r="L82" i="14"/>
  <c r="L83" i="14" s="1"/>
  <c r="E57" i="14" s="1"/>
  <c r="I82" i="14"/>
  <c r="I83" i="14" s="1"/>
  <c r="G57" i="14" s="1"/>
  <c r="I56" i="14"/>
  <c r="V79" i="14"/>
  <c r="V89" i="14" s="1"/>
  <c r="I59" i="14" s="1"/>
  <c r="M79" i="14"/>
  <c r="F56" i="14" s="1"/>
  <c r="K78" i="14"/>
  <c r="K90" i="14" s="1"/>
  <c r="J78" i="14"/>
  <c r="S78" i="14"/>
  <c r="L78" i="14"/>
  <c r="I78" i="14"/>
  <c r="K17" i="1"/>
  <c r="H29" i="13"/>
  <c r="P29" i="13" s="1"/>
  <c r="P16" i="13"/>
  <c r="P19" i="13" s="1"/>
  <c r="Z119" i="13"/>
  <c r="V116" i="13"/>
  <c r="I61" i="13" s="1"/>
  <c r="M116" i="13"/>
  <c r="F61" i="13" s="1"/>
  <c r="L116" i="13"/>
  <c r="E61" i="13" s="1"/>
  <c r="K115" i="13"/>
  <c r="J115" i="13"/>
  <c r="S115" i="13"/>
  <c r="S116" i="13" s="1"/>
  <c r="H61" i="13" s="1"/>
  <c r="M115" i="13"/>
  <c r="I115" i="13"/>
  <c r="I116" i="13" s="1"/>
  <c r="G61" i="13" s="1"/>
  <c r="I60" i="13"/>
  <c r="V112" i="13"/>
  <c r="L112" i="13"/>
  <c r="E60" i="13" s="1"/>
  <c r="K111" i="13"/>
  <c r="J111" i="13"/>
  <c r="S111" i="13"/>
  <c r="M111" i="13"/>
  <c r="I111" i="13"/>
  <c r="K110" i="13"/>
  <c r="J110" i="13"/>
  <c r="S110" i="13"/>
  <c r="M110" i="13"/>
  <c r="I110" i="13"/>
  <c r="K109" i="13"/>
  <c r="J109" i="13"/>
  <c r="S109" i="13"/>
  <c r="M109" i="13"/>
  <c r="I109" i="13"/>
  <c r="K108" i="13"/>
  <c r="J108" i="13"/>
  <c r="S108" i="13"/>
  <c r="M108" i="13"/>
  <c r="I108" i="13"/>
  <c r="K107" i="13"/>
  <c r="J107" i="13"/>
  <c r="S107" i="13"/>
  <c r="S112" i="13" s="1"/>
  <c r="H60" i="13" s="1"/>
  <c r="M107" i="13"/>
  <c r="I107" i="13"/>
  <c r="I59" i="13"/>
  <c r="S104" i="13"/>
  <c r="H59" i="13" s="1"/>
  <c r="V104" i="13"/>
  <c r="L104" i="13"/>
  <c r="E59" i="13" s="1"/>
  <c r="K103" i="13"/>
  <c r="J103" i="13"/>
  <c r="S103" i="13"/>
  <c r="M103" i="13"/>
  <c r="I103" i="13"/>
  <c r="K102" i="13"/>
  <c r="J102" i="13"/>
  <c r="S102" i="13"/>
  <c r="M102" i="13"/>
  <c r="I102" i="13"/>
  <c r="K101" i="13"/>
  <c r="J101" i="13"/>
  <c r="S101" i="13"/>
  <c r="M101" i="13"/>
  <c r="I101" i="13"/>
  <c r="K100" i="13"/>
  <c r="J100" i="13"/>
  <c r="S100" i="13"/>
  <c r="M100" i="13"/>
  <c r="I100" i="13"/>
  <c r="S97" i="13"/>
  <c r="H58" i="13" s="1"/>
  <c r="V97" i="13"/>
  <c r="I58" i="13" s="1"/>
  <c r="L97" i="13"/>
  <c r="E58" i="13" s="1"/>
  <c r="K96" i="13"/>
  <c r="J96" i="13"/>
  <c r="S96" i="13"/>
  <c r="M96" i="13"/>
  <c r="I96" i="13"/>
  <c r="K95" i="13"/>
  <c r="J95" i="13"/>
  <c r="S95" i="13"/>
  <c r="M95" i="13"/>
  <c r="M97" i="13" s="1"/>
  <c r="F58" i="13" s="1"/>
  <c r="I95" i="13"/>
  <c r="I97" i="13" s="1"/>
  <c r="G58" i="13" s="1"/>
  <c r="E57" i="13"/>
  <c r="V92" i="13"/>
  <c r="I57" i="13" s="1"/>
  <c r="L92" i="13"/>
  <c r="K91" i="13"/>
  <c r="J91" i="13"/>
  <c r="S91" i="13"/>
  <c r="S92" i="13" s="1"/>
  <c r="H57" i="13" s="1"/>
  <c r="M91" i="13"/>
  <c r="M92" i="13" s="1"/>
  <c r="F57" i="13" s="1"/>
  <c r="I91" i="13"/>
  <c r="I92" i="13" s="1"/>
  <c r="G57" i="13" s="1"/>
  <c r="I56" i="13"/>
  <c r="E56" i="13"/>
  <c r="V88" i="13"/>
  <c r="L88" i="13"/>
  <c r="K87" i="13"/>
  <c r="J87" i="13"/>
  <c r="S87" i="13"/>
  <c r="M87" i="13"/>
  <c r="I87" i="13"/>
  <c r="K86" i="13"/>
  <c r="J86" i="13"/>
  <c r="S86" i="13"/>
  <c r="M86" i="13"/>
  <c r="I86" i="13"/>
  <c r="K85" i="13"/>
  <c r="J85" i="13"/>
  <c r="S85" i="13"/>
  <c r="M85" i="13"/>
  <c r="I85" i="13"/>
  <c r="K84" i="13"/>
  <c r="J84" i="13"/>
  <c r="S84" i="13"/>
  <c r="M84" i="13"/>
  <c r="I84" i="13"/>
  <c r="K83" i="13"/>
  <c r="J83" i="13"/>
  <c r="S83" i="13"/>
  <c r="M83" i="13"/>
  <c r="I83" i="13"/>
  <c r="K82" i="13"/>
  <c r="J82" i="13"/>
  <c r="S82" i="13"/>
  <c r="M82" i="13"/>
  <c r="I82" i="13"/>
  <c r="K81" i="13"/>
  <c r="K119" i="13" s="1"/>
  <c r="J81" i="13"/>
  <c r="S81" i="13"/>
  <c r="M81" i="13"/>
  <c r="M88" i="13" s="1"/>
  <c r="F56" i="13" s="1"/>
  <c r="I81" i="13"/>
  <c r="K16" i="1"/>
  <c r="H29" i="12"/>
  <c r="P29" i="12" s="1"/>
  <c r="P16" i="12"/>
  <c r="Z115" i="12"/>
  <c r="I63" i="12"/>
  <c r="S112" i="12"/>
  <c r="H63" i="12" s="1"/>
  <c r="V112" i="12"/>
  <c r="V114" i="12" s="1"/>
  <c r="I64" i="12" s="1"/>
  <c r="M112" i="12"/>
  <c r="F63" i="12" s="1"/>
  <c r="L112" i="12"/>
  <c r="L114" i="12" s="1"/>
  <c r="E64" i="12" s="1"/>
  <c r="C16" i="12" s="1"/>
  <c r="C16" i="2" s="1"/>
  <c r="K111" i="12"/>
  <c r="J111" i="12"/>
  <c r="S111" i="12"/>
  <c r="L111" i="12"/>
  <c r="I111" i="12"/>
  <c r="K110" i="12"/>
  <c r="J110" i="12"/>
  <c r="S110" i="12"/>
  <c r="S114" i="12" s="1"/>
  <c r="H64" i="12" s="1"/>
  <c r="L110" i="12"/>
  <c r="I110" i="12"/>
  <c r="I112" i="12" s="1"/>
  <c r="I59" i="12"/>
  <c r="V104" i="12"/>
  <c r="M104" i="12"/>
  <c r="F59" i="12" s="1"/>
  <c r="I104" i="12"/>
  <c r="G59" i="12" s="1"/>
  <c r="K103" i="12"/>
  <c r="J103" i="12"/>
  <c r="S103" i="12"/>
  <c r="L103" i="12"/>
  <c r="I103" i="12"/>
  <c r="K102" i="12"/>
  <c r="J102" i="12"/>
  <c r="S102" i="12"/>
  <c r="L102" i="12"/>
  <c r="L104" i="12" s="1"/>
  <c r="E59" i="12" s="1"/>
  <c r="I102" i="12"/>
  <c r="K101" i="12"/>
  <c r="J101" i="12"/>
  <c r="S101" i="12"/>
  <c r="L101" i="12"/>
  <c r="I101" i="12"/>
  <c r="K100" i="12"/>
  <c r="J100" i="12"/>
  <c r="S100" i="12"/>
  <c r="S104" i="12" s="1"/>
  <c r="H59" i="12" s="1"/>
  <c r="L100" i="12"/>
  <c r="I100" i="12"/>
  <c r="F58" i="12"/>
  <c r="V97" i="12"/>
  <c r="I58" i="12" s="1"/>
  <c r="M97" i="12"/>
  <c r="K96" i="12"/>
  <c r="J96" i="12"/>
  <c r="S96" i="12"/>
  <c r="L96" i="12"/>
  <c r="I96" i="12"/>
  <c r="K95" i="12"/>
  <c r="J95" i="12"/>
  <c r="S95" i="12"/>
  <c r="L95" i="12"/>
  <c r="I95" i="12"/>
  <c r="I97" i="12" s="1"/>
  <c r="G58" i="12" s="1"/>
  <c r="K94" i="12"/>
  <c r="J94" i="12"/>
  <c r="S94" i="12"/>
  <c r="L94" i="12"/>
  <c r="I94" i="12"/>
  <c r="K93" i="12"/>
  <c r="J93" i="12"/>
  <c r="S93" i="12"/>
  <c r="S97" i="12" s="1"/>
  <c r="H58" i="12" s="1"/>
  <c r="L93" i="12"/>
  <c r="I93" i="12"/>
  <c r="F57" i="12"/>
  <c r="S90" i="12"/>
  <c r="H57" i="12" s="1"/>
  <c r="V90" i="12"/>
  <c r="I57" i="12" s="1"/>
  <c r="M90" i="12"/>
  <c r="K89" i="12"/>
  <c r="J89" i="12"/>
  <c r="S89" i="12"/>
  <c r="L89" i="12"/>
  <c r="L90" i="12" s="1"/>
  <c r="E57" i="12" s="1"/>
  <c r="I89" i="12"/>
  <c r="I90" i="12" s="1"/>
  <c r="G57" i="12" s="1"/>
  <c r="V86" i="12"/>
  <c r="M86" i="12"/>
  <c r="K85" i="12"/>
  <c r="J85" i="12"/>
  <c r="S85" i="12"/>
  <c r="L85" i="12"/>
  <c r="I85" i="12"/>
  <c r="K84" i="12"/>
  <c r="K115" i="12" s="1"/>
  <c r="J84" i="12"/>
  <c r="S84" i="12"/>
  <c r="L84" i="12"/>
  <c r="I84" i="12"/>
  <c r="K83" i="12"/>
  <c r="J83" i="12"/>
  <c r="S83" i="12"/>
  <c r="L83" i="12"/>
  <c r="L86" i="12" s="1"/>
  <c r="E56" i="12" s="1"/>
  <c r="I83" i="12"/>
  <c r="P19" i="12"/>
  <c r="K15" i="1"/>
  <c r="H29" i="11"/>
  <c r="P29" i="11" s="1"/>
  <c r="P16" i="11"/>
  <c r="Z107" i="11"/>
  <c r="V104" i="11"/>
  <c r="I59" i="11" s="1"/>
  <c r="L104" i="11"/>
  <c r="E59" i="11" s="1"/>
  <c r="K103" i="11"/>
  <c r="J103" i="11"/>
  <c r="S103" i="11"/>
  <c r="S104" i="11" s="1"/>
  <c r="H59" i="11" s="1"/>
  <c r="M103" i="11"/>
  <c r="M104" i="11" s="1"/>
  <c r="F59" i="11" s="1"/>
  <c r="I103" i="11"/>
  <c r="I104" i="11" s="1"/>
  <c r="G59" i="11" s="1"/>
  <c r="E58" i="11"/>
  <c r="V100" i="11"/>
  <c r="I58" i="11" s="1"/>
  <c r="L100" i="11"/>
  <c r="K99" i="11"/>
  <c r="J99" i="11"/>
  <c r="S99" i="11"/>
  <c r="M99" i="11"/>
  <c r="I99" i="11"/>
  <c r="K98" i="11"/>
  <c r="J98" i="11"/>
  <c r="S98" i="11"/>
  <c r="M98" i="11"/>
  <c r="I98" i="11"/>
  <c r="K97" i="11"/>
  <c r="J97" i="11"/>
  <c r="S97" i="11"/>
  <c r="M97" i="11"/>
  <c r="I97" i="11"/>
  <c r="K96" i="11"/>
  <c r="J96" i="11"/>
  <c r="S96" i="11"/>
  <c r="M96" i="11"/>
  <c r="I96" i="11"/>
  <c r="K95" i="11"/>
  <c r="J95" i="11"/>
  <c r="S95" i="11"/>
  <c r="S100" i="11" s="1"/>
  <c r="H58" i="11" s="1"/>
  <c r="M95" i="11"/>
  <c r="I95" i="11"/>
  <c r="V92" i="11"/>
  <c r="I57" i="11" s="1"/>
  <c r="L92" i="11"/>
  <c r="E57" i="11" s="1"/>
  <c r="K91" i="11"/>
  <c r="J91" i="11"/>
  <c r="S91" i="11"/>
  <c r="M91" i="11"/>
  <c r="I91" i="11"/>
  <c r="K90" i="11"/>
  <c r="J90" i="11"/>
  <c r="S90" i="11"/>
  <c r="M90" i="11"/>
  <c r="I90" i="11"/>
  <c r="K89" i="11"/>
  <c r="J89" i="11"/>
  <c r="S89" i="11"/>
  <c r="S92" i="11" s="1"/>
  <c r="H57" i="11" s="1"/>
  <c r="M89" i="11"/>
  <c r="M92" i="11" s="1"/>
  <c r="F57" i="11" s="1"/>
  <c r="I89" i="11"/>
  <c r="I56" i="11"/>
  <c r="V86" i="11"/>
  <c r="L86" i="11"/>
  <c r="K85" i="11"/>
  <c r="J85" i="11"/>
  <c r="S85" i="11"/>
  <c r="M85" i="11"/>
  <c r="I85" i="11"/>
  <c r="K84" i="11"/>
  <c r="J84" i="11"/>
  <c r="S84" i="11"/>
  <c r="M84" i="11"/>
  <c r="I84" i="11"/>
  <c r="K83" i="11"/>
  <c r="J83" i="11"/>
  <c r="S83" i="11"/>
  <c r="M83" i="11"/>
  <c r="I83" i="11"/>
  <c r="K82" i="11"/>
  <c r="J82" i="11"/>
  <c r="S82" i="11"/>
  <c r="M82" i="11"/>
  <c r="I82" i="11"/>
  <c r="K81" i="11"/>
  <c r="J81" i="11"/>
  <c r="S81" i="11"/>
  <c r="M81" i="11"/>
  <c r="I81" i="11"/>
  <c r="K80" i="11"/>
  <c r="J80" i="11"/>
  <c r="S80" i="11"/>
  <c r="M80" i="11"/>
  <c r="I80" i="11"/>
  <c r="K79" i="11"/>
  <c r="K107" i="11" s="1"/>
  <c r="J79" i="11"/>
  <c r="S79" i="11"/>
  <c r="M79" i="11"/>
  <c r="I79" i="11"/>
  <c r="P19" i="11"/>
  <c r="K14" i="1"/>
  <c r="H29" i="10"/>
  <c r="P29" i="10" s="1"/>
  <c r="P16" i="10"/>
  <c r="P19" i="10" s="1"/>
  <c r="Z99" i="10"/>
  <c r="V96" i="10"/>
  <c r="I58" i="10" s="1"/>
  <c r="L96" i="10"/>
  <c r="E58" i="10" s="1"/>
  <c r="K95" i="10"/>
  <c r="J95" i="10"/>
  <c r="S95" i="10"/>
  <c r="M95" i="10"/>
  <c r="I95" i="10"/>
  <c r="K94" i="10"/>
  <c r="J94" i="10"/>
  <c r="S94" i="10"/>
  <c r="M94" i="10"/>
  <c r="I94" i="10"/>
  <c r="K93" i="10"/>
  <c r="J93" i="10"/>
  <c r="S93" i="10"/>
  <c r="M93" i="10"/>
  <c r="I93" i="10"/>
  <c r="K92" i="10"/>
  <c r="J92" i="10"/>
  <c r="S92" i="10"/>
  <c r="S96" i="10" s="1"/>
  <c r="H58" i="10" s="1"/>
  <c r="M92" i="10"/>
  <c r="I92" i="10"/>
  <c r="V89" i="10"/>
  <c r="I57" i="10" s="1"/>
  <c r="L89" i="10"/>
  <c r="E57" i="10" s="1"/>
  <c r="K88" i="10"/>
  <c r="J88" i="10"/>
  <c r="S88" i="10"/>
  <c r="M88" i="10"/>
  <c r="I88" i="10"/>
  <c r="K87" i="10"/>
  <c r="J87" i="10"/>
  <c r="S87" i="10"/>
  <c r="M87" i="10"/>
  <c r="I87" i="10"/>
  <c r="K86" i="10"/>
  <c r="J86" i="10"/>
  <c r="S86" i="10"/>
  <c r="S89" i="10" s="1"/>
  <c r="H57" i="10" s="1"/>
  <c r="M86" i="10"/>
  <c r="I86" i="10"/>
  <c r="E56" i="10"/>
  <c r="V83" i="10"/>
  <c r="L83" i="10"/>
  <c r="K82" i="10"/>
  <c r="J82" i="10"/>
  <c r="S82" i="10"/>
  <c r="M82" i="10"/>
  <c r="I82" i="10"/>
  <c r="K81" i="10"/>
  <c r="J81" i="10"/>
  <c r="S81" i="10"/>
  <c r="M81" i="10"/>
  <c r="I81" i="10"/>
  <c r="K80" i="10"/>
  <c r="J80" i="10"/>
  <c r="S80" i="10"/>
  <c r="M80" i="10"/>
  <c r="I80" i="10"/>
  <c r="K79" i="10"/>
  <c r="J79" i="10"/>
  <c r="S79" i="10"/>
  <c r="M79" i="10"/>
  <c r="I79" i="10"/>
  <c r="K78" i="10"/>
  <c r="K99" i="10" s="1"/>
  <c r="J78" i="10"/>
  <c r="S78" i="10"/>
  <c r="M78" i="10"/>
  <c r="I78" i="10"/>
  <c r="K13" i="1"/>
  <c r="H29" i="9"/>
  <c r="P29" i="9" s="1"/>
  <c r="P16" i="9"/>
  <c r="Z100" i="9"/>
  <c r="V97" i="9"/>
  <c r="I59" i="9" s="1"/>
  <c r="L97" i="9"/>
  <c r="E59" i="9" s="1"/>
  <c r="K96" i="9"/>
  <c r="J96" i="9"/>
  <c r="S96" i="9"/>
  <c r="S97" i="9" s="1"/>
  <c r="H59" i="9" s="1"/>
  <c r="M96" i="9"/>
  <c r="M97" i="9" s="1"/>
  <c r="F59" i="9" s="1"/>
  <c r="I96" i="9"/>
  <c r="I97" i="9" s="1"/>
  <c r="G59" i="9" s="1"/>
  <c r="V93" i="9"/>
  <c r="I58" i="9" s="1"/>
  <c r="L93" i="9"/>
  <c r="E58" i="9" s="1"/>
  <c r="K92" i="9"/>
  <c r="J92" i="9"/>
  <c r="S92" i="9"/>
  <c r="M92" i="9"/>
  <c r="I92" i="9"/>
  <c r="K91" i="9"/>
  <c r="J91" i="9"/>
  <c r="S91" i="9"/>
  <c r="M91" i="9"/>
  <c r="I91" i="9"/>
  <c r="K90" i="9"/>
  <c r="J90" i="9"/>
  <c r="S90" i="9"/>
  <c r="M90" i="9"/>
  <c r="I90" i="9"/>
  <c r="K89" i="9"/>
  <c r="J89" i="9"/>
  <c r="S89" i="9"/>
  <c r="S93" i="9" s="1"/>
  <c r="H58" i="9" s="1"/>
  <c r="M89" i="9"/>
  <c r="I89" i="9"/>
  <c r="I57" i="9"/>
  <c r="S86" i="9"/>
  <c r="H57" i="9" s="1"/>
  <c r="V86" i="9"/>
  <c r="L86" i="9"/>
  <c r="E57" i="9" s="1"/>
  <c r="K85" i="9"/>
  <c r="J85" i="9"/>
  <c r="S85" i="9"/>
  <c r="M85" i="9"/>
  <c r="M86" i="9" s="1"/>
  <c r="F57" i="9" s="1"/>
  <c r="I85" i="9"/>
  <c r="I86" i="9" s="1"/>
  <c r="G57" i="9" s="1"/>
  <c r="E56" i="9"/>
  <c r="V82" i="9"/>
  <c r="L82" i="9"/>
  <c r="K81" i="9"/>
  <c r="J81" i="9"/>
  <c r="S81" i="9"/>
  <c r="M81" i="9"/>
  <c r="I81" i="9"/>
  <c r="K80" i="9"/>
  <c r="J80" i="9"/>
  <c r="S80" i="9"/>
  <c r="M80" i="9"/>
  <c r="I80" i="9"/>
  <c r="K79" i="9"/>
  <c r="K100" i="9" s="1"/>
  <c r="J79" i="9"/>
  <c r="S79" i="9"/>
  <c r="S82" i="9" s="1"/>
  <c r="H56" i="9" s="1"/>
  <c r="M79" i="9"/>
  <c r="I79" i="9"/>
  <c r="P19" i="9"/>
  <c r="K12" i="1"/>
  <c r="H29" i="8"/>
  <c r="P29" i="8" s="1"/>
  <c r="P16" i="8"/>
  <c r="Z102" i="8"/>
  <c r="S99" i="8"/>
  <c r="H59" i="8" s="1"/>
  <c r="V99" i="8"/>
  <c r="I59" i="8" s="1"/>
  <c r="L99" i="8"/>
  <c r="E59" i="8" s="1"/>
  <c r="I99" i="8"/>
  <c r="G59" i="8" s="1"/>
  <c r="K98" i="8"/>
  <c r="J98" i="8"/>
  <c r="S98" i="8"/>
  <c r="M98" i="8"/>
  <c r="M99" i="8" s="1"/>
  <c r="F59" i="8" s="1"/>
  <c r="I98" i="8"/>
  <c r="E58" i="8"/>
  <c r="V95" i="8"/>
  <c r="I58" i="8" s="1"/>
  <c r="L95" i="8"/>
  <c r="K94" i="8"/>
  <c r="J94" i="8"/>
  <c r="S94" i="8"/>
  <c r="M94" i="8"/>
  <c r="I94" i="8"/>
  <c r="K93" i="8"/>
  <c r="J93" i="8"/>
  <c r="S93" i="8"/>
  <c r="M93" i="8"/>
  <c r="I93" i="8"/>
  <c r="K92" i="8"/>
  <c r="J92" i="8"/>
  <c r="S92" i="8"/>
  <c r="M92" i="8"/>
  <c r="I92" i="8"/>
  <c r="K91" i="8"/>
  <c r="J91" i="8"/>
  <c r="S91" i="8"/>
  <c r="S95" i="8" s="1"/>
  <c r="H58" i="8" s="1"/>
  <c r="M91" i="8"/>
  <c r="M95" i="8" s="1"/>
  <c r="F58" i="8" s="1"/>
  <c r="I91" i="8"/>
  <c r="I57" i="8"/>
  <c r="V88" i="8"/>
  <c r="L88" i="8"/>
  <c r="E57" i="8" s="1"/>
  <c r="K87" i="8"/>
  <c r="J87" i="8"/>
  <c r="S87" i="8"/>
  <c r="M87" i="8"/>
  <c r="I87" i="8"/>
  <c r="K86" i="8"/>
  <c r="J86" i="8"/>
  <c r="S86" i="8"/>
  <c r="M86" i="8"/>
  <c r="I86" i="8"/>
  <c r="K85" i="8"/>
  <c r="J85" i="8"/>
  <c r="S85" i="8"/>
  <c r="S88" i="8" s="1"/>
  <c r="H57" i="8" s="1"/>
  <c r="M85" i="8"/>
  <c r="I85" i="8"/>
  <c r="V82" i="8"/>
  <c r="L82" i="8"/>
  <c r="E56" i="8" s="1"/>
  <c r="K81" i="8"/>
  <c r="J81" i="8"/>
  <c r="S81" i="8"/>
  <c r="M81" i="8"/>
  <c r="I81" i="8"/>
  <c r="K80" i="8"/>
  <c r="J80" i="8"/>
  <c r="S80" i="8"/>
  <c r="M80" i="8"/>
  <c r="I80" i="8"/>
  <c r="K79" i="8"/>
  <c r="K102" i="8" s="1"/>
  <c r="J79" i="8"/>
  <c r="S79" i="8"/>
  <c r="M79" i="8"/>
  <c r="I79" i="8"/>
  <c r="P19" i="8"/>
  <c r="K11" i="1"/>
  <c r="H29" i="7"/>
  <c r="P29" i="7" s="1"/>
  <c r="P16" i="7"/>
  <c r="P19" i="7" s="1"/>
  <c r="Z89" i="7"/>
  <c r="E57" i="7"/>
  <c r="S86" i="7"/>
  <c r="H57" i="7" s="1"/>
  <c r="V86" i="7"/>
  <c r="I57" i="7" s="1"/>
  <c r="L86" i="7"/>
  <c r="K85" i="7"/>
  <c r="J85" i="7"/>
  <c r="S85" i="7"/>
  <c r="M85" i="7"/>
  <c r="M86" i="7" s="1"/>
  <c r="F57" i="7" s="1"/>
  <c r="I85" i="7"/>
  <c r="I86" i="7" s="1"/>
  <c r="G57" i="7" s="1"/>
  <c r="E56" i="7"/>
  <c r="V82" i="7"/>
  <c r="V88" i="7" s="1"/>
  <c r="I58" i="7" s="1"/>
  <c r="L82" i="7"/>
  <c r="L88" i="7" s="1"/>
  <c r="K81" i="7"/>
  <c r="J81" i="7"/>
  <c r="S81" i="7"/>
  <c r="M81" i="7"/>
  <c r="I81" i="7"/>
  <c r="K80" i="7"/>
  <c r="J80" i="7"/>
  <c r="S80" i="7"/>
  <c r="M80" i="7"/>
  <c r="I80" i="7"/>
  <c r="K79" i="7"/>
  <c r="J79" i="7"/>
  <c r="S79" i="7"/>
  <c r="S82" i="7" s="1"/>
  <c r="H56" i="7" s="1"/>
  <c r="M79" i="7"/>
  <c r="I79" i="7"/>
  <c r="K78" i="7"/>
  <c r="J78" i="7"/>
  <c r="S78" i="7"/>
  <c r="M78" i="7"/>
  <c r="I78" i="7"/>
  <c r="K77" i="7"/>
  <c r="K89" i="7" s="1"/>
  <c r="J77" i="7"/>
  <c r="S77" i="7"/>
  <c r="M77" i="7"/>
  <c r="I77" i="7"/>
  <c r="K10" i="1"/>
  <c r="P29" i="6"/>
  <c r="H29" i="6"/>
  <c r="P16" i="6"/>
  <c r="Z95" i="6"/>
  <c r="V92" i="6"/>
  <c r="I58" i="6" s="1"/>
  <c r="L92" i="6"/>
  <c r="E58" i="6" s="1"/>
  <c r="K91" i="6"/>
  <c r="J91" i="6"/>
  <c r="S91" i="6"/>
  <c r="M91" i="6"/>
  <c r="I91" i="6"/>
  <c r="K90" i="6"/>
  <c r="J90" i="6"/>
  <c r="S90" i="6"/>
  <c r="M90" i="6"/>
  <c r="I90" i="6"/>
  <c r="K89" i="6"/>
  <c r="J89" i="6"/>
  <c r="S89" i="6"/>
  <c r="M89" i="6"/>
  <c r="I89" i="6"/>
  <c r="K88" i="6"/>
  <c r="J88" i="6"/>
  <c r="S88" i="6"/>
  <c r="S92" i="6" s="1"/>
  <c r="H58" i="6" s="1"/>
  <c r="M88" i="6"/>
  <c r="I88" i="6"/>
  <c r="I92" i="6" s="1"/>
  <c r="G58" i="6" s="1"/>
  <c r="I57" i="6"/>
  <c r="V85" i="6"/>
  <c r="L85" i="6"/>
  <c r="E57" i="6" s="1"/>
  <c r="K84" i="6"/>
  <c r="J84" i="6"/>
  <c r="S84" i="6"/>
  <c r="S85" i="6" s="1"/>
  <c r="H57" i="6" s="1"/>
  <c r="M84" i="6"/>
  <c r="M85" i="6" s="1"/>
  <c r="F57" i="6" s="1"/>
  <c r="I84" i="6"/>
  <c r="I85" i="6" s="1"/>
  <c r="G57" i="6" s="1"/>
  <c r="V81" i="6"/>
  <c r="L81" i="6"/>
  <c r="E56" i="6" s="1"/>
  <c r="K80" i="6"/>
  <c r="J80" i="6"/>
  <c r="S80" i="6"/>
  <c r="M80" i="6"/>
  <c r="I80" i="6"/>
  <c r="K79" i="6"/>
  <c r="J79" i="6"/>
  <c r="S79" i="6"/>
  <c r="M79" i="6"/>
  <c r="I79" i="6"/>
  <c r="K78" i="6"/>
  <c r="K95" i="6" s="1"/>
  <c r="J78" i="6"/>
  <c r="S78" i="6"/>
  <c r="M78" i="6"/>
  <c r="I78" i="6"/>
  <c r="P19" i="6"/>
  <c r="K9" i="1"/>
  <c r="P29" i="5"/>
  <c r="H29" i="5"/>
  <c r="P16" i="5"/>
  <c r="Z110" i="5"/>
  <c r="I59" i="5"/>
  <c r="V107" i="5"/>
  <c r="L107" i="5"/>
  <c r="E59" i="5" s="1"/>
  <c r="K106" i="5"/>
  <c r="J106" i="5"/>
  <c r="S106" i="5"/>
  <c r="M106" i="5"/>
  <c r="I106" i="5"/>
  <c r="K105" i="5"/>
  <c r="J105" i="5"/>
  <c r="S105" i="5"/>
  <c r="M105" i="5"/>
  <c r="I105" i="5"/>
  <c r="K104" i="5"/>
  <c r="J104" i="5"/>
  <c r="S104" i="5"/>
  <c r="M104" i="5"/>
  <c r="I104" i="5"/>
  <c r="K103" i="5"/>
  <c r="J103" i="5"/>
  <c r="S103" i="5"/>
  <c r="M103" i="5"/>
  <c r="I103" i="5"/>
  <c r="K102" i="5"/>
  <c r="J102" i="5"/>
  <c r="S102" i="5"/>
  <c r="M102" i="5"/>
  <c r="I102" i="5"/>
  <c r="K101" i="5"/>
  <c r="J101" i="5"/>
  <c r="S101" i="5"/>
  <c r="M101" i="5"/>
  <c r="I101" i="5"/>
  <c r="K100" i="5"/>
  <c r="J100" i="5"/>
  <c r="S100" i="5"/>
  <c r="M100" i="5"/>
  <c r="I100" i="5"/>
  <c r="K99" i="5"/>
  <c r="J99" i="5"/>
  <c r="S99" i="5"/>
  <c r="S107" i="5" s="1"/>
  <c r="H59" i="5" s="1"/>
  <c r="M99" i="5"/>
  <c r="I99" i="5"/>
  <c r="E58" i="5"/>
  <c r="V96" i="5"/>
  <c r="I58" i="5" s="1"/>
  <c r="L96" i="5"/>
  <c r="K95" i="5"/>
  <c r="J95" i="5"/>
  <c r="S95" i="5"/>
  <c r="S96" i="5" s="1"/>
  <c r="H58" i="5" s="1"/>
  <c r="M95" i="5"/>
  <c r="M96" i="5" s="1"/>
  <c r="F58" i="5" s="1"/>
  <c r="I95" i="5"/>
  <c r="I96" i="5" s="1"/>
  <c r="G58" i="5" s="1"/>
  <c r="E57" i="5"/>
  <c r="V92" i="5"/>
  <c r="I57" i="5" s="1"/>
  <c r="L92" i="5"/>
  <c r="K91" i="5"/>
  <c r="J91" i="5"/>
  <c r="S91" i="5"/>
  <c r="M91" i="5"/>
  <c r="I91" i="5"/>
  <c r="K90" i="5"/>
  <c r="J90" i="5"/>
  <c r="S90" i="5"/>
  <c r="M90" i="5"/>
  <c r="I90" i="5"/>
  <c r="K89" i="5"/>
  <c r="J89" i="5"/>
  <c r="S89" i="5"/>
  <c r="M89" i="5"/>
  <c r="M92" i="5" s="1"/>
  <c r="F57" i="5" s="1"/>
  <c r="I89" i="5"/>
  <c r="K88" i="5"/>
  <c r="J88" i="5"/>
  <c r="S88" i="5"/>
  <c r="M88" i="5"/>
  <c r="I88" i="5"/>
  <c r="K87" i="5"/>
  <c r="J87" i="5"/>
  <c r="S87" i="5"/>
  <c r="S92" i="5" s="1"/>
  <c r="H57" i="5" s="1"/>
  <c r="M87" i="5"/>
  <c r="I87" i="5"/>
  <c r="I56" i="5"/>
  <c r="E56" i="5"/>
  <c r="V84" i="5"/>
  <c r="L84" i="5"/>
  <c r="K83" i="5"/>
  <c r="J83" i="5"/>
  <c r="S83" i="5"/>
  <c r="M83" i="5"/>
  <c r="I83" i="5"/>
  <c r="K82" i="5"/>
  <c r="J82" i="5"/>
  <c r="S82" i="5"/>
  <c r="M82" i="5"/>
  <c r="I82" i="5"/>
  <c r="K81" i="5"/>
  <c r="K110" i="5" s="1"/>
  <c r="J81" i="5"/>
  <c r="S81" i="5"/>
  <c r="M81" i="5"/>
  <c r="I81" i="5"/>
  <c r="K80" i="5"/>
  <c r="J80" i="5"/>
  <c r="S80" i="5"/>
  <c r="M80" i="5"/>
  <c r="I80" i="5"/>
  <c r="K79" i="5"/>
  <c r="J79" i="5"/>
  <c r="S79" i="5"/>
  <c r="S84" i="5" s="1"/>
  <c r="H56" i="5" s="1"/>
  <c r="M79" i="5"/>
  <c r="I79" i="5"/>
  <c r="P19" i="5"/>
  <c r="K8" i="1"/>
  <c r="H29" i="4"/>
  <c r="P29" i="4" s="1"/>
  <c r="P16" i="4"/>
  <c r="Z94" i="4"/>
  <c r="S91" i="4"/>
  <c r="H58" i="4" s="1"/>
  <c r="V91" i="4"/>
  <c r="I58" i="4" s="1"/>
  <c r="L91" i="4"/>
  <c r="E58" i="4" s="1"/>
  <c r="K90" i="4"/>
  <c r="J90" i="4"/>
  <c r="S90" i="4"/>
  <c r="M90" i="4"/>
  <c r="M91" i="4" s="1"/>
  <c r="F58" i="4" s="1"/>
  <c r="I90" i="4"/>
  <c r="I91" i="4" s="1"/>
  <c r="G58" i="4" s="1"/>
  <c r="E57" i="4"/>
  <c r="V87" i="4"/>
  <c r="I57" i="4" s="1"/>
  <c r="L87" i="4"/>
  <c r="K86" i="4"/>
  <c r="J86" i="4"/>
  <c r="S86" i="4"/>
  <c r="M86" i="4"/>
  <c r="I86" i="4"/>
  <c r="K85" i="4"/>
  <c r="J85" i="4"/>
  <c r="S85" i="4"/>
  <c r="M85" i="4"/>
  <c r="I85" i="4"/>
  <c r="K84" i="4"/>
  <c r="J84" i="4"/>
  <c r="S84" i="4"/>
  <c r="S87" i="4" s="1"/>
  <c r="H57" i="4" s="1"/>
  <c r="M84" i="4"/>
  <c r="I84" i="4"/>
  <c r="V81" i="4"/>
  <c r="L81" i="4"/>
  <c r="I81" i="4"/>
  <c r="G56" i="4" s="1"/>
  <c r="K80" i="4"/>
  <c r="J80" i="4"/>
  <c r="S80" i="4"/>
  <c r="M80" i="4"/>
  <c r="I80" i="4"/>
  <c r="K79" i="4"/>
  <c r="J79" i="4"/>
  <c r="S79" i="4"/>
  <c r="S81" i="4" s="1"/>
  <c r="H56" i="4" s="1"/>
  <c r="M79" i="4"/>
  <c r="I79" i="4"/>
  <c r="K78" i="4"/>
  <c r="K94" i="4" s="1"/>
  <c r="J78" i="4"/>
  <c r="S78" i="4"/>
  <c r="M78" i="4"/>
  <c r="I78" i="4"/>
  <c r="P19" i="4"/>
  <c r="K7" i="1"/>
  <c r="P29" i="3"/>
  <c r="H29" i="3"/>
  <c r="P16" i="3"/>
  <c r="P19" i="3" s="1"/>
  <c r="Z105" i="3"/>
  <c r="E60" i="3"/>
  <c r="V102" i="3"/>
  <c r="I60" i="3" s="1"/>
  <c r="L102" i="3"/>
  <c r="K101" i="3"/>
  <c r="J101" i="3"/>
  <c r="S101" i="3"/>
  <c r="S102" i="3" s="1"/>
  <c r="H60" i="3" s="1"/>
  <c r="M101" i="3"/>
  <c r="M102" i="3" s="1"/>
  <c r="F60" i="3" s="1"/>
  <c r="I101" i="3"/>
  <c r="I102" i="3" s="1"/>
  <c r="G60" i="3" s="1"/>
  <c r="E59" i="3"/>
  <c r="S98" i="3"/>
  <c r="H59" i="3" s="1"/>
  <c r="V98" i="3"/>
  <c r="I59" i="3" s="1"/>
  <c r="L98" i="3"/>
  <c r="K97" i="3"/>
  <c r="J97" i="3"/>
  <c r="S97" i="3"/>
  <c r="M97" i="3"/>
  <c r="I97" i="3"/>
  <c r="K96" i="3"/>
  <c r="J96" i="3"/>
  <c r="S96" i="3"/>
  <c r="M96" i="3"/>
  <c r="I96" i="3"/>
  <c r="I98" i="3" s="1"/>
  <c r="G59" i="3" s="1"/>
  <c r="I58" i="3"/>
  <c r="V93" i="3"/>
  <c r="L93" i="3"/>
  <c r="E58" i="3" s="1"/>
  <c r="K92" i="3"/>
  <c r="J92" i="3"/>
  <c r="S92" i="3"/>
  <c r="S93" i="3" s="1"/>
  <c r="H58" i="3" s="1"/>
  <c r="M92" i="3"/>
  <c r="M93" i="3" s="1"/>
  <c r="F58" i="3" s="1"/>
  <c r="I92" i="3"/>
  <c r="I93" i="3" s="1"/>
  <c r="G58" i="3" s="1"/>
  <c r="E57" i="3"/>
  <c r="V89" i="3"/>
  <c r="I57" i="3" s="1"/>
  <c r="L89" i="3"/>
  <c r="K88" i="3"/>
  <c r="J88" i="3"/>
  <c r="S88" i="3"/>
  <c r="M88" i="3"/>
  <c r="I88" i="3"/>
  <c r="K87" i="3"/>
  <c r="J87" i="3"/>
  <c r="S87" i="3"/>
  <c r="M87" i="3"/>
  <c r="I87" i="3"/>
  <c r="K86" i="3"/>
  <c r="J86" i="3"/>
  <c r="S86" i="3"/>
  <c r="S89" i="3" s="1"/>
  <c r="H57" i="3" s="1"/>
  <c r="M86" i="3"/>
  <c r="I86" i="3"/>
  <c r="I89" i="3" s="1"/>
  <c r="G57" i="3" s="1"/>
  <c r="I56" i="3"/>
  <c r="V83" i="3"/>
  <c r="L83" i="3"/>
  <c r="K82" i="3"/>
  <c r="J82" i="3"/>
  <c r="S82" i="3"/>
  <c r="M82" i="3"/>
  <c r="I82" i="3"/>
  <c r="K81" i="3"/>
  <c r="J81" i="3"/>
  <c r="S81" i="3"/>
  <c r="M81" i="3"/>
  <c r="I81" i="3"/>
  <c r="K80" i="3"/>
  <c r="K105" i="3" s="1"/>
  <c r="J80" i="3"/>
  <c r="S80" i="3"/>
  <c r="M80" i="3"/>
  <c r="I80" i="3"/>
  <c r="I83" i="3" s="1"/>
  <c r="G56" i="3" s="1"/>
  <c r="I19" i="2" l="1"/>
  <c r="I96" i="19"/>
  <c r="G56" i="19" s="1"/>
  <c r="I120" i="19"/>
  <c r="G59" i="19" s="1"/>
  <c r="L120" i="19"/>
  <c r="E59" i="19" s="1"/>
  <c r="I117" i="18"/>
  <c r="G57" i="18" s="1"/>
  <c r="L117" i="18"/>
  <c r="E57" i="18" s="1"/>
  <c r="M117" i="18"/>
  <c r="F57" i="18" s="1"/>
  <c r="I130" i="18"/>
  <c r="G58" i="18" s="1"/>
  <c r="L130" i="18"/>
  <c r="E58" i="18" s="1"/>
  <c r="I126" i="17"/>
  <c r="G58" i="17" s="1"/>
  <c r="L107" i="17"/>
  <c r="E57" i="17" s="1"/>
  <c r="I107" i="17"/>
  <c r="G57" i="17" s="1"/>
  <c r="I83" i="15"/>
  <c r="G56" i="15" s="1"/>
  <c r="I95" i="15"/>
  <c r="G58" i="15" s="1"/>
  <c r="I88" i="15"/>
  <c r="G57" i="15" s="1"/>
  <c r="M88" i="15"/>
  <c r="F57" i="15" s="1"/>
  <c r="I104" i="13"/>
  <c r="G59" i="13" s="1"/>
  <c r="I112" i="13"/>
  <c r="G60" i="13" s="1"/>
  <c r="I88" i="13"/>
  <c r="G56" i="13" s="1"/>
  <c r="M104" i="13"/>
  <c r="F59" i="13" s="1"/>
  <c r="M112" i="13"/>
  <c r="F60" i="13" s="1"/>
  <c r="I86" i="12"/>
  <c r="G56" i="12" s="1"/>
  <c r="L97" i="12"/>
  <c r="E58" i="12" s="1"/>
  <c r="I100" i="11"/>
  <c r="G58" i="11" s="1"/>
  <c r="I86" i="11"/>
  <c r="G56" i="11" s="1"/>
  <c r="M100" i="11"/>
  <c r="F58" i="11" s="1"/>
  <c r="M86" i="11"/>
  <c r="F56" i="11" s="1"/>
  <c r="I92" i="11"/>
  <c r="G57" i="11" s="1"/>
  <c r="I89" i="10"/>
  <c r="G57" i="10" s="1"/>
  <c r="M96" i="10"/>
  <c r="F58" i="10" s="1"/>
  <c r="I96" i="10"/>
  <c r="G58" i="10" s="1"/>
  <c r="M89" i="10"/>
  <c r="F57" i="10" s="1"/>
  <c r="M93" i="9"/>
  <c r="F58" i="9" s="1"/>
  <c r="I93" i="9"/>
  <c r="G58" i="9" s="1"/>
  <c r="I88" i="8"/>
  <c r="G57" i="8" s="1"/>
  <c r="M88" i="8"/>
  <c r="F57" i="8" s="1"/>
  <c r="I95" i="8"/>
  <c r="G58" i="8" s="1"/>
  <c r="M82" i="7"/>
  <c r="M92" i="6"/>
  <c r="F58" i="6" s="1"/>
  <c r="M107" i="5"/>
  <c r="F59" i="5" s="1"/>
  <c r="I107" i="5"/>
  <c r="G59" i="5" s="1"/>
  <c r="I92" i="5"/>
  <c r="G57" i="5" s="1"/>
  <c r="I87" i="4"/>
  <c r="G57" i="4" s="1"/>
  <c r="M87" i="4"/>
  <c r="F57" i="4" s="1"/>
  <c r="M98" i="3"/>
  <c r="F59" i="3" s="1"/>
  <c r="M83" i="3"/>
  <c r="F56" i="3" s="1"/>
  <c r="M89" i="3"/>
  <c r="F57" i="3" s="1"/>
  <c r="M96" i="19"/>
  <c r="F56" i="19" s="1"/>
  <c r="I126" i="19"/>
  <c r="G61" i="19" s="1"/>
  <c r="E15" i="19" s="1"/>
  <c r="S96" i="19"/>
  <c r="H56" i="19" s="1"/>
  <c r="L96" i="19"/>
  <c r="E56" i="19" s="1"/>
  <c r="V126" i="19"/>
  <c r="I61" i="19" s="1"/>
  <c r="I104" i="18"/>
  <c r="G56" i="18" s="1"/>
  <c r="L104" i="18"/>
  <c r="E56" i="18" s="1"/>
  <c r="I56" i="18"/>
  <c r="I136" i="18"/>
  <c r="G60" i="18" s="1"/>
  <c r="E15" i="18" s="1"/>
  <c r="E23" i="18" s="1"/>
  <c r="S104" i="18"/>
  <c r="H56" i="18" s="1"/>
  <c r="S136" i="18"/>
  <c r="H60" i="18" s="1"/>
  <c r="V136" i="18"/>
  <c r="I60" i="18" s="1"/>
  <c r="V133" i="17"/>
  <c r="I62" i="17" s="1"/>
  <c r="L95" i="17"/>
  <c r="E56" i="17" s="1"/>
  <c r="I56" i="17"/>
  <c r="M95" i="17"/>
  <c r="F56" i="17" s="1"/>
  <c r="I132" i="17"/>
  <c r="G60" i="17" s="1"/>
  <c r="E15" i="17" s="1"/>
  <c r="P23" i="17" s="1"/>
  <c r="S95" i="17"/>
  <c r="H56" i="17" s="1"/>
  <c r="M132" i="17"/>
  <c r="F60" i="17" s="1"/>
  <c r="D15" i="17" s="1"/>
  <c r="S132" i="17"/>
  <c r="H60" i="17" s="1"/>
  <c r="V132" i="17"/>
  <c r="I60" i="17" s="1"/>
  <c r="L99" i="16"/>
  <c r="E60" i="16" s="1"/>
  <c r="C15" i="16" s="1"/>
  <c r="I82" i="16"/>
  <c r="G56" i="16" s="1"/>
  <c r="M99" i="16"/>
  <c r="F60" i="16" s="1"/>
  <c r="D15" i="16" s="1"/>
  <c r="L82" i="16"/>
  <c r="E56" i="16" s="1"/>
  <c r="I56" i="16"/>
  <c r="S99" i="16"/>
  <c r="H60" i="16" s="1"/>
  <c r="V99" i="16"/>
  <c r="I60" i="16" s="1"/>
  <c r="E59" i="15"/>
  <c r="L98" i="15"/>
  <c r="E61" i="15" s="1"/>
  <c r="V98" i="15"/>
  <c r="I61" i="15" s="1"/>
  <c r="S83" i="15"/>
  <c r="H56" i="15" s="1"/>
  <c r="I97" i="15"/>
  <c r="G59" i="15" s="1"/>
  <c r="E15" i="15" s="1"/>
  <c r="P21" i="15" s="1"/>
  <c r="E56" i="15"/>
  <c r="I57" i="15"/>
  <c r="M97" i="15"/>
  <c r="F59" i="15" s="1"/>
  <c r="D15" i="15" s="1"/>
  <c r="I98" i="15"/>
  <c r="I56" i="15"/>
  <c r="C15" i="15"/>
  <c r="V90" i="14"/>
  <c r="I61" i="14" s="1"/>
  <c r="I79" i="14"/>
  <c r="G56" i="14" s="1"/>
  <c r="I57" i="14"/>
  <c r="I89" i="14"/>
  <c r="G59" i="14" s="1"/>
  <c r="E15" i="14" s="1"/>
  <c r="L79" i="14"/>
  <c r="E56" i="14" s="1"/>
  <c r="M89" i="14"/>
  <c r="F59" i="14" s="1"/>
  <c r="D15" i="14" s="1"/>
  <c r="S79" i="14"/>
  <c r="H56" i="14" s="1"/>
  <c r="M90" i="14"/>
  <c r="F61" i="14" s="1"/>
  <c r="S88" i="13"/>
  <c r="H56" i="13" s="1"/>
  <c r="L118" i="13"/>
  <c r="E62" i="13" s="1"/>
  <c r="C15" i="13" s="1"/>
  <c r="M118" i="13"/>
  <c r="F62" i="13" s="1"/>
  <c r="D15" i="13" s="1"/>
  <c r="I118" i="13"/>
  <c r="G62" i="13" s="1"/>
  <c r="E15" i="13" s="1"/>
  <c r="E21" i="13" s="1"/>
  <c r="V118" i="13"/>
  <c r="I62" i="13" s="1"/>
  <c r="S106" i="12"/>
  <c r="H60" i="12" s="1"/>
  <c r="G63" i="12"/>
  <c r="I114" i="12"/>
  <c r="G64" i="12" s="1"/>
  <c r="E16" i="12" s="1"/>
  <c r="E16" i="2" s="1"/>
  <c r="I106" i="12"/>
  <c r="G60" i="12" s="1"/>
  <c r="E15" i="12" s="1"/>
  <c r="E23" i="12" s="1"/>
  <c r="M114" i="12"/>
  <c r="F64" i="12" s="1"/>
  <c r="D16" i="12" s="1"/>
  <c r="F56" i="12"/>
  <c r="L106" i="12"/>
  <c r="E60" i="12" s="1"/>
  <c r="C15" i="12" s="1"/>
  <c r="E63" i="12"/>
  <c r="L115" i="12"/>
  <c r="E66" i="12" s="1"/>
  <c r="M106" i="12"/>
  <c r="F60" i="12" s="1"/>
  <c r="S86" i="12"/>
  <c r="H56" i="12" s="1"/>
  <c r="V106" i="12"/>
  <c r="I60" i="12" s="1"/>
  <c r="I56" i="12"/>
  <c r="D15" i="12"/>
  <c r="S86" i="11"/>
  <c r="H56" i="11" s="1"/>
  <c r="E56" i="11"/>
  <c r="I106" i="11"/>
  <c r="G60" i="11" s="1"/>
  <c r="E15" i="11" s="1"/>
  <c r="P23" i="11" s="1"/>
  <c r="L106" i="11"/>
  <c r="E60" i="11" s="1"/>
  <c r="C15" i="11" s="1"/>
  <c r="M106" i="11"/>
  <c r="F60" i="11" s="1"/>
  <c r="D15" i="11" s="1"/>
  <c r="V106" i="11"/>
  <c r="I60" i="11" s="1"/>
  <c r="M107" i="11"/>
  <c r="F62" i="11" s="1"/>
  <c r="I83" i="10"/>
  <c r="G56" i="10" s="1"/>
  <c r="I56" i="10"/>
  <c r="I98" i="10"/>
  <c r="G59" i="10" s="1"/>
  <c r="E15" i="10" s="1"/>
  <c r="M83" i="10"/>
  <c r="F56" i="10" s="1"/>
  <c r="L98" i="10"/>
  <c r="E59" i="10" s="1"/>
  <c r="C15" i="10" s="1"/>
  <c r="M98" i="10"/>
  <c r="F59" i="10" s="1"/>
  <c r="D15" i="10" s="1"/>
  <c r="S83" i="10"/>
  <c r="H56" i="10" s="1"/>
  <c r="S98" i="10"/>
  <c r="H59" i="10" s="1"/>
  <c r="V98" i="10"/>
  <c r="I59" i="10" s="1"/>
  <c r="L99" i="9"/>
  <c r="E60" i="9" s="1"/>
  <c r="I82" i="9"/>
  <c r="G56" i="9" s="1"/>
  <c r="I56" i="9"/>
  <c r="S99" i="9"/>
  <c r="H60" i="9" s="1"/>
  <c r="M82" i="9"/>
  <c r="F56" i="9" s="1"/>
  <c r="V99" i="9"/>
  <c r="I60" i="9" s="1"/>
  <c r="S100" i="9"/>
  <c r="H62" i="9" s="1"/>
  <c r="C15" i="9"/>
  <c r="I82" i="8"/>
  <c r="G56" i="8" s="1"/>
  <c r="I56" i="8"/>
  <c r="L101" i="8"/>
  <c r="E60" i="8" s="1"/>
  <c r="M82" i="8"/>
  <c r="F56" i="8" s="1"/>
  <c r="S82" i="8"/>
  <c r="H56" i="8" s="1"/>
  <c r="V101" i="8"/>
  <c r="I60" i="8" s="1"/>
  <c r="C15" i="8"/>
  <c r="I88" i="7"/>
  <c r="G58" i="7" s="1"/>
  <c r="E15" i="7" s="1"/>
  <c r="F56" i="7"/>
  <c r="M88" i="7"/>
  <c r="F58" i="7" s="1"/>
  <c r="D15" i="7" s="1"/>
  <c r="E58" i="7"/>
  <c r="C15" i="7" s="1"/>
  <c r="L89" i="7"/>
  <c r="E60" i="7" s="1"/>
  <c r="S88" i="7"/>
  <c r="H58" i="7" s="1"/>
  <c r="I82" i="7"/>
  <c r="G56" i="7" s="1"/>
  <c r="V89" i="7"/>
  <c r="I60" i="7" s="1"/>
  <c r="I56" i="7"/>
  <c r="I81" i="6"/>
  <c r="L94" i="6"/>
  <c r="E59" i="6" s="1"/>
  <c r="I56" i="6"/>
  <c r="M81" i="6"/>
  <c r="F56" i="6" s="1"/>
  <c r="V94" i="6"/>
  <c r="I59" i="6" s="1"/>
  <c r="S81" i="6"/>
  <c r="H56" i="6" s="1"/>
  <c r="C15" i="6"/>
  <c r="L109" i="5"/>
  <c r="E60" i="5" s="1"/>
  <c r="C15" i="5" s="1"/>
  <c r="I84" i="5"/>
  <c r="G56" i="5" s="1"/>
  <c r="S109" i="5"/>
  <c r="H60" i="5" s="1"/>
  <c r="M84" i="5"/>
  <c r="F56" i="5" s="1"/>
  <c r="V109" i="5"/>
  <c r="I60" i="5" s="1"/>
  <c r="S110" i="5"/>
  <c r="H62" i="5" s="1"/>
  <c r="S94" i="4"/>
  <c r="H61" i="4" s="1"/>
  <c r="I56" i="4"/>
  <c r="M81" i="4"/>
  <c r="F56" i="4" s="1"/>
  <c r="I93" i="4"/>
  <c r="G59" i="4" s="1"/>
  <c r="E15" i="4" s="1"/>
  <c r="L93" i="4"/>
  <c r="E59" i="4" s="1"/>
  <c r="C15" i="4" s="1"/>
  <c r="E56" i="4"/>
  <c r="S93" i="4"/>
  <c r="H59" i="4" s="1"/>
  <c r="V93" i="4"/>
  <c r="I59" i="4" s="1"/>
  <c r="I105" i="3"/>
  <c r="C15" i="3"/>
  <c r="S83" i="3"/>
  <c r="H56" i="3" s="1"/>
  <c r="E56" i="3"/>
  <c r="I104" i="3"/>
  <c r="G61" i="3" s="1"/>
  <c r="L104" i="3"/>
  <c r="E61" i="3" s="1"/>
  <c r="M104" i="3"/>
  <c r="F61" i="3" s="1"/>
  <c r="D15" i="3" s="1"/>
  <c r="V104" i="3"/>
  <c r="I61" i="3" s="1"/>
  <c r="E15" i="3"/>
  <c r="P23" i="3"/>
  <c r="M126" i="19" l="1"/>
  <c r="F61" i="19" s="1"/>
  <c r="D15" i="19" s="1"/>
  <c r="L126" i="19"/>
  <c r="E61" i="19" s="1"/>
  <c r="C15" i="19" s="1"/>
  <c r="M136" i="18"/>
  <c r="F60" i="18" s="1"/>
  <c r="D15" i="18" s="1"/>
  <c r="I133" i="17"/>
  <c r="G61" i="15"/>
  <c r="B19" i="1"/>
  <c r="M98" i="15"/>
  <c r="F61" i="15" s="1"/>
  <c r="I119" i="13"/>
  <c r="I115" i="12"/>
  <c r="M99" i="9"/>
  <c r="F60" i="9" s="1"/>
  <c r="D15" i="9" s="1"/>
  <c r="M94" i="6"/>
  <c r="F59" i="6" s="1"/>
  <c r="D15" i="6" s="1"/>
  <c r="M109" i="5"/>
  <c r="F60" i="5" s="1"/>
  <c r="D15" i="5" s="1"/>
  <c r="E23" i="3"/>
  <c r="E22" i="3"/>
  <c r="G63" i="3"/>
  <c r="B7" i="1"/>
  <c r="P22" i="3"/>
  <c r="P21" i="3"/>
  <c r="M127" i="19"/>
  <c r="F63" i="19" s="1"/>
  <c r="S126" i="19"/>
  <c r="H61" i="19" s="1"/>
  <c r="S127" i="19"/>
  <c r="H63" i="19" s="1"/>
  <c r="L127" i="19"/>
  <c r="E63" i="19" s="1"/>
  <c r="I127" i="19"/>
  <c r="V127" i="19"/>
  <c r="I63" i="19" s="1"/>
  <c r="P23" i="19"/>
  <c r="E19" i="19"/>
  <c r="P22" i="19"/>
  <c r="P21" i="19"/>
  <c r="E23" i="19"/>
  <c r="E22" i="19"/>
  <c r="E21" i="19"/>
  <c r="P25" i="19" s="1"/>
  <c r="C23" i="1" s="1"/>
  <c r="P21" i="18"/>
  <c r="P22" i="18"/>
  <c r="V137" i="18"/>
  <c r="I62" i="18" s="1"/>
  <c r="E19" i="18"/>
  <c r="S137" i="18"/>
  <c r="H62" i="18" s="1"/>
  <c r="M137" i="18"/>
  <c r="F62" i="18" s="1"/>
  <c r="P23" i="18"/>
  <c r="E21" i="18"/>
  <c r="P25" i="18" s="1"/>
  <c r="E22" i="18"/>
  <c r="L136" i="18"/>
  <c r="E60" i="18" s="1"/>
  <c r="C15" i="18" s="1"/>
  <c r="L137" i="18"/>
  <c r="E62" i="18" s="1"/>
  <c r="I137" i="18"/>
  <c r="M133" i="17"/>
  <c r="F62" i="17" s="1"/>
  <c r="L132" i="17"/>
  <c r="S133" i="17"/>
  <c r="H62" i="17" s="1"/>
  <c r="E21" i="17"/>
  <c r="P22" i="17"/>
  <c r="P21" i="17"/>
  <c r="E23" i="17"/>
  <c r="E22" i="17"/>
  <c r="E19" i="17"/>
  <c r="S100" i="16"/>
  <c r="H62" i="16" s="1"/>
  <c r="I99" i="16"/>
  <c r="G60" i="16" s="1"/>
  <c r="E15" i="16" s="1"/>
  <c r="P21" i="16" s="1"/>
  <c r="L100" i="16"/>
  <c r="E62" i="16" s="1"/>
  <c r="V100" i="16"/>
  <c r="I62" i="16" s="1"/>
  <c r="I100" i="16"/>
  <c r="M100" i="16"/>
  <c r="F62" i="16" s="1"/>
  <c r="P23" i="16"/>
  <c r="E21" i="16"/>
  <c r="E19" i="16"/>
  <c r="P22" i="15"/>
  <c r="S97" i="15"/>
  <c r="P23" i="15"/>
  <c r="E19" i="15"/>
  <c r="E23" i="15"/>
  <c r="E22" i="15"/>
  <c r="E21" i="15"/>
  <c r="E19" i="14"/>
  <c r="E21" i="14"/>
  <c r="E23" i="14"/>
  <c r="P22" i="14"/>
  <c r="P21" i="14"/>
  <c r="E22" i="14"/>
  <c r="P25" i="14" s="1"/>
  <c r="P23" i="14"/>
  <c r="S89" i="14"/>
  <c r="H59" i="14" s="1"/>
  <c r="I90" i="14"/>
  <c r="L89" i="14"/>
  <c r="E59" i="14" s="1"/>
  <c r="C15" i="14" s="1"/>
  <c r="E23" i="13"/>
  <c r="E19" i="13"/>
  <c r="P23" i="13"/>
  <c r="P22" i="13"/>
  <c r="M119" i="13"/>
  <c r="F64" i="13" s="1"/>
  <c r="V119" i="13"/>
  <c r="I64" i="13" s="1"/>
  <c r="P21" i="13"/>
  <c r="E22" i="13"/>
  <c r="L119" i="13"/>
  <c r="E64" i="13" s="1"/>
  <c r="S118" i="13"/>
  <c r="H62" i="13" s="1"/>
  <c r="S119" i="13"/>
  <c r="H64" i="13" s="1"/>
  <c r="S115" i="12"/>
  <c r="H66" i="12" s="1"/>
  <c r="V115" i="12"/>
  <c r="I66" i="12" s="1"/>
  <c r="M115" i="12"/>
  <c r="F66" i="12" s="1"/>
  <c r="P22" i="12"/>
  <c r="E22" i="12"/>
  <c r="P23" i="12"/>
  <c r="P21" i="12"/>
  <c r="E21" i="12"/>
  <c r="E19" i="12"/>
  <c r="E22" i="11"/>
  <c r="L107" i="11"/>
  <c r="E62" i="11" s="1"/>
  <c r="E23" i="11"/>
  <c r="P22" i="11"/>
  <c r="S106" i="11"/>
  <c r="H60" i="11" s="1"/>
  <c r="S107" i="11"/>
  <c r="H62" i="11" s="1"/>
  <c r="P21" i="11"/>
  <c r="I107" i="11"/>
  <c r="E19" i="11"/>
  <c r="E21" i="11"/>
  <c r="V107" i="11"/>
  <c r="I62" i="11" s="1"/>
  <c r="E23" i="10"/>
  <c r="E21" i="10"/>
  <c r="E19" i="10"/>
  <c r="V99" i="10"/>
  <c r="I61" i="10" s="1"/>
  <c r="S99" i="10"/>
  <c r="H61" i="10" s="1"/>
  <c r="L99" i="10"/>
  <c r="E61" i="10" s="1"/>
  <c r="M99" i="10"/>
  <c r="F61" i="10" s="1"/>
  <c r="I99" i="10"/>
  <c r="P22" i="10"/>
  <c r="P21" i="10"/>
  <c r="P23" i="10"/>
  <c r="E22" i="10"/>
  <c r="I99" i="9"/>
  <c r="G60" i="9" s="1"/>
  <c r="E15" i="9" s="1"/>
  <c r="E22" i="9" s="1"/>
  <c r="M100" i="9"/>
  <c r="F62" i="9" s="1"/>
  <c r="V100" i="9"/>
  <c r="I62" i="9" s="1"/>
  <c r="L100" i="9"/>
  <c r="E62" i="9" s="1"/>
  <c r="I101" i="8"/>
  <c r="L102" i="8"/>
  <c r="E62" i="8" s="1"/>
  <c r="S101" i="8"/>
  <c r="H60" i="8" s="1"/>
  <c r="V102" i="8"/>
  <c r="I62" i="8" s="1"/>
  <c r="M101" i="8"/>
  <c r="F60" i="8" s="1"/>
  <c r="D15" i="8" s="1"/>
  <c r="M89" i="7"/>
  <c r="F60" i="7" s="1"/>
  <c r="I89" i="7"/>
  <c r="S89" i="7"/>
  <c r="H60" i="7" s="1"/>
  <c r="E22" i="7"/>
  <c r="E21" i="7"/>
  <c r="E19" i="7"/>
  <c r="P23" i="7"/>
  <c r="P22" i="7"/>
  <c r="P21" i="7"/>
  <c r="E23" i="7"/>
  <c r="M95" i="6"/>
  <c r="F61" i="6" s="1"/>
  <c r="L95" i="6"/>
  <c r="E61" i="6" s="1"/>
  <c r="S94" i="6"/>
  <c r="H59" i="6" s="1"/>
  <c r="V95" i="6"/>
  <c r="I61" i="6" s="1"/>
  <c r="I94" i="6"/>
  <c r="G59" i="6" s="1"/>
  <c r="E15" i="6" s="1"/>
  <c r="P23" i="6" s="1"/>
  <c r="G56" i="6"/>
  <c r="S95" i="6"/>
  <c r="H61" i="6" s="1"/>
  <c r="I109" i="5"/>
  <c r="G60" i="5" s="1"/>
  <c r="E15" i="5" s="1"/>
  <c r="M110" i="5"/>
  <c r="F62" i="5" s="1"/>
  <c r="V110" i="5"/>
  <c r="I62" i="5" s="1"/>
  <c r="L110" i="5"/>
  <c r="E62" i="5" s="1"/>
  <c r="V94" i="4"/>
  <c r="I61" i="4" s="1"/>
  <c r="L94" i="4"/>
  <c r="E61" i="4" s="1"/>
  <c r="M93" i="4"/>
  <c r="F59" i="4" s="1"/>
  <c r="D15" i="4" s="1"/>
  <c r="D15" i="2" s="1"/>
  <c r="I94" i="4"/>
  <c r="E21" i="4"/>
  <c r="P22" i="4"/>
  <c r="P21" i="4"/>
  <c r="E23" i="4"/>
  <c r="E22" i="4"/>
  <c r="E19" i="4"/>
  <c r="P23" i="4"/>
  <c r="S104" i="3"/>
  <c r="M105" i="3"/>
  <c r="F63" i="3" s="1"/>
  <c r="V105" i="3"/>
  <c r="I63" i="3" s="1"/>
  <c r="L105" i="3"/>
  <c r="E63" i="3" s="1"/>
  <c r="E21" i="3"/>
  <c r="E19" i="3"/>
  <c r="G63" i="19" l="1"/>
  <c r="B23" i="1"/>
  <c r="G23" i="1" s="1"/>
  <c r="P27" i="18"/>
  <c r="C22" i="1"/>
  <c r="G62" i="18"/>
  <c r="B22" i="1"/>
  <c r="C15" i="2"/>
  <c r="G62" i="17"/>
  <c r="B21" i="1"/>
  <c r="G62" i="16"/>
  <c r="B20" i="1"/>
  <c r="E22" i="16"/>
  <c r="E23" i="16"/>
  <c r="P22" i="16"/>
  <c r="P27" i="14"/>
  <c r="C18" i="1"/>
  <c r="G61" i="14"/>
  <c r="B18" i="1"/>
  <c r="G18" i="1" s="1"/>
  <c r="L90" i="14"/>
  <c r="E61" i="14" s="1"/>
  <c r="P25" i="13"/>
  <c r="G64" i="13"/>
  <c r="B17" i="1"/>
  <c r="G66" i="12"/>
  <c r="B16" i="1"/>
  <c r="P25" i="11"/>
  <c r="G62" i="11"/>
  <c r="B15" i="1"/>
  <c r="P25" i="10"/>
  <c r="G61" i="10"/>
  <c r="B14" i="1"/>
  <c r="E23" i="9"/>
  <c r="E21" i="9"/>
  <c r="P25" i="9" s="1"/>
  <c r="P21" i="9"/>
  <c r="P23" i="9"/>
  <c r="P22" i="9"/>
  <c r="E19" i="9"/>
  <c r="I100" i="9"/>
  <c r="G60" i="7"/>
  <c r="B11" i="1"/>
  <c r="I110" i="5"/>
  <c r="G61" i="4"/>
  <c r="B8" i="1"/>
  <c r="P25" i="3"/>
  <c r="P27" i="19"/>
  <c r="E60" i="17"/>
  <c r="C15" i="17" s="1"/>
  <c r="L133" i="17"/>
  <c r="E62" i="17" s="1"/>
  <c r="P25" i="17"/>
  <c r="P25" i="16"/>
  <c r="H59" i="15"/>
  <c r="S98" i="15"/>
  <c r="H61" i="15" s="1"/>
  <c r="P25" i="15"/>
  <c r="S90" i="14"/>
  <c r="H61" i="14" s="1"/>
  <c r="P25" i="12"/>
  <c r="C16" i="1" s="1"/>
  <c r="G60" i="8"/>
  <c r="E15" i="8" s="1"/>
  <c r="E15" i="2" s="1"/>
  <c r="E19" i="2" s="1"/>
  <c r="I102" i="8"/>
  <c r="M102" i="8"/>
  <c r="F62" i="8" s="1"/>
  <c r="S102" i="8"/>
  <c r="H62" i="8" s="1"/>
  <c r="P25" i="7"/>
  <c r="E19" i="6"/>
  <c r="E22" i="6"/>
  <c r="P25" i="6" s="1"/>
  <c r="P21" i="6"/>
  <c r="E21" i="6"/>
  <c r="E23" i="6"/>
  <c r="P22" i="6"/>
  <c r="I95" i="6"/>
  <c r="E23" i="5"/>
  <c r="P23" i="5"/>
  <c r="E21" i="5"/>
  <c r="E19" i="5"/>
  <c r="P21" i="5"/>
  <c r="P22" i="5"/>
  <c r="E22" i="5"/>
  <c r="M94" i="4"/>
  <c r="F61" i="4" s="1"/>
  <c r="P25" i="4"/>
  <c r="H61" i="3"/>
  <c r="S105" i="3"/>
  <c r="H63" i="3" s="1"/>
  <c r="G22" i="1" l="1"/>
  <c r="H28" i="19"/>
  <c r="P28" i="19" s="1"/>
  <c r="P30" i="19" s="1"/>
  <c r="H28" i="18"/>
  <c r="P28" i="18" s="1"/>
  <c r="P30" i="18" s="1"/>
  <c r="P27" i="17"/>
  <c r="C21" i="1"/>
  <c r="G21" i="1" s="1"/>
  <c r="P27" i="16"/>
  <c r="C20" i="1"/>
  <c r="G20" i="1" s="1"/>
  <c r="P27" i="15"/>
  <c r="C19" i="1"/>
  <c r="G19" i="1" s="1"/>
  <c r="H28" i="14"/>
  <c r="P28" i="14" s="1"/>
  <c r="P30" i="14" s="1"/>
  <c r="P27" i="13"/>
  <c r="C17" i="1"/>
  <c r="G17" i="1" s="1"/>
  <c r="P27" i="12"/>
  <c r="G16" i="1"/>
  <c r="P27" i="11"/>
  <c r="C15" i="1"/>
  <c r="G15" i="1" s="1"/>
  <c r="P27" i="10"/>
  <c r="C14" i="1"/>
  <c r="G14" i="1" s="1"/>
  <c r="P27" i="9"/>
  <c r="C13" i="1"/>
  <c r="G62" i="9"/>
  <c r="B13" i="1"/>
  <c r="G13" i="1" s="1"/>
  <c r="G62" i="8"/>
  <c r="B12" i="1"/>
  <c r="I21" i="2"/>
  <c r="I23" i="2"/>
  <c r="E23" i="2"/>
  <c r="P27" i="7"/>
  <c r="C11" i="1"/>
  <c r="G11" i="1" s="1"/>
  <c r="P27" i="6"/>
  <c r="C10" i="1"/>
  <c r="G61" i="6"/>
  <c r="B10" i="1"/>
  <c r="G10" i="1" s="1"/>
  <c r="G62" i="5"/>
  <c r="B9" i="1"/>
  <c r="P27" i="4"/>
  <c r="C8" i="1"/>
  <c r="G8" i="1" s="1"/>
  <c r="P27" i="3"/>
  <c r="C7" i="1"/>
  <c r="P21" i="8"/>
  <c r="E23" i="8"/>
  <c r="E21" i="8"/>
  <c r="E21" i="2" s="1"/>
  <c r="E19" i="8"/>
  <c r="E22" i="8"/>
  <c r="E22" i="2" s="1"/>
  <c r="P23" i="8"/>
  <c r="P22" i="8"/>
  <c r="I22" i="2" s="1"/>
  <c r="P25" i="5"/>
  <c r="H28" i="17" l="1"/>
  <c r="P28" i="17" s="1"/>
  <c r="P30" i="17" s="1"/>
  <c r="H28" i="16"/>
  <c r="P28" i="16" s="1"/>
  <c r="P30" i="16" s="1"/>
  <c r="H28" i="15"/>
  <c r="P28" i="15" s="1"/>
  <c r="P30" i="15" s="1"/>
  <c r="H28" i="13"/>
  <c r="P28" i="13" s="1"/>
  <c r="P30" i="13" s="1"/>
  <c r="H28" i="12"/>
  <c r="P28" i="12" s="1"/>
  <c r="P30" i="12" s="1"/>
  <c r="H28" i="11"/>
  <c r="P28" i="11" s="1"/>
  <c r="P30" i="11" s="1"/>
  <c r="H28" i="10"/>
  <c r="P28" i="10" s="1"/>
  <c r="P30" i="10" s="1"/>
  <c r="H28" i="9"/>
  <c r="P28" i="9" s="1"/>
  <c r="P30" i="9" s="1"/>
  <c r="I25" i="2"/>
  <c r="I27" i="2" s="1"/>
  <c r="H28" i="7"/>
  <c r="P28" i="7" s="1"/>
  <c r="P30" i="7" s="1"/>
  <c r="H28" i="6"/>
  <c r="P28" i="6" s="1"/>
  <c r="P30" i="6" s="1"/>
  <c r="P27" i="5"/>
  <c r="C9" i="1"/>
  <c r="G9" i="1" s="1"/>
  <c r="B24" i="1"/>
  <c r="H28" i="4"/>
  <c r="P28" i="4" s="1"/>
  <c r="P30" i="4" s="1"/>
  <c r="G7" i="1"/>
  <c r="H28" i="3"/>
  <c r="P28" i="3" s="1"/>
  <c r="P30" i="3" s="1"/>
  <c r="P25" i="8"/>
  <c r="P27" i="8" l="1"/>
  <c r="C12" i="1"/>
  <c r="H28" i="5"/>
  <c r="P28" i="5" s="1"/>
  <c r="P30" i="5" s="1"/>
  <c r="G12" i="1" l="1"/>
  <c r="G24" i="1" s="1"/>
  <c r="B25" i="1" s="1"/>
  <c r="B26" i="1" s="1"/>
  <c r="H29" i="2" s="1"/>
  <c r="I29" i="2" s="1"/>
  <c r="C24" i="1"/>
  <c r="H28" i="8"/>
  <c r="P28" i="8" s="1"/>
  <c r="P30" i="8" s="1"/>
  <c r="G25" i="1" l="1"/>
  <c r="H28" i="2"/>
  <c r="I28" i="2" s="1"/>
  <c r="I30" i="2" s="1"/>
  <c r="G26" i="1"/>
  <c r="G27" i="1" l="1"/>
</calcChain>
</file>

<file path=xl/sharedStrings.xml><?xml version="1.0" encoding="utf-8"?>
<sst xmlns="http://schemas.openxmlformats.org/spreadsheetml/2006/main" count="2731" uniqueCount="437">
  <si>
    <t>Rekapitulácia rozpočtu</t>
  </si>
  <si>
    <t>Stavba Vranov n. T. - Oprava chodníkov a komunikácií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</si>
  <si>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</si>
  <si>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</si>
  <si>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</si>
  <si>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</si>
  <si>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</si>
  <si>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</si>
  <si>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</si>
  <si>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</si>
  <si>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</si>
  <si>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</si>
  <si>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Oprava parkoviska na Sídlisku 1. mája pri bloku "C"</t>
  </si>
  <si>
    <t xml:space="preserve">Oprava chodníka ul. Janka Kráľa </t>
  </si>
  <si>
    <t>Ul. Jarná-chodníky a cesta</t>
  </si>
  <si>
    <t>Plocha na ul. Slanskej</t>
  </si>
  <si>
    <t>Parkovisko sídlisko Juh pri kotolni</t>
  </si>
  <si>
    <t>Sídlisko Juh-Oprava chodníka pri stojisku</t>
  </si>
  <si>
    <t xml:space="preserve">Výmena obrubníkov na ul. Mlynskej </t>
  </si>
  <si>
    <t>Chodník pri ZŠ Sídlisko II</t>
  </si>
  <si>
    <t>Sídlisko II pred bytovým domom 1323</t>
  </si>
  <si>
    <t>Sídlisko II pred bytovým domom 1323 - Montáž dažďovej kanalizácie so žľabom</t>
  </si>
  <si>
    <t xml:space="preserve">Chodník ul. Domašská </t>
  </si>
  <si>
    <t>Chodník ul. Domašská  - doplnenie</t>
  </si>
  <si>
    <t>Chodník Duklianskych hrdinov</t>
  </si>
  <si>
    <t xml:space="preserve">Oprava chodníkov pri BD 1064 Sídlisko Juh </t>
  </si>
  <si>
    <t>VRANOV N/T-OPRAVA UL. KALINČIAKOVA - SO 01 – Oprava komunikácie</t>
  </si>
  <si>
    <t>VRANOV N/T-OPRAVA UL. KALINČIAKOVA - SO 02 - Chodník</t>
  </si>
  <si>
    <t>VRANOV N/T-OPRAVA UL. KALINČIAKOVA - SO 03 - Parkovisko a nový kryt komunikácie</t>
  </si>
  <si>
    <t>Krycí list rozpočtu</t>
  </si>
  <si>
    <t xml:space="preserve">Stavba Vranov n. T. - Oprava chodníkov a komunikácií </t>
  </si>
  <si>
    <t>Objekt Oprava parkoviska na Sídlisku 1. mája pri bloku "C"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</si>
  <si>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</si>
  <si>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</si>
  <si>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</si>
  <si>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</si>
  <si>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</si>
  <si>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22. 6. 2021</t>
  </si>
  <si>
    <t>Odberateľ: Mesto Vranov nad Topľou</t>
  </si>
  <si>
    <t xml:space="preserve">Projektant: 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</si>
  <si>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</si>
  <si>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</si>
  <si>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</si>
  <si>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</si>
  <si>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</si>
  <si>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</si>
  <si>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 xml:space="preserve">VRN </t>
  </si>
  <si>
    <t>Spolu</t>
  </si>
  <si>
    <t>Ďalšie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</si>
  <si>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</si>
  <si>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</si>
  <si>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</si>
  <si>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</si>
  <si>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</si>
  <si>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</si>
  <si>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</si>
  <si>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VRN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</si>
  <si>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</si>
  <si>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</si>
  <si>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</si>
  <si>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</si>
  <si>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</si>
  <si>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</si>
  <si>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</si>
  <si>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</si>
  <si>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</si>
  <si>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</si>
  <si>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</si>
  <si>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</si>
  <si>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</si>
  <si>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</si>
  <si>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</si>
  <si>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22. 6. 2021</t>
  </si>
  <si>
    <t>Prehľad rozpočtových nákladov</t>
  </si>
  <si>
    <t>Práce HSV</t>
  </si>
  <si>
    <t xml:space="preserve">   ZEMNÉ PRÁCE</t>
  </si>
  <si>
    <t xml:space="preserve">   SPEVNENÉ PLOCHY</t>
  </si>
  <si>
    <t xml:space="preserve">   POTRUBNÉ ROZVODY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</si>
  <si>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</si>
  <si>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</si>
  <si>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</si>
  <si>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</si>
  <si>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</si>
  <si>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</si>
  <si>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</si>
  <si>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</si>
  <si>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</si>
  <si>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</si>
  <si>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</si>
  <si>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</si>
  <si>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</si>
  <si>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</si>
  <si>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</si>
  <si>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</si>
  <si>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</si>
  <si>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 xml:space="preserve">Zákazka Vranov n. T. - Oprava chodníkov a komunikácií </t>
  </si>
  <si>
    <t>171209001</t>
  </si>
  <si>
    <t>Poplatok za skladovanie - zemina a kamenivo (17 05) nebezpečné asvaltové zmesy</t>
  </si>
  <si>
    <t>t</t>
  </si>
  <si>
    <t>113202111</t>
  </si>
  <si>
    <t>Vytrhanie obrúb kamenných, s vybúraním lôžka, z krajníkov alebo obrubníkov stojatých,  -0,14500t</t>
  </si>
  <si>
    <t>m</t>
  </si>
  <si>
    <t>113307242</t>
  </si>
  <si>
    <t>Odstránenie podkladu asfaltového v ploche nad 200 m2, hr.nad 50 do 100 mm,  -0,18100t</t>
  </si>
  <si>
    <t>m2</t>
  </si>
  <si>
    <t>572741311</t>
  </si>
  <si>
    <t xml:space="preserve">Vyrovnanie povrchu s rozprestretím hmôt </t>
  </si>
  <si>
    <t>573211111</t>
  </si>
  <si>
    <t>Postrek asfaltový spojovací bez posypu kamenivom z asfaltu cestného v množstve od 0,50 do 0,70 kg/m2</t>
  </si>
  <si>
    <t>577154231</t>
  </si>
  <si>
    <t>Asfaltový betón po zhutnení 1.trieda strednozrný ABS alebo hrubozrný ABH hr. 60 mm</t>
  </si>
  <si>
    <t>899331111</t>
  </si>
  <si>
    <t>Výšková úprava uličného vstupu alebo vpuste do 200 mm zvýšením poklopu</t>
  </si>
  <si>
    <t>ks</t>
  </si>
  <si>
    <t>916161111</t>
  </si>
  <si>
    <t>Osadenie cestnej obruby z veľkých kociek s bočnou oporou z bet. tr. C 12/15 do lôžka z betónu</t>
  </si>
  <si>
    <t>5921954390</t>
  </si>
  <si>
    <t>Obrubník cestný OBC obchodný názov a typ uvedie uchádzač 100x26x15 cm</t>
  </si>
  <si>
    <t>998225311</t>
  </si>
  <si>
    <t>Presun hmôt pre opravy a údržbu komunikácií a letísk s krytom asfaltovým alebo betónovým</t>
  </si>
  <si>
    <t xml:space="preserve">Objekt Oprava chodníka ul. Janka Kráľa </t>
  </si>
  <si>
    <t>Ostatné náklady</t>
  </si>
  <si>
    <t xml:space="preserve">   VODOROVNÉ KONŠTRUKCIE</t>
  </si>
  <si>
    <t>162501102</t>
  </si>
  <si>
    <t xml:space="preserve">Vodorovné premiestnenie výkopku  po spevnenej ceste z  horniny tr.1-4, do 100 m3 na vzdialenosť do 3000 m </t>
  </si>
  <si>
    <t>m3</t>
  </si>
  <si>
    <t>113107241</t>
  </si>
  <si>
    <t>Odstránenie krytu v ploche nad 200 m2 asfaltového, hr. vrstvy do 50 mm,  -0,09800t</t>
  </si>
  <si>
    <t>Asfaltový betón po zhutnení 1.trieda strednozrný ABS alebo hrubozrný ABH hr.40 mm</t>
  </si>
  <si>
    <t>Objekt Ul. Jarná-chodníky a cesta</t>
  </si>
  <si>
    <t>132201101</t>
  </si>
  <si>
    <t>Výkop ryhy do šírky 600 mm v horn.3 do 100 m3</t>
  </si>
  <si>
    <t>162301101</t>
  </si>
  <si>
    <t>Vodorovné premiestnenie výkopku tr.1-4 do 500 m</t>
  </si>
  <si>
    <t>162301102</t>
  </si>
  <si>
    <t>Vodorovné premiestnenie výkopku  po spevnenej ceste z  horniny tr.1-4,  s uložením na skladku</t>
  </si>
  <si>
    <t>113107132</t>
  </si>
  <si>
    <t>Odstránenie podkladu alebo krytu do 200 m2 z betónu prostého, hr. vrstvy 150 do 300 mm 0,500 t</t>
  </si>
  <si>
    <t>113201111</t>
  </si>
  <si>
    <t>Vytrhanie obrúb, chodníkových ležatých 0,230 t</t>
  </si>
  <si>
    <t>567115112</t>
  </si>
  <si>
    <t>Podklad z prostého betónu tr. C 8/10 hr.90 mm</t>
  </si>
  <si>
    <t>576151111</t>
  </si>
  <si>
    <t>Koberec asfaltový otvorený z kameniva drveného obaleného asfaltom so zhutnením hr.60 mm</t>
  </si>
  <si>
    <t>576331111</t>
  </si>
  <si>
    <t>Koberec asfaltový z kameniva drobného ťaženého s rozprestretím a so zhutnením, po zhutnení hr. 40 mm</t>
  </si>
  <si>
    <t>573211105</t>
  </si>
  <si>
    <t>Postrek asfaltový spojovací bez posypu kamenivom z asfaltu cestného v množstve 0,20 kg/m2</t>
  </si>
  <si>
    <t>899332111</t>
  </si>
  <si>
    <t>Výšková úprava uličného vstupu alebo vpuste do 200 mm znížením poklopu</t>
  </si>
  <si>
    <t>916531111</t>
  </si>
  <si>
    <t>Osadenie záhonového alebo parkového obrubníka betón., do lôžka z bet. pros. tr. C 12/15 bez bočnej opory</t>
  </si>
  <si>
    <t>919735111</t>
  </si>
  <si>
    <t>Rezanie existujúceho asfaltového krytu alebo podkladu hľbky do 50 mm</t>
  </si>
  <si>
    <t>979084213</t>
  </si>
  <si>
    <t>Vodorovná doprava vybúraných hmôt po suchu bez naloženia, ale so zložením na vzdialenosť do 1 km</t>
  </si>
  <si>
    <t>979087213</t>
  </si>
  <si>
    <t>Nakladanie na dopravné prostriedky pre vodorovnú dopravu vybúraných hmôt</t>
  </si>
  <si>
    <t>979091111</t>
  </si>
  <si>
    <t>Poplatok za  skladovanie-ostatné</t>
  </si>
  <si>
    <t>5921745100</t>
  </si>
  <si>
    <t>Chodníkový obrubník</t>
  </si>
  <si>
    <t>Obrubník cestný OBC  obchodný názov a typ uvedie uchádzač 100x26x15 cm</t>
  </si>
  <si>
    <t>Objekt Plocha na ul. Slanskej</t>
  </si>
  <si>
    <t>Postrek asfaltový spojovací bez posypu kamenivom z asfaltu cestného v množstve 0,70 kg/m2</t>
  </si>
  <si>
    <t>577144221</t>
  </si>
  <si>
    <t>Asfaltový betón vrstva obrusná AC 11 O v pruhu š. nad 3 m z nemodifik. asfaltu tr. I, po zhutnení hr.60 mm</t>
  </si>
  <si>
    <t>899231111</t>
  </si>
  <si>
    <t>Výšková úprava uličného vstupu alebo vpuste do 200 mm zvýšením mreže</t>
  </si>
  <si>
    <t>592170001800</t>
  </si>
  <si>
    <t>Obrubník  parkový  obchodný názov a typ uvedie uchádzač, lxšxv 1000x50x200 mm, sivá</t>
  </si>
  <si>
    <t>Objekt Parkovisko sídlisko Juh pri kotolni</t>
  </si>
  <si>
    <t>Vodorovné premiestnenie výkopku tr..1-4 do 1000 m</t>
  </si>
  <si>
    <t>162701109</t>
  </si>
  <si>
    <t>Príplatok za každých ďalších 1000 m horniny 1-4 po spevnenej ceste</t>
  </si>
  <si>
    <t>167101102</t>
  </si>
  <si>
    <t>Nakladanie neuľahnutého výkopku z hornín tr.1-4 nad 100 do 1000 m3</t>
  </si>
  <si>
    <t>122302201</t>
  </si>
  <si>
    <t>Odkopávka a prekopávka nezapažená pre cesty, v hornine 4 do 100 m3</t>
  </si>
  <si>
    <t>122302209</t>
  </si>
  <si>
    <t>Príplatok za lepivosť horniny 4</t>
  </si>
  <si>
    <t>564731111</t>
  </si>
  <si>
    <t>Podklad alebo kryt z kameniva hrubého drveného veľ. 32-63 mm s rozprestretím a zhutn.hr.100 mm</t>
  </si>
  <si>
    <t>Objekt Sídlisko Juh-Oprava chodníka pri stojisku</t>
  </si>
  <si>
    <t>Osadenie chodnikových obrubníkov do lôžka z betónu</t>
  </si>
  <si>
    <t>979084216</t>
  </si>
  <si>
    <t>Vodorovná doprava vybúraných hmôt po suchu bez naloženia, ale so zložením na vzdialenosť do 5 km</t>
  </si>
  <si>
    <t>Obrubník chodnikový  obchodný názov a typ uvedie uchádzač</t>
  </si>
  <si>
    <t xml:space="preserve">Objekt Výmena obrubníkov na ul. Mlynskej </t>
  </si>
  <si>
    <t>132101202</t>
  </si>
  <si>
    <t>Výkop ryhy šírky 600-2000mm hor 1-2 od 100 do 1000 m3</t>
  </si>
  <si>
    <t>Poplatok za skladovanie - zemina a kamenivo (17 05) nebezpečné</t>
  </si>
  <si>
    <t>577114111</t>
  </si>
  <si>
    <t>Doasvaltovanie chodníkov pri obrubníkochšírka 40 mm, po zhutnení hr. 25 mm</t>
  </si>
  <si>
    <t>916361111</t>
  </si>
  <si>
    <t>Osadenie cestného obrubníka betónového ležatého do lôžka z betónu prostého tr. C 12/15 s bočnou oporou</t>
  </si>
  <si>
    <t>919735116</t>
  </si>
  <si>
    <t>Rezanie existujúceho asfaltového krytu alebo podkladu hĺbky nad 250 do 300 mm</t>
  </si>
  <si>
    <t>592170003600</t>
  </si>
  <si>
    <t>Obrubník  obchodný názov a typ uvedie uchádzač cestný so skosením, lxšxv 250x150x250 mm, sivá</t>
  </si>
  <si>
    <t>Objekt Chodník pri ZŠ Sídlisko II</t>
  </si>
  <si>
    <t>122102201</t>
  </si>
  <si>
    <t>Odkopávka a prekopávka nezapažená pre cesty v horninách 1 a 2 do 100 m3</t>
  </si>
  <si>
    <t>564251114</t>
  </si>
  <si>
    <t>Podklad alebo podsyp zo štrkopiesku s rozprestretím, vlhčením a zhutnením, po zhutnení hr. 180 mm</t>
  </si>
  <si>
    <t>567114111</t>
  </si>
  <si>
    <t>Podklad z podkladového betónu PB I tr. C 20/25 hr. 100 mm</t>
  </si>
  <si>
    <t>Vodorovná doprava s naložením a složením na vzdialenosť do 5 km</t>
  </si>
  <si>
    <t>Chodníkový obrubník  obchodný názov a typ uvedie uchádzač</t>
  </si>
  <si>
    <t>Objekt Sídlisko II pred bytovým domom 1323</t>
  </si>
  <si>
    <t>132301101</t>
  </si>
  <si>
    <t>Výkop ryhy do šírky 600 mm v horn.4 do 100 m3</t>
  </si>
  <si>
    <t>167101100</t>
  </si>
  <si>
    <t>Nakladanie výkopku tr.1-4 ručne</t>
  </si>
  <si>
    <t>171201101</t>
  </si>
  <si>
    <t>Uloženie sypaniny do násypov s rozprestretím sypaniny vo vrstvách a s hrubým urovnaním nezhutnených</t>
  </si>
  <si>
    <t>171209003</t>
  </si>
  <si>
    <t xml:space="preserve">Poplatok za skladovanie - štrk zo železničného zvršku (17 05) nebezpečné </t>
  </si>
  <si>
    <t>113107142</t>
  </si>
  <si>
    <t>Odstránenie krytu asfaltového v ploche do 200 m2, hr. nad 50 do 100 mm,  -0,18100t</t>
  </si>
  <si>
    <t>113204111</t>
  </si>
  <si>
    <t>Vytrhanie obrúb kamenných, s vybúraním lôžka, záhonových,  -0,04000t</t>
  </si>
  <si>
    <t>Vyrovnavka asvaltom</t>
  </si>
  <si>
    <t>573231111</t>
  </si>
  <si>
    <t>Postrek asfaltový spojovací bez posypu kamenivom z cestnej emulzie v množstve od 0,50 do 0,80 kg/m2</t>
  </si>
  <si>
    <t>577144131</t>
  </si>
  <si>
    <t>Asfaltový betón vrstva obrusná AC 8 O v pruhu š. do 3 m z modifik. asfaltu tr. II, po zhutnení hr. 50 mm</t>
  </si>
  <si>
    <t>917762111</t>
  </si>
  <si>
    <t>Osadenie chodník. obrubníka betónového ležatého do lôžka z betónu prosteho tr. C 12/15 s bočnou oporou</t>
  </si>
  <si>
    <t>919735112</t>
  </si>
  <si>
    <t>Rezanie existujúceho asfaltového krytu alebo podkladu hĺbky nad 50 do 100 mm</t>
  </si>
  <si>
    <t>979084214</t>
  </si>
  <si>
    <t>Vodorovná doprava vybúraných hmôt po suchu bez naloženia, ale so zložením na vzdialenosť do 2 km</t>
  </si>
  <si>
    <t>938909311</t>
  </si>
  <si>
    <t>Odstránenie blata, prachu alebo hlineného nánosu, z povrchu podkladu alebo krytu bet. alebo asfalt.</t>
  </si>
  <si>
    <t>5922903030</t>
  </si>
  <si>
    <t>Obrubník rovný  obchodný názov a typ uvedie uchádzač 100/20/10 cm, sivá</t>
  </si>
  <si>
    <t>Objekt Sídlisko II pred bytovým domom 1323 - Montáž dažďovej kanalizácie so žľabom</t>
  </si>
  <si>
    <t xml:space="preserve">   ZÁKLADY</t>
  </si>
  <si>
    <t>Práce PSV</t>
  </si>
  <si>
    <t xml:space="preserve">   ZTI - VNÚTORNA KANALIZÁCIA</t>
  </si>
  <si>
    <t>Pol1</t>
  </si>
  <si>
    <t>Výkop ryhy</t>
  </si>
  <si>
    <t>Pol2</t>
  </si>
  <si>
    <t>Obsyp potrubia sypaninou z vhodných hornín 1 až 4 bez prehodenia sypaniny</t>
  </si>
  <si>
    <t>Pol3</t>
  </si>
  <si>
    <t>Rozprestretie ornice na svahu</t>
  </si>
  <si>
    <t>Pol4</t>
  </si>
  <si>
    <t>Zhutnenie podložia</t>
  </si>
  <si>
    <t>Pol5</t>
  </si>
  <si>
    <t>Podklad z prostého betónu hr. 10 cm</t>
  </si>
  <si>
    <t>Pol6</t>
  </si>
  <si>
    <t>Podklad z kameniva spevneného 4-8 mm hr. 10 cm</t>
  </si>
  <si>
    <t>Pol7</t>
  </si>
  <si>
    <t>Liaty asfalt z kameniva ťaženého alebo drveného s rozprestrenlm jemnozrnný hr.30 mm</t>
  </si>
  <si>
    <t>Pol8</t>
  </si>
  <si>
    <t>Podklad alebo kryt z kameniva hrubého drveného veľ. 32-63 mm hr. 20 cm</t>
  </si>
  <si>
    <t>Pol10</t>
  </si>
  <si>
    <t>Búranie betónu</t>
  </si>
  <si>
    <t>Pol11</t>
  </si>
  <si>
    <t>Vybúranie otvoru v betonovej šachte</t>
  </si>
  <si>
    <t>Pol12</t>
  </si>
  <si>
    <t xml:space="preserve">PVC žlab - dodávka  a osadenie </t>
  </si>
  <si>
    <t>Pol9</t>
  </si>
  <si>
    <t>Rezanie existujúceho asfaltového krytu</t>
  </si>
  <si>
    <t>Pol13</t>
  </si>
  <si>
    <t>Montáž a dodávka potrubia PVC 110</t>
  </si>
  <si>
    <t>Pol14</t>
  </si>
  <si>
    <t>Ostatné - skúška tesnosti kanalizácie v objektoch vodou DN 150 alebo DN 200</t>
  </si>
  <si>
    <t xml:space="preserve">Objekt Chodník ul. Domašská </t>
  </si>
  <si>
    <t xml:space="preserve">   ZVISLÉ KONŠTRUKCIE</t>
  </si>
  <si>
    <t>132101101</t>
  </si>
  <si>
    <t>Výkop ryhy do šírky 600 mm v horn.1a2 do 100 m3</t>
  </si>
  <si>
    <t>132201109</t>
  </si>
  <si>
    <t>Príplatok k cene za lepivosť horniny 3</t>
  </si>
  <si>
    <t>161101501</t>
  </si>
  <si>
    <t>Zvislé premiestnenie výkopku z horniny I až IV,nosením za každé 3 m výšky</t>
  </si>
  <si>
    <t>M3</t>
  </si>
  <si>
    <t>162201102</t>
  </si>
  <si>
    <t>Vodorovné premiestnenie výkopku z horniny 1-4 nad 20-50m</t>
  </si>
  <si>
    <t>274313711</t>
  </si>
  <si>
    <t>Betón základových pásov, prostý tr. C 25/30</t>
  </si>
  <si>
    <t>311271303</t>
  </si>
  <si>
    <t>Murivo nosné (m3) PREMAC alebo ekvivalent 50x30x25 s betónovou výplňou hr. 300 mm</t>
  </si>
  <si>
    <t>311361821</t>
  </si>
  <si>
    <t>Výstuž nadzákladových múrov 10505</t>
  </si>
  <si>
    <t>577144121</t>
  </si>
  <si>
    <t>Doasvaltovanie cesty pri obrubníkoch</t>
  </si>
  <si>
    <t>Objekt Chodník ul. Domašská  - doplnenie</t>
  </si>
  <si>
    <t>34843011800</t>
  </si>
  <si>
    <t>Montáž a dodávka zábradlia DN 44,5 mm, farba žltá, vrátane kotvenia</t>
  </si>
  <si>
    <t>564861111</t>
  </si>
  <si>
    <t>Podklad zo štrkodrviny  frakcie 8-16 mm s rozprestrením a zhutnením,hr.po zhutnení 200 mm</t>
  </si>
  <si>
    <t>Objekt Chodník Duklianskych hrdinov</t>
  </si>
  <si>
    <t xml:space="preserve">Objekt Oprava chodníkov pri BD 1064 Sídlisko Juh </t>
  </si>
  <si>
    <t>Osadenie chodníkových obrubníkovdo lôžka z betónu</t>
  </si>
  <si>
    <t>Asfaltový betón po zhutnení 1.trieda strednozrný ABS alebo hrubozrný ABH hr. 40 mm</t>
  </si>
  <si>
    <t>Objekt VRANOV N/T-OPRAVA UL. KALINČIAKOVA - SO 01 – Oprava komunikácie</t>
  </si>
  <si>
    <t>162701105</t>
  </si>
  <si>
    <t>Vodorovné premiestnenie výkopu do 10000 m horn. tr. 1-4</t>
  </si>
  <si>
    <t>167101101</t>
  </si>
  <si>
    <t>Nakladanie výkopku do 100 m3 v horn. tr. 1-4</t>
  </si>
  <si>
    <t>171201201</t>
  </si>
  <si>
    <t>Uloženie sypaniny na skládku</t>
  </si>
  <si>
    <t>181101101</t>
  </si>
  <si>
    <t>Úprava pláne v zárezoch v horn. tr. 1-4 bez zhutnenia</t>
  </si>
  <si>
    <t>181101102</t>
  </si>
  <si>
    <t>Úprava pláne v zárezoch v horn. tr. 1-4 so zhutnením</t>
  </si>
  <si>
    <t>181301101</t>
  </si>
  <si>
    <t>Rozprestretie ornice, sklon do 1:5 do 500 m2 hr. do 10 cm</t>
  </si>
  <si>
    <t>122202201</t>
  </si>
  <si>
    <t>Odkopávky pre cesty v horn. tr. 3 do 100 m3</t>
  </si>
  <si>
    <t>122202209</t>
  </si>
  <si>
    <t>Príplatok za lepivosť  horn. tr. 3 pre cesty</t>
  </si>
  <si>
    <t>113107131</t>
  </si>
  <si>
    <t>Odstránenie podkladov alebo krytov z betónu prost. hr. do 150 mm, do 200 m2</t>
  </si>
  <si>
    <t>113107141</t>
  </si>
  <si>
    <t>Odstránenie podkladov alebo krytov živičných hr. do 50 mm, do 200 m2</t>
  </si>
  <si>
    <t>113151214</t>
  </si>
  <si>
    <t>Frézovanie živ. krytu hr. do 50 mm, š. nad 750 mm alebo nad 500 m2, bez prekážok</t>
  </si>
  <si>
    <t>Vytrhanie krajníkov alebo obrubníkov stojatých</t>
  </si>
  <si>
    <t>180402111</t>
  </si>
  <si>
    <t>Založenie parkového trávnika výsevom v rovine</t>
  </si>
  <si>
    <t>183403153</t>
  </si>
  <si>
    <t>Obrobenie pôdy hrabanim v rovine</t>
  </si>
  <si>
    <t>121101101</t>
  </si>
  <si>
    <t>Odstránenie ornice s premiestnením do 50 m</t>
  </si>
  <si>
    <t>005724000</t>
  </si>
  <si>
    <t>Zmes trávna parková sídlisková</t>
  </si>
  <si>
    <t>kg</t>
  </si>
  <si>
    <t>564851111</t>
  </si>
  <si>
    <t>Podklad zo štrkodrte hr. 150 mm</t>
  </si>
  <si>
    <t>Podklad zo štrkodrte hr. 200 mm</t>
  </si>
  <si>
    <t>573111112</t>
  </si>
  <si>
    <t>Postrek živ. infiltračný s posypom kam. z asfaltu 1,0 kg/m2</t>
  </si>
  <si>
    <t>Postrek živičný spojovací z cestného asfaltu 0,5-0,7 kg/m2</t>
  </si>
  <si>
    <t>577144211</t>
  </si>
  <si>
    <t>Asfaltový betón AC 11 (ABS II) hr. 50 mm, š. do 3 m</t>
  </si>
  <si>
    <t>577145212</t>
  </si>
  <si>
    <t>Asfaltový betón AC 16 (ABH II) vrstva ložná hr. 50 mm, š. do 3 m</t>
  </si>
  <si>
    <t>577156213</t>
  </si>
  <si>
    <t>Asfaltový betón ABVH II hr. 80 mm, š. do 3 m</t>
  </si>
  <si>
    <t>5008030</t>
  </si>
  <si>
    <t>Dodávka kábelového žľabu</t>
  </si>
  <si>
    <t>5008031</t>
  </si>
  <si>
    <t>Dodávka červenej fólie š=0,33 m</t>
  </si>
  <si>
    <t>915711111</t>
  </si>
  <si>
    <t>Vodorovné značenie krytov striek. farbou, deliace čiary š. 120 mm</t>
  </si>
  <si>
    <t>915719111</t>
  </si>
  <si>
    <t>Príplatok za reflexnú úpravu balotinovú, deliace čiary š. 120 mm</t>
  </si>
  <si>
    <t>915721111</t>
  </si>
  <si>
    <t>Vodorovné značenie krytov striek. farbou, čiary, zebry, šípky, nápisy a pod.</t>
  </si>
  <si>
    <t>915729111</t>
  </si>
  <si>
    <t>Príplatok za reflexnú úpravu balotinovú, čiary, zebry, šípky, nápisy a pod.</t>
  </si>
  <si>
    <t>915791111</t>
  </si>
  <si>
    <t>Predznač. pre vodor. značenie z náter. hmôt, deliace čiary, vodiace pásiky</t>
  </si>
  <si>
    <t>915791112</t>
  </si>
  <si>
    <t>Predznač. pre vodor. znač. z náter. hmôt, stopčiary, zebry, tiene, šípky, nápisy, prechody</t>
  </si>
  <si>
    <t>917862111</t>
  </si>
  <si>
    <t>Osad. chodník. obrubníka betón. stojatého s oporou do lôžka z betónu tr. C 12/15</t>
  </si>
  <si>
    <t>Rezanie stávajúceho živičného krytu alebo podkladu hr. do 5 cm</t>
  </si>
  <si>
    <t>979082213</t>
  </si>
  <si>
    <t>Vodor. doprava sute po suchu do 1 km</t>
  </si>
  <si>
    <t>979082219</t>
  </si>
  <si>
    <t>Príplatok za každý ďalší 1 km sute</t>
  </si>
  <si>
    <t>Vodor. doprava vybúraných hmôt po suchu do 5 km</t>
  </si>
  <si>
    <t>979084219</t>
  </si>
  <si>
    <t>Príplatok za každých ďalších 5 km vybúr. hmôt nad 5km</t>
  </si>
  <si>
    <t>9100001</t>
  </si>
  <si>
    <t>Uloženie kábelového žľabu</t>
  </si>
  <si>
    <t>9755010</t>
  </si>
  <si>
    <t>Preloženie dopravnej značky</t>
  </si>
  <si>
    <t>kus</t>
  </si>
  <si>
    <t>979088110</t>
  </si>
  <si>
    <t>Poplatok za uloženie sute a vyb. hmôt na skladku</t>
  </si>
  <si>
    <t>592174510</t>
  </si>
  <si>
    <t>Obrubník chodníkový  obchodný názov a typ uvedie uchádzač ABO 2-15 100x15x25</t>
  </si>
  <si>
    <t>998225111</t>
  </si>
  <si>
    <t>Presun hmôt pre pozemné komunikácie a plochy letísk, kryt živičný</t>
  </si>
  <si>
    <t>Objekt VRANOV N/T-OPRAVA UL. KALINČIAKOVA - SO 02 - Chodník</t>
  </si>
  <si>
    <t>111201101</t>
  </si>
  <si>
    <t>Odstránenie krovín a stromov s koreňmi do 1000 m2</t>
  </si>
  <si>
    <t>112101121</t>
  </si>
  <si>
    <t>Vyrúbanie stromov ihličnatých priemer do 300 mm</t>
  </si>
  <si>
    <t>112201101</t>
  </si>
  <si>
    <t>Odstránenie pňov priemer do 300 mm</t>
  </si>
  <si>
    <t>113107122</t>
  </si>
  <si>
    <t>Odstránenie podkladov alebo krytov z kameniva drv. hr. 100-200 mm, do 200 m2</t>
  </si>
  <si>
    <t>Odstránenie podkladov alebo krytov živičných hr. 50-100 mm, do 200 m2</t>
  </si>
  <si>
    <t>Vytrhanie obrubníkov záhonových</t>
  </si>
  <si>
    <t>111251112</t>
  </si>
  <si>
    <t>Drvenie odrezaných konárov štiepkovaním do 100 mm</t>
  </si>
  <si>
    <t>162201461</t>
  </si>
  <si>
    <t>Vodorovné premiestnenie do 3 km konárov ihlič. do 30 cm</t>
  </si>
  <si>
    <t>162201471</t>
  </si>
  <si>
    <t>Vodorovné premiestnenie do 3 km kmeňov ihlič. do 30 cm</t>
  </si>
  <si>
    <t>162201475</t>
  </si>
  <si>
    <t>Vodorovné premiestnenie do 3 km pňov do 30 cm</t>
  </si>
  <si>
    <t>564231111</t>
  </si>
  <si>
    <t>Podklad zo štrkopiesku hr. 10 cm</t>
  </si>
  <si>
    <t>564841111</t>
  </si>
  <si>
    <t>Podklad zo štrkodrte hr. 120 mm</t>
  </si>
  <si>
    <t>596811111</t>
  </si>
  <si>
    <t>Kladenie betónovej dlažby do lôžka z kameniva ťaženého</t>
  </si>
  <si>
    <t>577123211</t>
  </si>
  <si>
    <t>Asfaltový betón AC 8 (ABJ II) hr. 30 mm, š. do 3 m</t>
  </si>
  <si>
    <t>577143221</t>
  </si>
  <si>
    <t>Asfaltový betón AC 8 (ABJ II) hr. 50 mm, š. nad 3 m</t>
  </si>
  <si>
    <t>592960046</t>
  </si>
  <si>
    <t>Dlažba pre nevidiacich  obchodný názov a typ uvedie uchádzač 200*200*60 červená bodková</t>
  </si>
  <si>
    <t>592960047</t>
  </si>
  <si>
    <t>Dlažba pre nevidiacich  obchodný názov a typ uvedie uchádza 200*200*60 červená drážková</t>
  </si>
  <si>
    <t>916561111</t>
  </si>
  <si>
    <t>Osadenie záhonového obrubníka betónového do lôžka z betónu s bočnou oporou</t>
  </si>
  <si>
    <t>592172000</t>
  </si>
  <si>
    <t>Betónový obrubník parkový   obchodný názov a typ uvedie uchádzač 500/200/50</t>
  </si>
  <si>
    <t>Obrubník chodníkový  obchodný názov a typ uvedie uchádzač  ABO 2-15 100x15x25</t>
  </si>
  <si>
    <t>Objekt VRANOV N/T-OPRAVA UL. KALINČIAKOVA - SO 03 - Parkovisko a nový kryt komunikácie</t>
  </si>
  <si>
    <t>113106121</t>
  </si>
  <si>
    <t>Rozobratie dlažby pre chodcov z betón. dlaždíc alebo tvárnic</t>
  </si>
  <si>
    <t>564851114</t>
  </si>
  <si>
    <t>Podklad zo štrkodrte hr. 180 mm</t>
  </si>
  <si>
    <t>Asfaltový betón AC 11 (ABS II) hr. 50 mm, š. nad 3 m</t>
  </si>
  <si>
    <t>577145222</t>
  </si>
  <si>
    <t>Asfaltový betón AC 16 (ABH II) vrstva ložná hr. 50 mm, š. nad 3 m</t>
  </si>
  <si>
    <t>Výšková úprava vstupu alebo vpuste do 200 mm znížením poklopu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</si>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</sst>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5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5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0" fillId="0" borderId="21" xfId="0" applyFill="1" applyBorder="1"/>
    <xf numFmtId="164" fontId="11" fillId="0" borderId="21" xfId="0" applyNumberFormat="1" applyFont="1" applyFill="1" applyBorder="1"/>
    <xf numFmtId="164" fontId="0" fillId="0" borderId="21" xfId="0" applyNumberFormat="1" applyFill="1" applyBorder="1"/>
    <xf numFmtId="164" fontId="12" fillId="0" borderId="21" xfId="0" applyNumberFormat="1" applyFont="1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11" fillId="0" borderId="21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1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164" fontId="18" fillId="0" borderId="0" xfId="0" applyNumberFormat="1" applyFont="1" applyAlignment="1">
      <alignment wrapText="1"/>
    </xf>
    <xf numFmtId="166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165" fontId="18" fillId="0" borderId="0" xfId="0" applyNumberFormat="1" applyFont="1"/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4" fontId="14" fillId="0" borderId="109" xfId="0" applyNumberFormat="1" applyFont="1" applyBorder="1"/>
    <xf numFmtId="166" fontId="14" fillId="0" borderId="109" xfId="0" applyNumberFormat="1" applyFont="1" applyBorder="1"/>
    <xf numFmtId="165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166" fontId="18" fillId="0" borderId="105" xfId="0" applyNumberFormat="1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9" fillId="0" borderId="0" xfId="0" applyFont="1"/>
    <xf numFmtId="164" fontId="6" fillId="0" borderId="14" xfId="0" applyNumberFormat="1" applyFont="1" applyFill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0" fontId="1" fillId="0" borderId="28" xfId="0" applyFont="1" applyBorder="1"/>
    <xf numFmtId="164" fontId="6" fillId="0" borderId="0" xfId="0" applyNumberFormat="1" applyFont="1" applyBorder="1"/>
    <xf numFmtId="0" fontId="6" fillId="0" borderId="29" xfId="0" applyFont="1" applyBorder="1"/>
    <xf numFmtId="164" fontId="5" fillId="0" borderId="55" xfId="0" applyNumberFormat="1" applyFont="1" applyBorder="1"/>
    <xf numFmtId="0" fontId="6" fillId="0" borderId="28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45" xfId="0" applyNumberFormat="1" applyFont="1" applyBorder="1"/>
    <xf numFmtId="164" fontId="1" fillId="0" borderId="28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1" fillId="0" borderId="93" xfId="0" applyNumberFormat="1" applyFont="1" applyBorder="1"/>
    <xf numFmtId="164" fontId="5" fillId="0" borderId="28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164" fontId="5" fillId="0" borderId="74" xfId="0" applyNumberFormat="1" applyFont="1" applyFill="1" applyBorder="1"/>
    <xf numFmtId="164" fontId="5" fillId="0" borderId="76" xfId="0" applyNumberFormat="1" applyFont="1" applyFill="1" applyBorder="1"/>
    <xf numFmtId="0" fontId="5" fillId="2" borderId="3" xfId="0" applyFont="1" applyFill="1" applyBorder="1" applyAlignment="1">
      <alignment horizontal="center"/>
    </xf>
    <xf numFmtId="0" fontId="5" fillId="0" borderId="114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1" fillId="0" borderId="79" xfId="0" applyFont="1" applyBorder="1"/>
    <xf numFmtId="0" fontId="6" fillId="0" borderId="2" xfId="0" applyFont="1" applyBorder="1"/>
    <xf numFmtId="0" fontId="1" fillId="0" borderId="74" xfId="0" applyFont="1" applyBorder="1"/>
    <xf numFmtId="0" fontId="1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0" xfId="0" applyFont="1" applyBorder="1"/>
    <xf numFmtId="0" fontId="1" fillId="0" borderId="78" xfId="0" applyFont="1" applyBorder="1"/>
    <xf numFmtId="0" fontId="6" fillId="0" borderId="38" xfId="0" applyFont="1" applyBorder="1"/>
    <xf numFmtId="0" fontId="6" fillId="0" borderId="37" xfId="0" applyFont="1" applyBorder="1"/>
    <xf numFmtId="0" fontId="1" fillId="0" borderId="73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6" fillId="0" borderId="82" xfId="0" applyFont="1" applyBorder="1"/>
    <xf numFmtId="0" fontId="1" fillId="0" borderId="75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59" xfId="0" applyFont="1" applyBorder="1"/>
    <xf numFmtId="0" fontId="14" fillId="0" borderId="109" xfId="0" applyFont="1" applyBorder="1"/>
    <xf numFmtId="0" fontId="18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5" fillId="0" borderId="0" xfId="0" applyFont="1"/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5" fillId="0" borderId="87" xfId="0" applyFont="1" applyBorder="1"/>
    <xf numFmtId="0" fontId="5" fillId="0" borderId="44" xfId="0" applyFont="1" applyBorder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5" fillId="0" borderId="59" xfId="0" applyFont="1" applyBorder="1"/>
    <xf numFmtId="0" fontId="6" fillId="0" borderId="44" xfId="0" applyFont="1" applyBorder="1"/>
    <xf numFmtId="0" fontId="6" fillId="0" borderId="0" xfId="0" applyFont="1"/>
    <xf numFmtId="0" fontId="1" fillId="0" borderId="77" xfId="0" applyFont="1" applyFill="1" applyBorder="1"/>
    <xf numFmtId="0" fontId="1" fillId="0" borderId="79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2" xfId="0" applyFont="1" applyFill="1" applyBorder="1"/>
    <xf numFmtId="0" fontId="1" fillId="0" borderId="83" xfId="0" applyFont="1" applyFill="1" applyBorder="1"/>
    <xf numFmtId="0" fontId="1" fillId="0" borderId="36" xfId="0" applyFont="1" applyFill="1" applyBorder="1"/>
    <xf numFmtId="0" fontId="6" fillId="0" borderId="0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0" fontId="6" fillId="0" borderId="87" xfId="0" applyFont="1" applyFill="1" applyBorder="1"/>
    <xf numFmtId="164" fontId="1" fillId="0" borderId="85" xfId="0" applyNumberFormat="1" applyFont="1" applyFill="1" applyBorder="1"/>
    <xf numFmtId="0" fontId="6" fillId="0" borderId="58" xfId="0" applyFont="1" applyFill="1" applyBorder="1"/>
    <xf numFmtId="0" fontId="1" fillId="0" borderId="40" xfId="0" applyFont="1" applyFill="1" applyBorder="1"/>
    <xf numFmtId="0" fontId="1" fillId="0" borderId="80" xfId="0" applyFont="1" applyFill="1" applyBorder="1"/>
    <xf numFmtId="0" fontId="1" fillId="0" borderId="30" xfId="0" applyFont="1" applyFill="1" applyBorder="1"/>
    <xf numFmtId="0" fontId="6" fillId="0" borderId="2" xfId="0" applyFont="1" applyFill="1" applyBorder="1"/>
    <xf numFmtId="0" fontId="1" fillId="0" borderId="74" xfId="0" applyFont="1" applyFill="1" applyBorder="1"/>
    <xf numFmtId="0" fontId="1" fillId="0" borderId="49" xfId="0" applyFont="1" applyFill="1" applyBorder="1"/>
    <xf numFmtId="0" fontId="1" fillId="0" borderId="76" xfId="0" applyFont="1" applyFill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3" xfId="0" applyFont="1" applyFill="1" applyBorder="1"/>
    <xf numFmtId="0" fontId="6" fillId="0" borderId="38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8" fillId="3" borderId="18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B40B-C592-4E9F-8A15-A90CC58BF4B8}">
  <dimension ref="A1:Z27"/>
  <sheetViews>
    <sheetView tabSelected="1" topLeftCell="A10" workbookViewId="0">
      <selection activeCell="D33" sqref="D33"/>
    </sheetView>
  </sheetViews>
  <sheetFormatPr defaultColWidth="0" defaultRowHeight="14.4" x14ac:dyDescent="0.3"/>
  <cols>
    <col min="1" max="1" width="32.77734375" customWidth="1"/>
    <col min="2" max="2" width="10.77734375" customWidth="1"/>
    <col min="3" max="6" width="8.777343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17" x14ac:dyDescent="0.3">
      <c r="A1" s="3"/>
      <c r="B1" s="3"/>
      <c r="C1" s="3"/>
      <c r="D1" s="3"/>
      <c r="E1" s="3"/>
      <c r="F1" s="3"/>
      <c r="G1" s="3"/>
    </row>
    <row r="2" spans="1:17" ht="34.950000000000003" customHeight="1" x14ac:dyDescent="0.3">
      <c r="A2" s="279" t="s">
        <v>0</v>
      </c>
      <c r="B2" s="280"/>
      <c r="C2" s="280"/>
      <c r="D2" s="280"/>
      <c r="E2" s="280"/>
      <c r="F2" s="5" t="s">
        <v>2</v>
      </c>
      <c r="G2" s="5"/>
    </row>
    <row r="3" spans="1:17" x14ac:dyDescent="0.3">
      <c r="A3" s="281" t="s">
        <v>1</v>
      </c>
      <c r="B3" s="281"/>
      <c r="C3" s="281"/>
      <c r="D3" s="281"/>
      <c r="E3" s="281"/>
      <c r="F3" s="6" t="s">
        <v>3</v>
      </c>
      <c r="G3" s="6" t="s">
        <v>4</v>
      </c>
    </row>
    <row r="4" spans="1:17" x14ac:dyDescent="0.3">
      <c r="A4" s="281"/>
      <c r="B4" s="281"/>
      <c r="C4" s="281"/>
      <c r="D4" s="281"/>
      <c r="E4" s="281"/>
      <c r="F4" s="7">
        <v>0.2</v>
      </c>
      <c r="G4" s="7">
        <v>0</v>
      </c>
    </row>
    <row r="5" spans="1:17" x14ac:dyDescent="0.3">
      <c r="A5" s="8"/>
      <c r="B5" s="8"/>
      <c r="C5" s="8"/>
      <c r="D5" s="8"/>
      <c r="E5" s="8"/>
      <c r="F5" s="8"/>
      <c r="G5" s="8"/>
    </row>
    <row r="6" spans="1:17" x14ac:dyDescent="0.3">
      <c r="A6" s="277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17" ht="24" customHeight="1" x14ac:dyDescent="0.3">
      <c r="A7" s="278" t="s">
        <v>12</v>
      </c>
      <c r="B7" s="275">
        <f>'SO 15319'!I105-Rekapitulácia!D7</f>
        <v>0</v>
      </c>
      <c r="C7" s="218">
        <f>'SO 15319'!P25</f>
        <v>0</v>
      </c>
      <c r="D7" s="218">
        <v>0</v>
      </c>
      <c r="E7" s="218">
        <f>'SO 15319'!P16</f>
        <v>0</v>
      </c>
      <c r="F7" s="218">
        <v>0</v>
      </c>
      <c r="G7" s="218">
        <f t="shared" ref="G7:G23" si="0">B7+C7+D7+E7+F7</f>
        <v>0</v>
      </c>
      <c r="K7">
        <f>'SO 15319'!K105</f>
        <v>0</v>
      </c>
      <c r="Q7">
        <v>30.126000000000001</v>
      </c>
    </row>
    <row r="8" spans="1:17" x14ac:dyDescent="0.3">
      <c r="A8" s="278" t="s">
        <v>13</v>
      </c>
      <c r="B8" s="275">
        <f>'SO 15321'!I94-Rekapitulácia!D8</f>
        <v>0</v>
      </c>
      <c r="C8" s="218">
        <f>'SO 15321'!P25</f>
        <v>0</v>
      </c>
      <c r="D8" s="218">
        <v>0</v>
      </c>
      <c r="E8" s="218">
        <f>'SO 15321'!P16</f>
        <v>0</v>
      </c>
      <c r="F8" s="218">
        <v>0</v>
      </c>
      <c r="G8" s="218">
        <f t="shared" si="0"/>
        <v>0</v>
      </c>
      <c r="K8">
        <f>'SO 15321'!K94</f>
        <v>0</v>
      </c>
      <c r="Q8">
        <v>30.126000000000001</v>
      </c>
    </row>
    <row r="9" spans="1:17" x14ac:dyDescent="0.3">
      <c r="A9" s="278" t="s">
        <v>14</v>
      </c>
      <c r="B9" s="275">
        <f>'SO 15322'!I110-Rekapitulácia!D9</f>
        <v>0</v>
      </c>
      <c r="C9" s="218">
        <f>'SO 15322'!P25</f>
        <v>0</v>
      </c>
      <c r="D9" s="218">
        <v>0</v>
      </c>
      <c r="E9" s="218">
        <f>'SO 15322'!P16</f>
        <v>0</v>
      </c>
      <c r="F9" s="218">
        <v>0</v>
      </c>
      <c r="G9" s="218">
        <f t="shared" si="0"/>
        <v>0</v>
      </c>
      <c r="K9">
        <f>'SO 15322'!K110</f>
        <v>0</v>
      </c>
      <c r="Q9">
        <v>30.126000000000001</v>
      </c>
    </row>
    <row r="10" spans="1:17" x14ac:dyDescent="0.3">
      <c r="A10" s="278" t="s">
        <v>15</v>
      </c>
      <c r="B10" s="275">
        <f>'SO 15323'!I95-Rekapitulácia!D10</f>
        <v>0</v>
      </c>
      <c r="C10" s="218">
        <f>'SO 15323'!P25</f>
        <v>0</v>
      </c>
      <c r="D10" s="218">
        <v>0</v>
      </c>
      <c r="E10" s="218">
        <f>'SO 15323'!P16</f>
        <v>0</v>
      </c>
      <c r="F10" s="218">
        <v>0</v>
      </c>
      <c r="G10" s="218">
        <f t="shared" si="0"/>
        <v>0</v>
      </c>
      <c r="K10">
        <f>'SO 15323'!K95</f>
        <v>0</v>
      </c>
      <c r="Q10">
        <v>30.126000000000001</v>
      </c>
    </row>
    <row r="11" spans="1:17" x14ac:dyDescent="0.3">
      <c r="A11" s="278" t="s">
        <v>16</v>
      </c>
      <c r="B11" s="275">
        <f>'SO 15324'!I89-Rekapitulácia!D11</f>
        <v>0</v>
      </c>
      <c r="C11" s="218">
        <f>'SO 15324'!P25</f>
        <v>0</v>
      </c>
      <c r="D11" s="218">
        <v>0</v>
      </c>
      <c r="E11" s="218">
        <f>'SO 15324'!P16</f>
        <v>0</v>
      </c>
      <c r="F11" s="218">
        <v>0</v>
      </c>
      <c r="G11" s="218">
        <f t="shared" si="0"/>
        <v>0</v>
      </c>
      <c r="K11">
        <f>'SO 15324'!K89</f>
        <v>0</v>
      </c>
      <c r="Q11">
        <v>30.126000000000001</v>
      </c>
    </row>
    <row r="12" spans="1:17" x14ac:dyDescent="0.3">
      <c r="A12" s="278" t="s">
        <v>17</v>
      </c>
      <c r="B12" s="275">
        <f>'SO 15325'!I102-Rekapitulácia!D12</f>
        <v>0</v>
      </c>
      <c r="C12" s="218">
        <f>'SO 15325'!P25</f>
        <v>0</v>
      </c>
      <c r="D12" s="218">
        <v>0</v>
      </c>
      <c r="E12" s="218">
        <f>'SO 15325'!P16</f>
        <v>0</v>
      </c>
      <c r="F12" s="218">
        <v>0</v>
      </c>
      <c r="G12" s="218">
        <f t="shared" si="0"/>
        <v>0</v>
      </c>
      <c r="K12">
        <f>'SO 15325'!K102</f>
        <v>0</v>
      </c>
      <c r="Q12">
        <v>30.126000000000001</v>
      </c>
    </row>
    <row r="13" spans="1:17" x14ac:dyDescent="0.3">
      <c r="A13" s="278" t="s">
        <v>18</v>
      </c>
      <c r="B13" s="275">
        <f>'SO 15326'!I100-Rekapitulácia!D13</f>
        <v>0</v>
      </c>
      <c r="C13" s="218">
        <f>'SO 15326'!P25</f>
        <v>0</v>
      </c>
      <c r="D13" s="218">
        <v>0</v>
      </c>
      <c r="E13" s="218">
        <f>'SO 15326'!P16</f>
        <v>0</v>
      </c>
      <c r="F13" s="218">
        <v>0</v>
      </c>
      <c r="G13" s="218">
        <f t="shared" si="0"/>
        <v>0</v>
      </c>
      <c r="K13">
        <f>'SO 15326'!K100</f>
        <v>0</v>
      </c>
      <c r="Q13">
        <v>30.126000000000001</v>
      </c>
    </row>
    <row r="14" spans="1:17" x14ac:dyDescent="0.3">
      <c r="A14" s="278" t="s">
        <v>19</v>
      </c>
      <c r="B14" s="275">
        <f>'SO 15327'!I99-Rekapitulácia!D14</f>
        <v>0</v>
      </c>
      <c r="C14" s="218">
        <f>'SO 15327'!P25</f>
        <v>0</v>
      </c>
      <c r="D14" s="218">
        <v>0</v>
      </c>
      <c r="E14" s="218">
        <f>'SO 15327'!P16</f>
        <v>0</v>
      </c>
      <c r="F14" s="218">
        <v>0</v>
      </c>
      <c r="G14" s="218">
        <f t="shared" si="0"/>
        <v>0</v>
      </c>
      <c r="K14">
        <f>'SO 15327'!K99</f>
        <v>0</v>
      </c>
      <c r="Q14">
        <v>30.126000000000001</v>
      </c>
    </row>
    <row r="15" spans="1:17" x14ac:dyDescent="0.3">
      <c r="A15" s="278" t="s">
        <v>20</v>
      </c>
      <c r="B15" s="275">
        <f>'SO 15328'!I107-Rekapitulácia!D15</f>
        <v>0</v>
      </c>
      <c r="C15" s="218">
        <f>'SO 15328'!P25</f>
        <v>0</v>
      </c>
      <c r="D15" s="218">
        <v>0</v>
      </c>
      <c r="E15" s="218">
        <f>'SO 15328'!P16</f>
        <v>0</v>
      </c>
      <c r="F15" s="218">
        <v>0</v>
      </c>
      <c r="G15" s="218">
        <f t="shared" si="0"/>
        <v>0</v>
      </c>
      <c r="K15">
        <f>'SO 15328'!K107</f>
        <v>0</v>
      </c>
      <c r="Q15">
        <v>30.126000000000001</v>
      </c>
    </row>
    <row r="16" spans="1:17" ht="27.6" customHeight="1" x14ac:dyDescent="0.3">
      <c r="A16" s="278" t="s">
        <v>21</v>
      </c>
      <c r="B16" s="275">
        <f>'SO 15329'!I115-Rekapitulácia!D16</f>
        <v>0</v>
      </c>
      <c r="C16" s="218">
        <f>'SO 15329'!P25</f>
        <v>0</v>
      </c>
      <c r="D16" s="218">
        <v>0</v>
      </c>
      <c r="E16" s="218">
        <f>'SO 15329'!P16</f>
        <v>0</v>
      </c>
      <c r="F16" s="218">
        <v>0</v>
      </c>
      <c r="G16" s="218">
        <f t="shared" si="0"/>
        <v>0</v>
      </c>
      <c r="K16">
        <f>'SO 15329'!K115</f>
        <v>0</v>
      </c>
      <c r="Q16">
        <v>30.126000000000001</v>
      </c>
    </row>
    <row r="17" spans="1:26" x14ac:dyDescent="0.3">
      <c r="A17" s="278" t="s">
        <v>22</v>
      </c>
      <c r="B17" s="275">
        <f>'SO 15354'!I119-Rekapitulácia!D17</f>
        <v>0</v>
      </c>
      <c r="C17" s="218">
        <f>'SO 15354'!P25</f>
        <v>0</v>
      </c>
      <c r="D17" s="218">
        <v>0</v>
      </c>
      <c r="E17" s="218">
        <f>'SO 15354'!P16</f>
        <v>0</v>
      </c>
      <c r="F17" s="218">
        <v>0</v>
      </c>
      <c r="G17" s="218">
        <f t="shared" si="0"/>
        <v>0</v>
      </c>
      <c r="K17">
        <f>'SO 15354'!K119</f>
        <v>0</v>
      </c>
      <c r="Q17">
        <v>30.126000000000001</v>
      </c>
    </row>
    <row r="18" spans="1:26" x14ac:dyDescent="0.3">
      <c r="A18" s="278" t="s">
        <v>23</v>
      </c>
      <c r="B18" s="275">
        <f>'SO 15355'!I90-Rekapitulácia!D18</f>
        <v>0</v>
      </c>
      <c r="C18" s="218">
        <f>'SO 15355'!P25</f>
        <v>0</v>
      </c>
      <c r="D18" s="218">
        <v>0</v>
      </c>
      <c r="E18" s="218">
        <f>'SO 15355'!P16</f>
        <v>0</v>
      </c>
      <c r="F18" s="218">
        <v>0</v>
      </c>
      <c r="G18" s="218">
        <f t="shared" si="0"/>
        <v>0</v>
      </c>
      <c r="K18">
        <f>'SO 15355'!K90</f>
        <v>0</v>
      </c>
      <c r="Q18">
        <v>30.126000000000001</v>
      </c>
    </row>
    <row r="19" spans="1:26" x14ac:dyDescent="0.3">
      <c r="A19" s="278" t="s">
        <v>24</v>
      </c>
      <c r="B19" s="275">
        <f>'SO 15376'!I98-Rekapitulácia!D19</f>
        <v>0</v>
      </c>
      <c r="C19" s="218">
        <f>'SO 15376'!P25</f>
        <v>0</v>
      </c>
      <c r="D19" s="218">
        <v>0</v>
      </c>
      <c r="E19" s="218">
        <f>'SO 15376'!P16</f>
        <v>0</v>
      </c>
      <c r="F19" s="218">
        <v>0</v>
      </c>
      <c r="G19" s="218">
        <f t="shared" si="0"/>
        <v>0</v>
      </c>
      <c r="K19">
        <f>'SO 15376'!K98</f>
        <v>0</v>
      </c>
      <c r="Q19">
        <v>30.126000000000001</v>
      </c>
    </row>
    <row r="20" spans="1:26" x14ac:dyDescent="0.3">
      <c r="A20" s="278" t="s">
        <v>25</v>
      </c>
      <c r="B20" s="275">
        <f>'SO 15377'!I100-Rekapitulácia!D20</f>
        <v>0</v>
      </c>
      <c r="C20" s="218">
        <f>'SO 15377'!P25</f>
        <v>0</v>
      </c>
      <c r="D20" s="218">
        <v>0</v>
      </c>
      <c r="E20" s="218">
        <f>'SO 15377'!P16</f>
        <v>0</v>
      </c>
      <c r="F20" s="218">
        <v>0</v>
      </c>
      <c r="G20" s="218">
        <f t="shared" si="0"/>
        <v>0</v>
      </c>
      <c r="K20">
        <f>'SO 15377'!K100</f>
        <v>0</v>
      </c>
      <c r="Q20">
        <v>30.126000000000001</v>
      </c>
    </row>
    <row r="21" spans="1:26" ht="29.4" customHeight="1" x14ac:dyDescent="0.3">
      <c r="A21" s="278" t="s">
        <v>26</v>
      </c>
      <c r="B21" s="275">
        <f>'SO 15378'!I133-Rekapitulácia!D21</f>
        <v>0</v>
      </c>
      <c r="C21" s="218">
        <f>'SO 15378'!P25</f>
        <v>0</v>
      </c>
      <c r="D21" s="218">
        <v>0</v>
      </c>
      <c r="E21" s="218">
        <f>'SO 15378'!P16</f>
        <v>0</v>
      </c>
      <c r="F21" s="218">
        <v>0</v>
      </c>
      <c r="G21" s="218">
        <f t="shared" si="0"/>
        <v>0</v>
      </c>
      <c r="K21">
        <f>'SO 15378'!K133</f>
        <v>0</v>
      </c>
      <c r="Q21">
        <v>30.126000000000001</v>
      </c>
    </row>
    <row r="22" spans="1:26" ht="28.2" customHeight="1" x14ac:dyDescent="0.3">
      <c r="A22" s="278" t="s">
        <v>27</v>
      </c>
      <c r="B22" s="275">
        <f>'SO 15379'!I137-Rekapitulácia!D22</f>
        <v>0</v>
      </c>
      <c r="C22" s="218">
        <f>'SO 15379'!P25</f>
        <v>0</v>
      </c>
      <c r="D22" s="218">
        <v>0</v>
      </c>
      <c r="E22" s="218">
        <f>'SO 15379'!P16</f>
        <v>0</v>
      </c>
      <c r="F22" s="218">
        <v>0</v>
      </c>
      <c r="G22" s="218">
        <f t="shared" si="0"/>
        <v>0</v>
      </c>
      <c r="K22">
        <f>'SO 15379'!K137</f>
        <v>0</v>
      </c>
      <c r="Q22">
        <v>30.126000000000001</v>
      </c>
    </row>
    <row r="23" spans="1:26" ht="36.6" customHeight="1" x14ac:dyDescent="0.3">
      <c r="A23" s="278" t="s">
        <v>28</v>
      </c>
      <c r="B23" s="276">
        <f>'SO 15380'!I127-Rekapitulácia!D23</f>
        <v>0</v>
      </c>
      <c r="C23" s="220">
        <f>'SO 15380'!P25</f>
        <v>0</v>
      </c>
      <c r="D23" s="220">
        <v>0</v>
      </c>
      <c r="E23" s="220">
        <f>'SO 15380'!P16</f>
        <v>0</v>
      </c>
      <c r="F23" s="220">
        <v>0</v>
      </c>
      <c r="G23" s="220">
        <f t="shared" si="0"/>
        <v>0</v>
      </c>
      <c r="K23">
        <f>'SO 15380'!K127</f>
        <v>0</v>
      </c>
      <c r="Q23">
        <v>30.126000000000001</v>
      </c>
    </row>
    <row r="24" spans="1:26" x14ac:dyDescent="0.3">
      <c r="A24" s="221" t="s">
        <v>426</v>
      </c>
      <c r="B24" s="223">
        <f>SUM(B7:B23)</f>
        <v>0</v>
      </c>
      <c r="C24" s="223">
        <f>SUM(C7:C23)</f>
        <v>0</v>
      </c>
      <c r="D24" s="223">
        <f>SUM(D7:D23)</f>
        <v>0</v>
      </c>
      <c r="E24" s="223">
        <f>SUM(E7:E23)</f>
        <v>0</v>
      </c>
      <c r="F24" s="223">
        <f>SUM(F7:F23)</f>
        <v>0</v>
      </c>
      <c r="G24" s="223">
        <f>SUM(G7:G23)-SUM(Z7:Z23)</f>
        <v>0</v>
      </c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</row>
    <row r="25" spans="1:26" x14ac:dyDescent="0.3">
      <c r="A25" s="221" t="s">
        <v>427</v>
      </c>
      <c r="B25" s="222">
        <f>G24-SUM(Rekapitulácia!K7:'Rekapitulácia'!K23)*1</f>
        <v>0</v>
      </c>
      <c r="C25" s="222"/>
      <c r="D25" s="222"/>
      <c r="E25" s="222"/>
      <c r="F25" s="222"/>
      <c r="G25" s="222">
        <f>ROUND(((ROUND(B25,2)*20)/100),2)*1</f>
        <v>0</v>
      </c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</row>
    <row r="26" spans="1:26" x14ac:dyDescent="0.3">
      <c r="A26" s="4" t="s">
        <v>428</v>
      </c>
      <c r="B26" s="219">
        <f>(G24-B25)</f>
        <v>0</v>
      </c>
      <c r="C26" s="219"/>
      <c r="D26" s="219"/>
      <c r="E26" s="219"/>
      <c r="F26" s="219"/>
      <c r="G26" s="219">
        <f>ROUND(((ROUND(B26,2)*0)/100),2)</f>
        <v>0</v>
      </c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</row>
    <row r="27" spans="1:26" x14ac:dyDescent="0.3">
      <c r="A27" s="224" t="s">
        <v>429</v>
      </c>
      <c r="B27" s="225"/>
      <c r="C27" s="225"/>
      <c r="D27" s="225"/>
      <c r="E27" s="225"/>
      <c r="F27" s="225"/>
      <c r="G27" s="225">
        <f>SUM(G24:G26)</f>
        <v>0</v>
      </c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EED39-706B-486B-B7B9-BC4BDB55B889}">
  <dimension ref="A1:AA99"/>
  <sheetViews>
    <sheetView workbookViewId="0">
      <pane ySplit="1" topLeftCell="A65" activePane="bottomLeft" state="frozen"/>
      <selection pane="bottomLeft" activeCell="H95" sqref="H78:H9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441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29</v>
      </c>
      <c r="C1" s="332"/>
      <c r="D1" s="12"/>
      <c r="E1" s="382" t="s">
        <v>0</v>
      </c>
      <c r="F1" s="383"/>
      <c r="G1" s="13"/>
      <c r="H1" s="331" t="s">
        <v>81</v>
      </c>
      <c r="I1" s="332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29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30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200</v>
      </c>
      <c r="C4" s="32"/>
      <c r="D4" s="25"/>
      <c r="E4" s="25"/>
      <c r="F4" s="44" t="s">
        <v>32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34</v>
      </c>
      <c r="C6" s="32"/>
      <c r="D6" s="44" t="s">
        <v>35</v>
      </c>
      <c r="E6" s="25"/>
      <c r="F6" s="44" t="s">
        <v>36</v>
      </c>
      <c r="G6" s="44" t="s">
        <v>37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38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41</v>
      </c>
      <c r="C8" s="46"/>
      <c r="D8" s="28"/>
      <c r="E8" s="28"/>
      <c r="F8" s="50" t="s">
        <v>42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39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41</v>
      </c>
      <c r="C10" s="32"/>
      <c r="D10" s="25"/>
      <c r="E10" s="25"/>
      <c r="F10" s="44" t="s">
        <v>42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40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41</v>
      </c>
      <c r="C12" s="32"/>
      <c r="D12" s="25"/>
      <c r="E12" s="25"/>
      <c r="F12" s="44" t="s">
        <v>42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63</v>
      </c>
      <c r="D14" s="61" t="s">
        <v>64</v>
      </c>
      <c r="E14" s="66" t="s">
        <v>65</v>
      </c>
      <c r="F14" s="375" t="s">
        <v>48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43</v>
      </c>
      <c r="C15" s="63">
        <f>'SO 15327'!E59</f>
        <v>0</v>
      </c>
      <c r="D15" s="58">
        <f>'SO 15327'!F59</f>
        <v>0</v>
      </c>
      <c r="E15" s="67">
        <f>'SO 15327'!G59</f>
        <v>0</v>
      </c>
      <c r="F15" s="377"/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44</v>
      </c>
      <c r="C16" s="92"/>
      <c r="D16" s="93"/>
      <c r="E16" s="94"/>
      <c r="F16" s="378" t="s">
        <v>49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(SUM(Z76:Z98))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45</v>
      </c>
      <c r="C17" s="63"/>
      <c r="D17" s="58"/>
      <c r="E17" s="67"/>
      <c r="F17" s="379" t="s">
        <v>50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46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47</v>
      </c>
      <c r="C19" s="65"/>
      <c r="D19" s="60"/>
      <c r="E19" s="69">
        <f>SUM(E15:E18)</f>
        <v>0</v>
      </c>
      <c r="F19" s="364" t="s">
        <v>47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56</v>
      </c>
      <c r="C20" s="57"/>
      <c r="D20" s="95"/>
      <c r="E20" s="96"/>
      <c r="F20" s="353" t="s">
        <v>56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57</v>
      </c>
      <c r="C21" s="51"/>
      <c r="D21" s="91"/>
      <c r="E21" s="70">
        <f>((E15*U22*0)+(E16*V22*0)+(E17*W22*0))/100</f>
        <v>0</v>
      </c>
      <c r="F21" s="368" t="s">
        <v>60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58</v>
      </c>
      <c r="C22" s="34"/>
      <c r="D22" s="72"/>
      <c r="E22" s="71">
        <f>((E15*U23*0)+(E16*V23*0)+(E17*W23*0))/100</f>
        <v>0</v>
      </c>
      <c r="F22" s="368" t="s">
        <v>61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59</v>
      </c>
      <c r="C23" s="34"/>
      <c r="D23" s="72"/>
      <c r="E23" s="71">
        <f>((E15*U24*0)+(E16*V24*0)+(E17*W24*0))/100</f>
        <v>0</v>
      </c>
      <c r="F23" s="368" t="s">
        <v>62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47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68</v>
      </c>
      <c r="C26" s="98"/>
      <c r="D26" s="100"/>
      <c r="E26" s="106"/>
      <c r="F26" s="353" t="s">
        <v>51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52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53</v>
      </c>
      <c r="G28" s="359"/>
      <c r="H28" s="217">
        <f>P27-SUM('SO 15327'!K76:'SO 15327'!K98)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54</v>
      </c>
      <c r="G29" s="361"/>
      <c r="H29" s="33">
        <f>SUM('SO 15327'!K76:'SO 15327'!K98)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55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66</v>
      </c>
      <c r="C32" s="102"/>
      <c r="D32" s="19"/>
      <c r="E32" s="111" t="s">
        <v>67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19" t="s">
        <v>38</v>
      </c>
      <c r="C46" s="320"/>
      <c r="D46" s="320"/>
      <c r="E46" s="321"/>
      <c r="F46" s="346" t="s">
        <v>35</v>
      </c>
      <c r="G46" s="320"/>
      <c r="H46" s="32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19" t="s">
        <v>39</v>
      </c>
      <c r="C47" s="320"/>
      <c r="D47" s="320"/>
      <c r="E47" s="321"/>
      <c r="F47" s="346" t="s">
        <v>33</v>
      </c>
      <c r="G47" s="320"/>
      <c r="H47" s="32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19" t="s">
        <v>40</v>
      </c>
      <c r="C48" s="320"/>
      <c r="D48" s="320"/>
      <c r="E48" s="321"/>
      <c r="F48" s="346" t="s">
        <v>72</v>
      </c>
      <c r="G48" s="320"/>
      <c r="H48" s="32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47" t="s">
        <v>30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200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69</v>
      </c>
      <c r="C54" s="342"/>
      <c r="D54" s="129"/>
      <c r="E54" s="129" t="s">
        <v>63</v>
      </c>
      <c r="F54" s="129" t="s">
        <v>64</v>
      </c>
      <c r="G54" s="129" t="s">
        <v>47</v>
      </c>
      <c r="H54" s="129" t="s">
        <v>70</v>
      </c>
      <c r="I54" s="129" t="s">
        <v>71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6" t="s">
        <v>74</v>
      </c>
      <c r="C55" s="325"/>
      <c r="D55" s="325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37" t="s">
        <v>75</v>
      </c>
      <c r="C56" s="338"/>
      <c r="D56" s="338"/>
      <c r="E56" s="140">
        <f>'SO 15327'!L83</f>
        <v>0</v>
      </c>
      <c r="F56" s="140">
        <f>'SO 15327'!M83</f>
        <v>0</v>
      </c>
      <c r="G56" s="140">
        <f>'SO 15327'!I83</f>
        <v>0</v>
      </c>
      <c r="H56" s="141">
        <f>'SO 15327'!S83</f>
        <v>0</v>
      </c>
      <c r="I56" s="141">
        <f>'SO 15327'!V83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37" t="s">
        <v>76</v>
      </c>
      <c r="C57" s="338"/>
      <c r="D57" s="338"/>
      <c r="E57" s="140">
        <f>'SO 15327'!L89</f>
        <v>0</v>
      </c>
      <c r="F57" s="140">
        <f>'SO 15327'!M89</f>
        <v>0</v>
      </c>
      <c r="G57" s="140">
        <f>'SO 15327'!I89</f>
        <v>0</v>
      </c>
      <c r="H57" s="141">
        <f>'SO 15327'!S89</f>
        <v>51</v>
      </c>
      <c r="I57" s="141">
        <f>'SO 15327'!V89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37" t="s">
        <v>78</v>
      </c>
      <c r="C58" s="338"/>
      <c r="D58" s="338"/>
      <c r="E58" s="140">
        <f>'SO 15327'!L96</f>
        <v>0</v>
      </c>
      <c r="F58" s="140">
        <f>'SO 15327'!M96</f>
        <v>0</v>
      </c>
      <c r="G58" s="140">
        <f>'SO 15327'!I96</f>
        <v>0</v>
      </c>
      <c r="H58" s="141">
        <f>'SO 15327'!S96</f>
        <v>8.24</v>
      </c>
      <c r="I58" s="141">
        <f>'SO 15327'!V96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26" t="s">
        <v>74</v>
      </c>
      <c r="C59" s="318"/>
      <c r="D59" s="318"/>
      <c r="E59" s="142">
        <f>'SO 15327'!L98</f>
        <v>0</v>
      </c>
      <c r="F59" s="142">
        <f>'SO 15327'!M98</f>
        <v>0</v>
      </c>
      <c r="G59" s="142">
        <f>'SO 15327'!I98</f>
        <v>0</v>
      </c>
      <c r="H59" s="143">
        <f>'SO 15327'!S98</f>
        <v>59.24</v>
      </c>
      <c r="I59" s="143">
        <f>'SO 15327'!V98</f>
        <v>0</v>
      </c>
      <c r="J59" s="143"/>
      <c r="K59" s="143"/>
      <c r="L59" s="143"/>
      <c r="M59" s="143"/>
      <c r="N59" s="143"/>
      <c r="O59" s="143"/>
      <c r="P59" s="143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"/>
      <c r="B60" s="207"/>
      <c r="C60" s="1"/>
      <c r="D60" s="1"/>
      <c r="E60" s="133"/>
      <c r="F60" s="133"/>
      <c r="G60" s="133"/>
      <c r="H60" s="134"/>
      <c r="I60" s="134"/>
      <c r="J60" s="134"/>
      <c r="K60" s="134"/>
      <c r="L60" s="134"/>
      <c r="M60" s="134"/>
      <c r="N60" s="134"/>
      <c r="O60" s="134"/>
      <c r="P60" s="134"/>
      <c r="V60" s="153"/>
      <c r="W60" s="53"/>
    </row>
    <row r="61" spans="1:26" x14ac:dyDescent="0.3">
      <c r="A61" s="144"/>
      <c r="B61" s="327" t="s">
        <v>80</v>
      </c>
      <c r="C61" s="328"/>
      <c r="D61" s="328"/>
      <c r="E61" s="146">
        <f>'SO 15327'!L99</f>
        <v>0</v>
      </c>
      <c r="F61" s="146">
        <f>'SO 15327'!M99</f>
        <v>0</v>
      </c>
      <c r="G61" s="146">
        <f>'SO 15327'!I99</f>
        <v>0</v>
      </c>
      <c r="H61" s="147">
        <f>'SO 15327'!S99</f>
        <v>59.24</v>
      </c>
      <c r="I61" s="147">
        <f>'SO 15327'!V99</f>
        <v>0</v>
      </c>
      <c r="J61" s="148"/>
      <c r="K61" s="148"/>
      <c r="L61" s="148"/>
      <c r="M61" s="148"/>
      <c r="N61" s="148"/>
      <c r="O61" s="148"/>
      <c r="P61" s="148"/>
      <c r="Q61" s="149"/>
      <c r="R61" s="149"/>
      <c r="S61" s="149"/>
      <c r="T61" s="149"/>
      <c r="U61" s="149"/>
      <c r="V61" s="154"/>
      <c r="W61" s="216"/>
      <c r="X61" s="145"/>
      <c r="Y61" s="145"/>
      <c r="Z61" s="145"/>
    </row>
    <row r="62" spans="1:26" x14ac:dyDescent="0.3">
      <c r="A62" s="15"/>
      <c r="B62" s="42"/>
      <c r="C62" s="3"/>
      <c r="D62" s="3"/>
      <c r="E62" s="14"/>
      <c r="F62" s="14"/>
      <c r="G62" s="14"/>
      <c r="H62" s="155"/>
      <c r="I62" s="155"/>
      <c r="J62" s="155"/>
      <c r="K62" s="155"/>
      <c r="L62" s="155"/>
      <c r="M62" s="155"/>
      <c r="N62" s="155"/>
      <c r="O62" s="155"/>
      <c r="P62" s="155"/>
      <c r="Q62" s="11"/>
      <c r="R62" s="11"/>
      <c r="S62" s="11"/>
      <c r="T62" s="11"/>
      <c r="U62" s="11"/>
      <c r="V62" s="11"/>
      <c r="W62" s="53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38"/>
      <c r="C64" s="8"/>
      <c r="D64" s="8"/>
      <c r="E64" s="27"/>
      <c r="F64" s="27"/>
      <c r="G64" s="27"/>
      <c r="H64" s="156"/>
      <c r="I64" s="156"/>
      <c r="J64" s="156"/>
      <c r="K64" s="156"/>
      <c r="L64" s="156"/>
      <c r="M64" s="156"/>
      <c r="N64" s="156"/>
      <c r="O64" s="156"/>
      <c r="P64" s="156"/>
      <c r="Q64" s="16"/>
      <c r="R64" s="16"/>
      <c r="S64" s="16"/>
      <c r="T64" s="16"/>
      <c r="U64" s="16"/>
      <c r="V64" s="16"/>
      <c r="W64" s="53"/>
    </row>
    <row r="65" spans="1:26" ht="34.950000000000003" customHeight="1" x14ac:dyDescent="0.3">
      <c r="A65" s="1"/>
      <c r="B65" s="329" t="s">
        <v>81</v>
      </c>
      <c r="C65" s="330"/>
      <c r="D65" s="330"/>
      <c r="E65" s="330"/>
      <c r="F65" s="330"/>
      <c r="G65" s="330"/>
      <c r="H65" s="330"/>
      <c r="I65" s="330"/>
      <c r="J65" s="330"/>
      <c r="K65" s="330"/>
      <c r="L65" s="330"/>
      <c r="M65" s="330"/>
      <c r="N65" s="330"/>
      <c r="O65" s="330"/>
      <c r="P65" s="330"/>
      <c r="Q65" s="330"/>
      <c r="R65" s="330"/>
      <c r="S65" s="330"/>
      <c r="T65" s="330"/>
      <c r="U65" s="330"/>
      <c r="V65" s="330"/>
      <c r="W65" s="53"/>
    </row>
    <row r="66" spans="1:26" x14ac:dyDescent="0.3">
      <c r="A66" s="15"/>
      <c r="B66" s="97"/>
      <c r="C66" s="19"/>
      <c r="D66" s="19"/>
      <c r="E66" s="99"/>
      <c r="F66" s="99"/>
      <c r="G66" s="99"/>
      <c r="H66" s="170"/>
      <c r="I66" s="170"/>
      <c r="J66" s="170"/>
      <c r="K66" s="170"/>
      <c r="L66" s="170"/>
      <c r="M66" s="170"/>
      <c r="N66" s="170"/>
      <c r="O66" s="170"/>
      <c r="P66" s="170"/>
      <c r="Q66" s="20"/>
      <c r="R66" s="20"/>
      <c r="S66" s="20"/>
      <c r="T66" s="20"/>
      <c r="U66" s="20"/>
      <c r="V66" s="20"/>
      <c r="W66" s="53"/>
    </row>
    <row r="67" spans="1:26" ht="19.95" customHeight="1" x14ac:dyDescent="0.3">
      <c r="A67" s="202"/>
      <c r="B67" s="333" t="s">
        <v>38</v>
      </c>
      <c r="C67" s="334"/>
      <c r="D67" s="334"/>
      <c r="E67" s="335"/>
      <c r="F67" s="168"/>
      <c r="G67" s="168"/>
      <c r="H67" s="169" t="s">
        <v>92</v>
      </c>
      <c r="I67" s="322" t="s">
        <v>93</v>
      </c>
      <c r="J67" s="323"/>
      <c r="K67" s="323"/>
      <c r="L67" s="323"/>
      <c r="M67" s="323"/>
      <c r="N67" s="323"/>
      <c r="O67" s="323"/>
      <c r="P67" s="324"/>
      <c r="Q67" s="18"/>
      <c r="R67" s="18"/>
      <c r="S67" s="18"/>
      <c r="T67" s="18"/>
      <c r="U67" s="18"/>
      <c r="V67" s="18"/>
      <c r="W67" s="53"/>
    </row>
    <row r="68" spans="1:26" ht="19.95" customHeight="1" x14ac:dyDescent="0.3">
      <c r="A68" s="202"/>
      <c r="B68" s="319" t="s">
        <v>39</v>
      </c>
      <c r="C68" s="320"/>
      <c r="D68" s="320"/>
      <c r="E68" s="321"/>
      <c r="F68" s="164"/>
      <c r="G68" s="164"/>
      <c r="H68" s="165" t="s">
        <v>33</v>
      </c>
      <c r="I68" s="165"/>
      <c r="J68" s="155"/>
      <c r="K68" s="155"/>
      <c r="L68" s="155"/>
      <c r="M68" s="155"/>
      <c r="N68" s="155"/>
      <c r="O68" s="155"/>
      <c r="P68" s="155"/>
      <c r="Q68" s="11"/>
      <c r="R68" s="11"/>
      <c r="S68" s="11"/>
      <c r="T68" s="11"/>
      <c r="U68" s="11"/>
      <c r="V68" s="11"/>
      <c r="W68" s="53"/>
    </row>
    <row r="69" spans="1:26" ht="19.95" customHeight="1" x14ac:dyDescent="0.3">
      <c r="A69" s="202"/>
      <c r="B69" s="319" t="s">
        <v>40</v>
      </c>
      <c r="C69" s="320"/>
      <c r="D69" s="320"/>
      <c r="E69" s="321"/>
      <c r="F69" s="164"/>
      <c r="G69" s="164"/>
      <c r="H69" s="165" t="s">
        <v>94</v>
      </c>
      <c r="I69" s="165" t="s">
        <v>37</v>
      </c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15"/>
      <c r="B70" s="206" t="s">
        <v>95</v>
      </c>
      <c r="C70" s="3"/>
      <c r="D70" s="3"/>
      <c r="E70" s="14"/>
      <c r="F70" s="14"/>
      <c r="G70" s="14"/>
      <c r="H70" s="155"/>
      <c r="I70" s="155"/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200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42"/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8" t="s">
        <v>73</v>
      </c>
      <c r="C74" s="166"/>
      <c r="D74" s="166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x14ac:dyDescent="0.3">
      <c r="A75" s="2"/>
      <c r="B75" s="209" t="s">
        <v>82</v>
      </c>
      <c r="C75" s="129" t="s">
        <v>83</v>
      </c>
      <c r="D75" s="129" t="s">
        <v>84</v>
      </c>
      <c r="E75" s="157"/>
      <c r="F75" s="157" t="s">
        <v>85</v>
      </c>
      <c r="G75" s="157" t="s">
        <v>86</v>
      </c>
      <c r="H75" s="158" t="s">
        <v>87</v>
      </c>
      <c r="I75" s="158" t="s">
        <v>88</v>
      </c>
      <c r="J75" s="158"/>
      <c r="K75" s="158"/>
      <c r="L75" s="158"/>
      <c r="M75" s="158"/>
      <c r="N75" s="158"/>
      <c r="O75" s="158"/>
      <c r="P75" s="158" t="s">
        <v>89</v>
      </c>
      <c r="Q75" s="159"/>
      <c r="R75" s="159"/>
      <c r="S75" s="129" t="s">
        <v>90</v>
      </c>
      <c r="T75" s="160"/>
      <c r="U75" s="160"/>
      <c r="V75" s="129" t="s">
        <v>91</v>
      </c>
      <c r="W75" s="53"/>
    </row>
    <row r="76" spans="1:26" x14ac:dyDescent="0.3">
      <c r="A76" s="10"/>
      <c r="B76" s="210"/>
      <c r="C76" s="171"/>
      <c r="D76" s="325" t="s">
        <v>74</v>
      </c>
      <c r="E76" s="325"/>
      <c r="F76" s="136"/>
      <c r="G76" s="172"/>
      <c r="H76" s="136"/>
      <c r="I76" s="136"/>
      <c r="J76" s="137"/>
      <c r="K76" s="137"/>
      <c r="L76" s="137"/>
      <c r="M76" s="137"/>
      <c r="N76" s="137"/>
      <c r="O76" s="137"/>
      <c r="P76" s="137"/>
      <c r="Q76" s="135"/>
      <c r="R76" s="135"/>
      <c r="S76" s="135"/>
      <c r="T76" s="135"/>
      <c r="U76" s="135"/>
      <c r="V76" s="195"/>
      <c r="W76" s="216"/>
      <c r="X76" s="139"/>
      <c r="Y76" s="139"/>
      <c r="Z76" s="139"/>
    </row>
    <row r="77" spans="1:26" x14ac:dyDescent="0.3">
      <c r="A77" s="10"/>
      <c r="B77" s="211"/>
      <c r="C77" s="174">
        <v>1</v>
      </c>
      <c r="D77" s="316" t="s">
        <v>75</v>
      </c>
      <c r="E77" s="316"/>
      <c r="F77" s="140"/>
      <c r="G77" s="173"/>
      <c r="H77" s="140"/>
      <c r="I77" s="140"/>
      <c r="J77" s="141"/>
      <c r="K77" s="141"/>
      <c r="L77" s="141"/>
      <c r="M77" s="141"/>
      <c r="N77" s="141"/>
      <c r="O77" s="141"/>
      <c r="P77" s="141"/>
      <c r="Q77" s="10"/>
      <c r="R77" s="10"/>
      <c r="S77" s="10"/>
      <c r="T77" s="10"/>
      <c r="U77" s="10"/>
      <c r="V77" s="196"/>
      <c r="W77" s="216"/>
      <c r="X77" s="139"/>
      <c r="Y77" s="139"/>
      <c r="Z77" s="139"/>
    </row>
    <row r="78" spans="1:26" ht="25.05" customHeight="1" x14ac:dyDescent="0.3">
      <c r="A78" s="180"/>
      <c r="B78" s="212">
        <v>1</v>
      </c>
      <c r="C78" s="181" t="s">
        <v>130</v>
      </c>
      <c r="D78" s="317" t="s">
        <v>131</v>
      </c>
      <c r="E78" s="317"/>
      <c r="F78" s="175" t="s">
        <v>125</v>
      </c>
      <c r="G78" s="176">
        <v>41.2</v>
      </c>
      <c r="H78" s="175"/>
      <c r="I78" s="175">
        <f>ROUND(G78*(H78),2)</f>
        <v>0</v>
      </c>
      <c r="J78" s="177">
        <f>ROUND(G78*(N78),2)</f>
        <v>684.74</v>
      </c>
      <c r="K78" s="178">
        <f>ROUND(G78*(O78),2)</f>
        <v>0</v>
      </c>
      <c r="L78" s="178"/>
      <c r="M78" s="178">
        <f>ROUND(G78*(H78),2)</f>
        <v>0</v>
      </c>
      <c r="N78" s="178">
        <v>16.62</v>
      </c>
      <c r="O78" s="178"/>
      <c r="P78" s="182"/>
      <c r="Q78" s="182"/>
      <c r="R78" s="182"/>
      <c r="S78" s="179">
        <f>ROUND(G78*(P78),3)</f>
        <v>0</v>
      </c>
      <c r="T78" s="179"/>
      <c r="U78" s="179"/>
      <c r="V78" s="197"/>
      <c r="W78" s="53"/>
      <c r="Z78">
        <v>0</v>
      </c>
    </row>
    <row r="79" spans="1:26" ht="25.05" customHeight="1" x14ac:dyDescent="0.3">
      <c r="A79" s="180"/>
      <c r="B79" s="212">
        <v>2</v>
      </c>
      <c r="C79" s="181" t="s">
        <v>132</v>
      </c>
      <c r="D79" s="317" t="s">
        <v>133</v>
      </c>
      <c r="E79" s="317"/>
      <c r="F79" s="175" t="s">
        <v>125</v>
      </c>
      <c r="G79" s="176">
        <v>41.2</v>
      </c>
      <c r="H79" s="175"/>
      <c r="I79" s="175">
        <f>ROUND(G79*(H79),2)</f>
        <v>0</v>
      </c>
      <c r="J79" s="177">
        <f>ROUND(G79*(N79),2)</f>
        <v>64.27</v>
      </c>
      <c r="K79" s="178">
        <f>ROUND(G79*(O79),2)</f>
        <v>0</v>
      </c>
      <c r="L79" s="178"/>
      <c r="M79" s="178">
        <f>ROUND(G79*(H79),2)</f>
        <v>0</v>
      </c>
      <c r="N79" s="178">
        <v>1.56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3</v>
      </c>
      <c r="C80" s="181" t="s">
        <v>134</v>
      </c>
      <c r="D80" s="317" t="s">
        <v>135</v>
      </c>
      <c r="E80" s="317"/>
      <c r="F80" s="175" t="s">
        <v>125</v>
      </c>
      <c r="G80" s="176">
        <v>115</v>
      </c>
      <c r="H80" s="175"/>
      <c r="I80" s="175">
        <f>ROUND(G80*(H80),2)</f>
        <v>0</v>
      </c>
      <c r="J80" s="177">
        <f>ROUND(G80*(N80),2)</f>
        <v>402.5</v>
      </c>
      <c r="K80" s="178">
        <f>ROUND(G80*(O80),2)</f>
        <v>0</v>
      </c>
      <c r="L80" s="178"/>
      <c r="M80" s="178">
        <f>ROUND(G80*(H80),2)</f>
        <v>0</v>
      </c>
      <c r="N80" s="178">
        <v>3.5</v>
      </c>
      <c r="O80" s="178"/>
      <c r="P80" s="182"/>
      <c r="Q80" s="182"/>
      <c r="R80" s="182"/>
      <c r="S80" s="179">
        <f>ROUND(G80*(P80),3)</f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4</v>
      </c>
      <c r="C81" s="181" t="s">
        <v>201</v>
      </c>
      <c r="D81" s="317" t="s">
        <v>202</v>
      </c>
      <c r="E81" s="317"/>
      <c r="F81" s="175" t="s">
        <v>125</v>
      </c>
      <c r="G81" s="176">
        <v>31</v>
      </c>
      <c r="H81" s="175"/>
      <c r="I81" s="175">
        <f>ROUND(G81*(H81),2)</f>
        <v>0</v>
      </c>
      <c r="J81" s="177">
        <f>ROUND(G81*(N81),2)</f>
        <v>263.5</v>
      </c>
      <c r="K81" s="178">
        <f>ROUND(G81*(O81),2)</f>
        <v>0</v>
      </c>
      <c r="L81" s="178"/>
      <c r="M81" s="178">
        <f>ROUND(G81*(H81),2)</f>
        <v>0</v>
      </c>
      <c r="N81" s="178">
        <v>8.5</v>
      </c>
      <c r="O81" s="178"/>
      <c r="P81" s="182"/>
      <c r="Q81" s="182"/>
      <c r="R81" s="182"/>
      <c r="S81" s="179">
        <f>ROUND(G81*(P81),3)</f>
        <v>0</v>
      </c>
      <c r="T81" s="179"/>
      <c r="U81" s="179"/>
      <c r="V81" s="197"/>
      <c r="W81" s="53"/>
      <c r="Z81">
        <v>0</v>
      </c>
    </row>
    <row r="82" spans="1:26" ht="25.05" customHeight="1" x14ac:dyDescent="0.3">
      <c r="A82" s="180"/>
      <c r="B82" s="212">
        <v>5</v>
      </c>
      <c r="C82" s="181" t="s">
        <v>136</v>
      </c>
      <c r="D82" s="317" t="s">
        <v>137</v>
      </c>
      <c r="E82" s="317"/>
      <c r="F82" s="175" t="s">
        <v>104</v>
      </c>
      <c r="G82" s="176">
        <v>97.4</v>
      </c>
      <c r="H82" s="175"/>
      <c r="I82" s="175">
        <f>ROUND(G82*(H82),2)</f>
        <v>0</v>
      </c>
      <c r="J82" s="177">
        <f>ROUND(G82*(N82),2)</f>
        <v>275.64</v>
      </c>
      <c r="K82" s="178">
        <f>ROUND(G82*(O82),2)</f>
        <v>0</v>
      </c>
      <c r="L82" s="178"/>
      <c r="M82" s="178">
        <f>ROUND(G82*(H82),2)</f>
        <v>0</v>
      </c>
      <c r="N82" s="178">
        <v>2.83</v>
      </c>
      <c r="O82" s="178"/>
      <c r="P82" s="182"/>
      <c r="Q82" s="182"/>
      <c r="R82" s="182"/>
      <c r="S82" s="179">
        <f>ROUND(G82*(P82),3)</f>
        <v>0</v>
      </c>
      <c r="T82" s="179"/>
      <c r="U82" s="179"/>
      <c r="V82" s="197"/>
      <c r="W82" s="53"/>
      <c r="Z82">
        <v>0</v>
      </c>
    </row>
    <row r="83" spans="1:26" x14ac:dyDescent="0.3">
      <c r="A83" s="10"/>
      <c r="B83" s="211"/>
      <c r="C83" s="174">
        <v>1</v>
      </c>
      <c r="D83" s="316" t="s">
        <v>75</v>
      </c>
      <c r="E83" s="316"/>
      <c r="F83" s="140"/>
      <c r="G83" s="173"/>
      <c r="H83" s="140"/>
      <c r="I83" s="142">
        <f>ROUND((SUM(I77:I82))/1,2)</f>
        <v>0</v>
      </c>
      <c r="J83" s="141"/>
      <c r="K83" s="141"/>
      <c r="L83" s="141">
        <f>ROUND((SUM(L77:L82))/1,2)</f>
        <v>0</v>
      </c>
      <c r="M83" s="141">
        <f>ROUND((SUM(M77:M82))/1,2)</f>
        <v>0</v>
      </c>
      <c r="N83" s="141"/>
      <c r="O83" s="141"/>
      <c r="P83" s="141"/>
      <c r="Q83" s="10"/>
      <c r="R83" s="10"/>
      <c r="S83" s="10">
        <f>ROUND((SUM(S77:S82))/1,2)</f>
        <v>0</v>
      </c>
      <c r="T83" s="10"/>
      <c r="U83" s="10"/>
      <c r="V83" s="198">
        <f>ROUND((SUM(V77:V82))/1,2)</f>
        <v>0</v>
      </c>
      <c r="W83" s="216"/>
      <c r="X83" s="139"/>
      <c r="Y83" s="139"/>
      <c r="Z83" s="139"/>
    </row>
    <row r="84" spans="1:26" x14ac:dyDescent="0.3">
      <c r="A84" s="1"/>
      <c r="B84" s="207"/>
      <c r="C84" s="1"/>
      <c r="D84" s="1"/>
      <c r="E84" s="133"/>
      <c r="F84" s="133"/>
      <c r="G84" s="167"/>
      <c r="H84" s="133"/>
      <c r="I84" s="133"/>
      <c r="J84" s="134"/>
      <c r="K84" s="134"/>
      <c r="L84" s="134"/>
      <c r="M84" s="134"/>
      <c r="N84" s="134"/>
      <c r="O84" s="134"/>
      <c r="P84" s="134"/>
      <c r="Q84" s="1"/>
      <c r="R84" s="1"/>
      <c r="S84" s="1"/>
      <c r="T84" s="1"/>
      <c r="U84" s="1"/>
      <c r="V84" s="199"/>
      <c r="W84" s="53"/>
    </row>
    <row r="85" spans="1:26" x14ac:dyDescent="0.3">
      <c r="A85" s="10"/>
      <c r="B85" s="211"/>
      <c r="C85" s="174">
        <v>5</v>
      </c>
      <c r="D85" s="316" t="s">
        <v>76</v>
      </c>
      <c r="E85" s="316"/>
      <c r="F85" s="140"/>
      <c r="G85" s="173"/>
      <c r="H85" s="140"/>
      <c r="I85" s="140"/>
      <c r="J85" s="141"/>
      <c r="K85" s="141"/>
      <c r="L85" s="141"/>
      <c r="M85" s="141"/>
      <c r="N85" s="141"/>
      <c r="O85" s="141"/>
      <c r="P85" s="141"/>
      <c r="Q85" s="10"/>
      <c r="R85" s="10"/>
      <c r="S85" s="10"/>
      <c r="T85" s="10"/>
      <c r="U85" s="10"/>
      <c r="V85" s="196"/>
      <c r="W85" s="216"/>
      <c r="X85" s="139"/>
      <c r="Y85" s="139"/>
      <c r="Z85" s="139"/>
    </row>
    <row r="86" spans="1:26" ht="25.05" customHeight="1" x14ac:dyDescent="0.3">
      <c r="A86" s="180"/>
      <c r="B86" s="212">
        <v>6</v>
      </c>
      <c r="C86" s="181" t="s">
        <v>203</v>
      </c>
      <c r="D86" s="317" t="s">
        <v>204</v>
      </c>
      <c r="E86" s="317"/>
      <c r="F86" s="175" t="s">
        <v>104</v>
      </c>
      <c r="G86" s="176">
        <v>97.4</v>
      </c>
      <c r="H86" s="175"/>
      <c r="I86" s="175">
        <f>ROUND(G86*(H86),2)</f>
        <v>0</v>
      </c>
      <c r="J86" s="177">
        <f>ROUND(G86*(N86),2)</f>
        <v>467.52</v>
      </c>
      <c r="K86" s="178">
        <f>ROUND(G86*(O86),2)</f>
        <v>0</v>
      </c>
      <c r="L86" s="178"/>
      <c r="M86" s="178">
        <f>ROUND(G86*(H86),2)</f>
        <v>0</v>
      </c>
      <c r="N86" s="178">
        <v>4.8</v>
      </c>
      <c r="O86" s="178"/>
      <c r="P86" s="182">
        <v>0.36432999999999999</v>
      </c>
      <c r="Q86" s="182"/>
      <c r="R86" s="182">
        <v>0.36432999999999999</v>
      </c>
      <c r="S86" s="179">
        <f>ROUND(G86*(P86),3)</f>
        <v>35.485999999999997</v>
      </c>
      <c r="T86" s="179"/>
      <c r="U86" s="179"/>
      <c r="V86" s="197"/>
      <c r="W86" s="53"/>
      <c r="Z86">
        <v>0</v>
      </c>
    </row>
    <row r="87" spans="1:26" ht="25.05" customHeight="1" x14ac:dyDescent="0.3">
      <c r="A87" s="180"/>
      <c r="B87" s="212">
        <v>7</v>
      </c>
      <c r="C87" s="181" t="s">
        <v>144</v>
      </c>
      <c r="D87" s="317" t="s">
        <v>145</v>
      </c>
      <c r="E87" s="317"/>
      <c r="F87" s="175" t="s">
        <v>104</v>
      </c>
      <c r="G87" s="176">
        <v>156.69999999999999</v>
      </c>
      <c r="H87" s="175"/>
      <c r="I87" s="175">
        <f>ROUND(G87*(H87),2)</f>
        <v>0</v>
      </c>
      <c r="J87" s="177">
        <f>ROUND(G87*(N87),2)</f>
        <v>1809.89</v>
      </c>
      <c r="K87" s="178">
        <f>ROUND(G87*(O87),2)</f>
        <v>0</v>
      </c>
      <c r="L87" s="178"/>
      <c r="M87" s="178">
        <f>ROUND(G87*(H87),2)</f>
        <v>0</v>
      </c>
      <c r="N87" s="178">
        <v>11.55</v>
      </c>
      <c r="O87" s="178"/>
      <c r="P87" s="182">
        <v>9.9000000000000005E-2</v>
      </c>
      <c r="Q87" s="182"/>
      <c r="R87" s="182">
        <v>9.9000000000000005E-2</v>
      </c>
      <c r="S87" s="179">
        <f>ROUND(G87*(P87),3)</f>
        <v>15.513</v>
      </c>
      <c r="T87" s="179"/>
      <c r="U87" s="179"/>
      <c r="V87" s="197"/>
      <c r="W87" s="53"/>
      <c r="Z87">
        <v>0</v>
      </c>
    </row>
    <row r="88" spans="1:26" ht="25.05" customHeight="1" x14ac:dyDescent="0.3">
      <c r="A88" s="180"/>
      <c r="B88" s="212">
        <v>8</v>
      </c>
      <c r="C88" s="181" t="s">
        <v>205</v>
      </c>
      <c r="D88" s="317" t="s">
        <v>206</v>
      </c>
      <c r="E88" s="317"/>
      <c r="F88" s="175" t="s">
        <v>104</v>
      </c>
      <c r="G88" s="176">
        <v>97.4</v>
      </c>
      <c r="H88" s="175"/>
      <c r="I88" s="175">
        <f>ROUND(G88*(H88),2)</f>
        <v>0</v>
      </c>
      <c r="J88" s="177">
        <f>ROUND(G88*(N88),2)</f>
        <v>1161.01</v>
      </c>
      <c r="K88" s="178">
        <f>ROUND(G88*(O88),2)</f>
        <v>0</v>
      </c>
      <c r="L88" s="178"/>
      <c r="M88" s="178">
        <f>ROUND(G88*(H88),2)</f>
        <v>0</v>
      </c>
      <c r="N88" s="178">
        <v>11.92</v>
      </c>
      <c r="O88" s="178"/>
      <c r="P88" s="182"/>
      <c r="Q88" s="182"/>
      <c r="R88" s="182"/>
      <c r="S88" s="179">
        <f>ROUND(G88*(P88),3)</f>
        <v>0</v>
      </c>
      <c r="T88" s="179"/>
      <c r="U88" s="179"/>
      <c r="V88" s="197"/>
      <c r="W88" s="53"/>
      <c r="Z88">
        <v>0</v>
      </c>
    </row>
    <row r="89" spans="1:26" x14ac:dyDescent="0.3">
      <c r="A89" s="10"/>
      <c r="B89" s="211"/>
      <c r="C89" s="174">
        <v>5</v>
      </c>
      <c r="D89" s="316" t="s">
        <v>76</v>
      </c>
      <c r="E89" s="316"/>
      <c r="F89" s="140"/>
      <c r="G89" s="173"/>
      <c r="H89" s="140"/>
      <c r="I89" s="142">
        <f>ROUND((SUM(I85:I88))/1,2)</f>
        <v>0</v>
      </c>
      <c r="J89" s="141"/>
      <c r="K89" s="141"/>
      <c r="L89" s="141">
        <f>ROUND((SUM(L85:L88))/1,2)</f>
        <v>0</v>
      </c>
      <c r="M89" s="141">
        <f>ROUND((SUM(M85:M88))/1,2)</f>
        <v>0</v>
      </c>
      <c r="N89" s="141"/>
      <c r="O89" s="141"/>
      <c r="P89" s="141"/>
      <c r="Q89" s="10"/>
      <c r="R89" s="10"/>
      <c r="S89" s="10">
        <f>ROUND((SUM(S85:S88))/1,2)</f>
        <v>51</v>
      </c>
      <c r="T89" s="10"/>
      <c r="U89" s="10"/>
      <c r="V89" s="198">
        <f>ROUND((SUM(V85:V88))/1,2)</f>
        <v>0</v>
      </c>
      <c r="W89" s="216"/>
      <c r="X89" s="139"/>
      <c r="Y89" s="139"/>
      <c r="Z89" s="139"/>
    </row>
    <row r="90" spans="1:26" x14ac:dyDescent="0.3">
      <c r="A90" s="1"/>
      <c r="B90" s="207"/>
      <c r="C90" s="1"/>
      <c r="D90" s="1"/>
      <c r="E90" s="133"/>
      <c r="F90" s="133"/>
      <c r="G90" s="167"/>
      <c r="H90" s="133"/>
      <c r="I90" s="133"/>
      <c r="J90" s="134"/>
      <c r="K90" s="134"/>
      <c r="L90" s="134"/>
      <c r="M90" s="134"/>
      <c r="N90" s="134"/>
      <c r="O90" s="134"/>
      <c r="P90" s="134"/>
      <c r="Q90" s="1"/>
      <c r="R90" s="1"/>
      <c r="S90" s="1"/>
      <c r="T90" s="1"/>
      <c r="U90" s="1"/>
      <c r="V90" s="199"/>
      <c r="W90" s="53"/>
    </row>
    <row r="91" spans="1:26" x14ac:dyDescent="0.3">
      <c r="A91" s="10"/>
      <c r="B91" s="211"/>
      <c r="C91" s="174">
        <v>9</v>
      </c>
      <c r="D91" s="316" t="s">
        <v>78</v>
      </c>
      <c r="E91" s="316"/>
      <c r="F91" s="140"/>
      <c r="G91" s="173"/>
      <c r="H91" s="140"/>
      <c r="I91" s="140"/>
      <c r="J91" s="141"/>
      <c r="K91" s="141"/>
      <c r="L91" s="141"/>
      <c r="M91" s="141"/>
      <c r="N91" s="141"/>
      <c r="O91" s="141"/>
      <c r="P91" s="141"/>
      <c r="Q91" s="10"/>
      <c r="R91" s="10"/>
      <c r="S91" s="10"/>
      <c r="T91" s="10"/>
      <c r="U91" s="10"/>
      <c r="V91" s="196"/>
      <c r="W91" s="216"/>
      <c r="X91" s="139"/>
      <c r="Y91" s="139"/>
      <c r="Z91" s="139"/>
    </row>
    <row r="92" spans="1:26" ht="25.05" customHeight="1" x14ac:dyDescent="0.3">
      <c r="A92" s="180"/>
      <c r="B92" s="212">
        <v>9</v>
      </c>
      <c r="C92" s="181" t="s">
        <v>150</v>
      </c>
      <c r="D92" s="317" t="s">
        <v>151</v>
      </c>
      <c r="E92" s="317"/>
      <c r="F92" s="175" t="s">
        <v>101</v>
      </c>
      <c r="G92" s="176">
        <v>78.7</v>
      </c>
      <c r="H92" s="175"/>
      <c r="I92" s="175">
        <f>ROUND(G92*(H92),2)</f>
        <v>0</v>
      </c>
      <c r="J92" s="177">
        <f>ROUND(G92*(N92),2)</f>
        <v>385.63</v>
      </c>
      <c r="K92" s="178">
        <f>ROUND(G92*(O92),2)</f>
        <v>0</v>
      </c>
      <c r="L92" s="178"/>
      <c r="M92" s="178">
        <f>ROUND(G92*(H92),2)</f>
        <v>0</v>
      </c>
      <c r="N92" s="178">
        <v>4.9000000000000004</v>
      </c>
      <c r="O92" s="178"/>
      <c r="P92" s="182">
        <v>8.270000000000001E-2</v>
      </c>
      <c r="Q92" s="182"/>
      <c r="R92" s="182">
        <v>8.270000000000001E-2</v>
      </c>
      <c r="S92" s="179">
        <f>ROUND(G92*(P92),3)</f>
        <v>6.508</v>
      </c>
      <c r="T92" s="179"/>
      <c r="U92" s="179"/>
      <c r="V92" s="197"/>
      <c r="W92" s="53"/>
      <c r="Z92">
        <v>0</v>
      </c>
    </row>
    <row r="93" spans="1:26" ht="25.05" customHeight="1" x14ac:dyDescent="0.3">
      <c r="A93" s="180"/>
      <c r="B93" s="212">
        <v>10</v>
      </c>
      <c r="C93" s="181" t="s">
        <v>154</v>
      </c>
      <c r="D93" s="317" t="s">
        <v>155</v>
      </c>
      <c r="E93" s="317"/>
      <c r="F93" s="175" t="s">
        <v>98</v>
      </c>
      <c r="G93" s="176">
        <v>55.97</v>
      </c>
      <c r="H93" s="175"/>
      <c r="I93" s="175">
        <f>ROUND(G93*(H93),2)</f>
        <v>0</v>
      </c>
      <c r="J93" s="177">
        <f>ROUND(G93*(N93),2)</f>
        <v>1088.6199999999999</v>
      </c>
      <c r="K93" s="178">
        <f>ROUND(G93*(O93),2)</f>
        <v>0</v>
      </c>
      <c r="L93" s="178"/>
      <c r="M93" s="178">
        <f>ROUND(G93*(H93),2)</f>
        <v>0</v>
      </c>
      <c r="N93" s="178">
        <v>19.45</v>
      </c>
      <c r="O93" s="178"/>
      <c r="P93" s="182"/>
      <c r="Q93" s="182"/>
      <c r="R93" s="182"/>
      <c r="S93" s="179">
        <f>ROUND(G93*(P93),3)</f>
        <v>0</v>
      </c>
      <c r="T93" s="179"/>
      <c r="U93" s="179"/>
      <c r="V93" s="197"/>
      <c r="W93" s="53"/>
      <c r="Z93">
        <v>0</v>
      </c>
    </row>
    <row r="94" spans="1:26" ht="25.05" customHeight="1" x14ac:dyDescent="0.3">
      <c r="A94" s="180"/>
      <c r="B94" s="212">
        <v>11</v>
      </c>
      <c r="C94" s="181" t="s">
        <v>156</v>
      </c>
      <c r="D94" s="317" t="s">
        <v>207</v>
      </c>
      <c r="E94" s="317"/>
      <c r="F94" s="175" t="s">
        <v>98</v>
      </c>
      <c r="G94" s="176">
        <v>57.97</v>
      </c>
      <c r="H94" s="175"/>
      <c r="I94" s="175">
        <f>ROUND(G94*(H94),2)</f>
        <v>0</v>
      </c>
      <c r="J94" s="177">
        <f>ROUND(G94*(N94),2)</f>
        <v>922.3</v>
      </c>
      <c r="K94" s="178">
        <f>ROUND(G94*(O94),2)</f>
        <v>0</v>
      </c>
      <c r="L94" s="178"/>
      <c r="M94" s="178">
        <f>ROUND(G94*(H94),2)</f>
        <v>0</v>
      </c>
      <c r="N94" s="178">
        <v>15.91</v>
      </c>
      <c r="O94" s="178"/>
      <c r="P94" s="182"/>
      <c r="Q94" s="182"/>
      <c r="R94" s="182"/>
      <c r="S94" s="179">
        <f>ROUND(G94*(P94),3)</f>
        <v>0</v>
      </c>
      <c r="T94" s="179"/>
      <c r="U94" s="179"/>
      <c r="V94" s="197"/>
      <c r="W94" s="53"/>
      <c r="Z94">
        <v>0</v>
      </c>
    </row>
    <row r="95" spans="1:26" ht="25.05" customHeight="1" x14ac:dyDescent="0.3">
      <c r="A95" s="180"/>
      <c r="B95" s="213">
        <v>12</v>
      </c>
      <c r="C95" s="188" t="s">
        <v>160</v>
      </c>
      <c r="D95" s="315" t="s">
        <v>208</v>
      </c>
      <c r="E95" s="315"/>
      <c r="F95" s="183" t="s">
        <v>113</v>
      </c>
      <c r="G95" s="184">
        <v>78.7</v>
      </c>
      <c r="H95" s="183"/>
      <c r="I95" s="183">
        <f>ROUND(G95*(H95),2)</f>
        <v>0</v>
      </c>
      <c r="J95" s="185">
        <f>ROUND(G95*(N95),2)</f>
        <v>274.66000000000003</v>
      </c>
      <c r="K95" s="186">
        <f>ROUND(G95*(O95),2)</f>
        <v>0</v>
      </c>
      <c r="L95" s="186"/>
      <c r="M95" s="186">
        <f>ROUND(G95*(H95),2)</f>
        <v>0</v>
      </c>
      <c r="N95" s="186">
        <v>3.49</v>
      </c>
      <c r="O95" s="186"/>
      <c r="P95" s="189">
        <v>2.1999999999999999E-2</v>
      </c>
      <c r="Q95" s="189"/>
      <c r="R95" s="189">
        <v>2.1999999999999999E-2</v>
      </c>
      <c r="S95" s="187">
        <f>ROUND(G95*(P95),3)</f>
        <v>1.7310000000000001</v>
      </c>
      <c r="T95" s="187"/>
      <c r="U95" s="187"/>
      <c r="V95" s="200"/>
      <c r="W95" s="53"/>
      <c r="Z95">
        <v>0</v>
      </c>
    </row>
    <row r="96" spans="1:26" x14ac:dyDescent="0.3">
      <c r="A96" s="10"/>
      <c r="B96" s="211"/>
      <c r="C96" s="174">
        <v>9</v>
      </c>
      <c r="D96" s="316" t="s">
        <v>78</v>
      </c>
      <c r="E96" s="316"/>
      <c r="F96" s="140"/>
      <c r="G96" s="173"/>
      <c r="H96" s="140"/>
      <c r="I96" s="142">
        <f>ROUND((SUM(I91:I95))/1,2)</f>
        <v>0</v>
      </c>
      <c r="J96" s="141"/>
      <c r="K96" s="141"/>
      <c r="L96" s="141">
        <f>ROUND((SUM(L91:L95))/1,2)</f>
        <v>0</v>
      </c>
      <c r="M96" s="141">
        <f>ROUND((SUM(M91:M95))/1,2)</f>
        <v>0</v>
      </c>
      <c r="N96" s="141"/>
      <c r="O96" s="141"/>
      <c r="P96" s="190"/>
      <c r="Q96" s="1"/>
      <c r="R96" s="1"/>
      <c r="S96" s="190">
        <f>ROUND((SUM(S91:S95))/1,2)</f>
        <v>8.24</v>
      </c>
      <c r="T96" s="2"/>
      <c r="U96" s="2"/>
      <c r="V96" s="198">
        <f>ROUND((SUM(V91:V95))/1,2)</f>
        <v>0</v>
      </c>
      <c r="W96" s="53"/>
    </row>
    <row r="97" spans="1:26" x14ac:dyDescent="0.3">
      <c r="A97" s="1"/>
      <c r="B97" s="207"/>
      <c r="C97" s="1"/>
      <c r="D97" s="1"/>
      <c r="E97" s="133"/>
      <c r="F97" s="133"/>
      <c r="G97" s="167"/>
      <c r="H97" s="133"/>
      <c r="I97" s="133"/>
      <c r="J97" s="134"/>
      <c r="K97" s="134"/>
      <c r="L97" s="134"/>
      <c r="M97" s="134"/>
      <c r="N97" s="134"/>
      <c r="O97" s="134"/>
      <c r="P97" s="134"/>
      <c r="Q97" s="1"/>
      <c r="R97" s="1"/>
      <c r="S97" s="1"/>
      <c r="T97" s="1"/>
      <c r="U97" s="1"/>
      <c r="V97" s="199"/>
      <c r="W97" s="53"/>
    </row>
    <row r="98" spans="1:26" x14ac:dyDescent="0.3">
      <c r="A98" s="10"/>
      <c r="B98" s="211"/>
      <c r="C98" s="10"/>
      <c r="D98" s="318" t="s">
        <v>74</v>
      </c>
      <c r="E98" s="318"/>
      <c r="F98" s="140"/>
      <c r="G98" s="173"/>
      <c r="H98" s="140"/>
      <c r="I98" s="142">
        <f>ROUND((SUM(I76:I97))/2,2)</f>
        <v>0</v>
      </c>
      <c r="J98" s="141"/>
      <c r="K98" s="141"/>
      <c r="L98" s="141">
        <f>ROUND((SUM(L76:L97))/2,2)</f>
        <v>0</v>
      </c>
      <c r="M98" s="141">
        <f>ROUND((SUM(M76:M97))/2,2)</f>
        <v>0</v>
      </c>
      <c r="N98" s="141"/>
      <c r="O98" s="141"/>
      <c r="P98" s="190"/>
      <c r="Q98" s="1"/>
      <c r="R98" s="1"/>
      <c r="S98" s="190">
        <f>ROUND((SUM(S76:S97))/2,2)</f>
        <v>59.24</v>
      </c>
      <c r="T98" s="1"/>
      <c r="U98" s="1"/>
      <c r="V98" s="198">
        <f>ROUND((SUM(V76:V97))/2,2)</f>
        <v>0</v>
      </c>
      <c r="W98" s="53"/>
    </row>
    <row r="99" spans="1:26" x14ac:dyDescent="0.3">
      <c r="A99" s="1"/>
      <c r="B99" s="214"/>
      <c r="C99" s="191"/>
      <c r="D99" s="314" t="s">
        <v>80</v>
      </c>
      <c r="E99" s="314"/>
      <c r="F99" s="192"/>
      <c r="G99" s="193"/>
      <c r="H99" s="192"/>
      <c r="I99" s="192">
        <f>ROUND((SUM(I76:I98))/3,2)</f>
        <v>0</v>
      </c>
      <c r="J99" s="194"/>
      <c r="K99" s="194">
        <f>ROUND((SUM(K76:K98))/3,2)</f>
        <v>0</v>
      </c>
      <c r="L99" s="194">
        <f>ROUND((SUM(L76:L98))/3,2)</f>
        <v>0</v>
      </c>
      <c r="M99" s="194">
        <f>ROUND((SUM(M76:M98))/3,2)</f>
        <v>0</v>
      </c>
      <c r="N99" s="194"/>
      <c r="O99" s="194"/>
      <c r="P99" s="193"/>
      <c r="Q99" s="191"/>
      <c r="R99" s="191"/>
      <c r="S99" s="193">
        <f>ROUND((SUM(S76:S98))/3,2)</f>
        <v>59.24</v>
      </c>
      <c r="T99" s="191"/>
      <c r="U99" s="191"/>
      <c r="V99" s="201">
        <f>ROUND((SUM(V76:V98))/3,2)</f>
        <v>0</v>
      </c>
      <c r="W99" s="53"/>
      <c r="Z99">
        <f>(SUM(Z76:Z98))</f>
        <v>0</v>
      </c>
    </row>
  </sheetData>
  <mergeCells count="67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7:E47"/>
    <mergeCell ref="B48:E48"/>
    <mergeCell ref="F46:H46"/>
    <mergeCell ref="F47:H47"/>
    <mergeCell ref="F48:H48"/>
    <mergeCell ref="B65:V65"/>
    <mergeCell ref="H1:I1"/>
    <mergeCell ref="B67:E67"/>
    <mergeCell ref="B68:E68"/>
    <mergeCell ref="B69:E69"/>
    <mergeCell ref="I67:P67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6:E46"/>
    <mergeCell ref="D88:E88"/>
    <mergeCell ref="D76:E76"/>
    <mergeCell ref="D77:E77"/>
    <mergeCell ref="D78:E78"/>
    <mergeCell ref="D79:E79"/>
    <mergeCell ref="D80:E80"/>
    <mergeCell ref="D81:E81"/>
    <mergeCell ref="D82:E82"/>
    <mergeCell ref="D83:E83"/>
    <mergeCell ref="D85:E85"/>
    <mergeCell ref="D86:E86"/>
    <mergeCell ref="D87:E87"/>
    <mergeCell ref="D96:E96"/>
    <mergeCell ref="D98:E98"/>
    <mergeCell ref="D99:E99"/>
    <mergeCell ref="D89:E89"/>
    <mergeCell ref="D91:E91"/>
    <mergeCell ref="D92:E92"/>
    <mergeCell ref="D93:E93"/>
    <mergeCell ref="D94:E94"/>
    <mergeCell ref="D95:E95"/>
  </mergeCells>
  <hyperlinks>
    <hyperlink ref="B1:C1" location="A2:A2" tooltip="Klikni na prechod ku Kryciemu listu..." display="Krycí list rozpočtu" xr:uid="{AEEB142A-2596-46B7-9AB3-F07632516BE6}"/>
    <hyperlink ref="E1:F1" location="A54:A54" tooltip="Klikni na prechod ku rekapitulácii..." display="Rekapitulácia rozpočtu" xr:uid="{BB340B8E-CEB4-41EE-9AAD-BCA9C9DFABFA}"/>
    <hyperlink ref="H1:I1" location="B75:B75" tooltip="Klikni na prechod ku Rozpočet..." display="Rozpočet" xr:uid="{D956D844-0ED1-4A5B-AAF7-3D81015E34E9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Vranov n. T. - Oprava chodníkov a komunikácií  / Chodník pri ZŠ Sídlisko II</oddHeader>
    <oddFooter>&amp;RStrana &amp;P z &amp;N    &amp;L&amp;7Spracované systémom Systematic® Kalkulus, tel.: 051 77 10 585</oddFooter>
  </headerFooter>
  <rowBreaks count="2" manualBreakCount="2">
    <brk id="40" max="16383" man="1"/>
    <brk id="6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3B6F-91C6-4F0A-958E-BFC98685B3A1}">
  <dimension ref="A1:AA107"/>
  <sheetViews>
    <sheetView workbookViewId="0">
      <pane ySplit="1" topLeftCell="A70" activePane="bottomLeft" state="frozen"/>
      <selection pane="bottomLeft" activeCell="H103" sqref="H79:H103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5546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29</v>
      </c>
      <c r="C1" s="332"/>
      <c r="D1" s="12"/>
      <c r="E1" s="382" t="s">
        <v>0</v>
      </c>
      <c r="F1" s="383"/>
      <c r="G1" s="13"/>
      <c r="H1" s="331" t="s">
        <v>81</v>
      </c>
      <c r="I1" s="332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29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30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209</v>
      </c>
      <c r="C4" s="32"/>
      <c r="D4" s="25"/>
      <c r="E4" s="25"/>
      <c r="F4" s="44" t="s">
        <v>32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34</v>
      </c>
      <c r="C6" s="32"/>
      <c r="D6" s="44" t="s">
        <v>35</v>
      </c>
      <c r="E6" s="25"/>
      <c r="F6" s="44" t="s">
        <v>36</v>
      </c>
      <c r="G6" s="44" t="s">
        <v>37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38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41</v>
      </c>
      <c r="C8" s="46"/>
      <c r="D8" s="28"/>
      <c r="E8" s="28"/>
      <c r="F8" s="50" t="s">
        <v>42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39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41</v>
      </c>
      <c r="C10" s="32"/>
      <c r="D10" s="25"/>
      <c r="E10" s="25"/>
      <c r="F10" s="44" t="s">
        <v>42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40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41</v>
      </c>
      <c r="C12" s="32"/>
      <c r="D12" s="25"/>
      <c r="E12" s="25"/>
      <c r="F12" s="44" t="s">
        <v>42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63</v>
      </c>
      <c r="D14" s="61" t="s">
        <v>64</v>
      </c>
      <c r="E14" s="66" t="s">
        <v>65</v>
      </c>
      <c r="F14" s="375" t="s">
        <v>48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43</v>
      </c>
      <c r="C15" s="63">
        <f>'SO 15328'!E60</f>
        <v>0</v>
      </c>
      <c r="D15" s="58">
        <f>'SO 15328'!F60</f>
        <v>0</v>
      </c>
      <c r="E15" s="67">
        <f>'SO 15328'!G60</f>
        <v>0</v>
      </c>
      <c r="F15" s="377"/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44</v>
      </c>
      <c r="C16" s="92"/>
      <c r="D16" s="93"/>
      <c r="E16" s="94"/>
      <c r="F16" s="378" t="s">
        <v>49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(SUM(Z77:Z106))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45</v>
      </c>
      <c r="C17" s="63"/>
      <c r="D17" s="58"/>
      <c r="E17" s="67"/>
      <c r="F17" s="379" t="s">
        <v>50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46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47</v>
      </c>
      <c r="C19" s="65"/>
      <c r="D19" s="60"/>
      <c r="E19" s="69">
        <f>SUM(E15:E18)</f>
        <v>0</v>
      </c>
      <c r="F19" s="364" t="s">
        <v>47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56</v>
      </c>
      <c r="C20" s="57"/>
      <c r="D20" s="95"/>
      <c r="E20" s="96"/>
      <c r="F20" s="353" t="s">
        <v>56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57</v>
      </c>
      <c r="C21" s="51"/>
      <c r="D21" s="91"/>
      <c r="E21" s="70">
        <f>((E15*U22*0)+(E16*V22*0)+(E17*W22*0))/100</f>
        <v>0</v>
      </c>
      <c r="F21" s="368" t="s">
        <v>60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58</v>
      </c>
      <c r="C22" s="34"/>
      <c r="D22" s="72"/>
      <c r="E22" s="71">
        <f>((E15*U23*0)+(E16*V23*0)+(E17*W23*0))/100</f>
        <v>0</v>
      </c>
      <c r="F22" s="368" t="s">
        <v>61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59</v>
      </c>
      <c r="C23" s="34"/>
      <c r="D23" s="72"/>
      <c r="E23" s="71">
        <f>((E15*U24*0)+(E16*V24*0)+(E17*W24*0))/100</f>
        <v>0</v>
      </c>
      <c r="F23" s="368" t="s">
        <v>62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47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68</v>
      </c>
      <c r="C26" s="98"/>
      <c r="D26" s="100"/>
      <c r="E26" s="106"/>
      <c r="F26" s="353" t="s">
        <v>51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52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53</v>
      </c>
      <c r="G28" s="359"/>
      <c r="H28" s="217">
        <f>P27-SUM('SO 15328'!K77:'SO 15328'!K106)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54</v>
      </c>
      <c r="G29" s="361"/>
      <c r="H29" s="33">
        <f>SUM('SO 15328'!K77:'SO 15328'!K106)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55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66</v>
      </c>
      <c r="C32" s="102"/>
      <c r="D32" s="19"/>
      <c r="E32" s="111" t="s">
        <v>67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19" t="s">
        <v>38</v>
      </c>
      <c r="C46" s="320"/>
      <c r="D46" s="320"/>
      <c r="E46" s="321"/>
      <c r="F46" s="346" t="s">
        <v>35</v>
      </c>
      <c r="G46" s="320"/>
      <c r="H46" s="32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19" t="s">
        <v>39</v>
      </c>
      <c r="C47" s="320"/>
      <c r="D47" s="320"/>
      <c r="E47" s="321"/>
      <c r="F47" s="346" t="s">
        <v>33</v>
      </c>
      <c r="G47" s="320"/>
      <c r="H47" s="32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19" t="s">
        <v>40</v>
      </c>
      <c r="C48" s="320"/>
      <c r="D48" s="320"/>
      <c r="E48" s="321"/>
      <c r="F48" s="346" t="s">
        <v>72</v>
      </c>
      <c r="G48" s="320"/>
      <c r="H48" s="32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47" t="s">
        <v>30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209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69</v>
      </c>
      <c r="C54" s="342"/>
      <c r="D54" s="129"/>
      <c r="E54" s="129" t="s">
        <v>63</v>
      </c>
      <c r="F54" s="129" t="s">
        <v>64</v>
      </c>
      <c r="G54" s="129" t="s">
        <v>47</v>
      </c>
      <c r="H54" s="129" t="s">
        <v>70</v>
      </c>
      <c r="I54" s="129" t="s">
        <v>71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6" t="s">
        <v>74</v>
      </c>
      <c r="C55" s="325"/>
      <c r="D55" s="325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37" t="s">
        <v>75</v>
      </c>
      <c r="C56" s="338"/>
      <c r="D56" s="338"/>
      <c r="E56" s="140">
        <f>'SO 15328'!L86</f>
        <v>0</v>
      </c>
      <c r="F56" s="140">
        <f>'SO 15328'!M86</f>
        <v>0</v>
      </c>
      <c r="G56" s="140">
        <f>'SO 15328'!I86</f>
        <v>0</v>
      </c>
      <c r="H56" s="141">
        <f>'SO 15328'!S86</f>
        <v>0</v>
      </c>
      <c r="I56" s="141">
        <f>'SO 15328'!V86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37" t="s">
        <v>76</v>
      </c>
      <c r="C57" s="338"/>
      <c r="D57" s="338"/>
      <c r="E57" s="140">
        <f>'SO 15328'!L92</f>
        <v>0</v>
      </c>
      <c r="F57" s="140">
        <f>'SO 15328'!M92</f>
        <v>0</v>
      </c>
      <c r="G57" s="140">
        <f>'SO 15328'!I92</f>
        <v>0</v>
      </c>
      <c r="H57" s="141">
        <f>'SO 15328'!S92</f>
        <v>0.18</v>
      </c>
      <c r="I57" s="141">
        <f>'SO 15328'!V92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37" t="s">
        <v>78</v>
      </c>
      <c r="C58" s="338"/>
      <c r="D58" s="338"/>
      <c r="E58" s="140">
        <f>'SO 15328'!L100</f>
        <v>0</v>
      </c>
      <c r="F58" s="140">
        <f>'SO 15328'!M100</f>
        <v>0</v>
      </c>
      <c r="G58" s="140">
        <f>'SO 15328'!I100</f>
        <v>0</v>
      </c>
      <c r="H58" s="141">
        <f>'SO 15328'!S100</f>
        <v>22</v>
      </c>
      <c r="I58" s="141">
        <f>'SO 15328'!V100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37" t="s">
        <v>79</v>
      </c>
      <c r="C59" s="338"/>
      <c r="D59" s="338"/>
      <c r="E59" s="140">
        <f>'SO 15328'!L104</f>
        <v>0</v>
      </c>
      <c r="F59" s="140">
        <f>'SO 15328'!M104</f>
        <v>0</v>
      </c>
      <c r="G59" s="140">
        <f>'SO 15328'!I104</f>
        <v>0</v>
      </c>
      <c r="H59" s="141">
        <f>'SO 15328'!S104</f>
        <v>0</v>
      </c>
      <c r="I59" s="141">
        <f>'SO 15328'!V104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0"/>
      <c r="B60" s="326" t="s">
        <v>74</v>
      </c>
      <c r="C60" s="318"/>
      <c r="D60" s="318"/>
      <c r="E60" s="142">
        <f>'SO 15328'!L106</f>
        <v>0</v>
      </c>
      <c r="F60" s="142">
        <f>'SO 15328'!M106</f>
        <v>0</v>
      </c>
      <c r="G60" s="142">
        <f>'SO 15328'!I106</f>
        <v>0</v>
      </c>
      <c r="H60" s="143">
        <f>'SO 15328'!S106</f>
        <v>22.18</v>
      </c>
      <c r="I60" s="143">
        <f>'SO 15328'!V106</f>
        <v>0</v>
      </c>
      <c r="J60" s="143"/>
      <c r="K60" s="143"/>
      <c r="L60" s="143"/>
      <c r="M60" s="143"/>
      <c r="N60" s="143"/>
      <c r="O60" s="143"/>
      <c r="P60" s="143"/>
      <c r="Q60" s="139"/>
      <c r="R60" s="139"/>
      <c r="S60" s="139"/>
      <c r="T60" s="139"/>
      <c r="U60" s="139"/>
      <c r="V60" s="152"/>
      <c r="W60" s="216"/>
      <c r="X60" s="139"/>
      <c r="Y60" s="139"/>
      <c r="Z60" s="139"/>
    </row>
    <row r="61" spans="1:26" x14ac:dyDescent="0.3">
      <c r="A61" s="1"/>
      <c r="B61" s="207"/>
      <c r="C61" s="1"/>
      <c r="D61" s="1"/>
      <c r="E61" s="133"/>
      <c r="F61" s="133"/>
      <c r="G61" s="133"/>
      <c r="H61" s="134"/>
      <c r="I61" s="134"/>
      <c r="J61" s="134"/>
      <c r="K61" s="134"/>
      <c r="L61" s="134"/>
      <c r="M61" s="134"/>
      <c r="N61" s="134"/>
      <c r="O61" s="134"/>
      <c r="P61" s="134"/>
      <c r="V61" s="153"/>
      <c r="W61" s="53"/>
    </row>
    <row r="62" spans="1:26" x14ac:dyDescent="0.3">
      <c r="A62" s="144"/>
      <c r="B62" s="327" t="s">
        <v>80</v>
      </c>
      <c r="C62" s="328"/>
      <c r="D62" s="328"/>
      <c r="E62" s="146">
        <f>'SO 15328'!L107</f>
        <v>0</v>
      </c>
      <c r="F62" s="146">
        <f>'SO 15328'!M107</f>
        <v>0</v>
      </c>
      <c r="G62" s="146">
        <f>'SO 15328'!I107</f>
        <v>0</v>
      </c>
      <c r="H62" s="147">
        <f>'SO 15328'!S107</f>
        <v>22.18</v>
      </c>
      <c r="I62" s="147">
        <f>'SO 15328'!V107</f>
        <v>0</v>
      </c>
      <c r="J62" s="148"/>
      <c r="K62" s="148"/>
      <c r="L62" s="148"/>
      <c r="M62" s="148"/>
      <c r="N62" s="148"/>
      <c r="O62" s="148"/>
      <c r="P62" s="148"/>
      <c r="Q62" s="149"/>
      <c r="R62" s="149"/>
      <c r="S62" s="149"/>
      <c r="T62" s="149"/>
      <c r="U62" s="149"/>
      <c r="V62" s="154"/>
      <c r="W62" s="216"/>
      <c r="X62" s="145"/>
      <c r="Y62" s="145"/>
      <c r="Z62" s="145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42"/>
      <c r="C64" s="3"/>
      <c r="D64" s="3"/>
      <c r="E64" s="14"/>
      <c r="F64" s="14"/>
      <c r="G64" s="14"/>
      <c r="H64" s="155"/>
      <c r="I64" s="155"/>
      <c r="J64" s="155"/>
      <c r="K64" s="155"/>
      <c r="L64" s="155"/>
      <c r="M64" s="155"/>
      <c r="N64" s="155"/>
      <c r="O64" s="155"/>
      <c r="P64" s="155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38"/>
      <c r="C65" s="8"/>
      <c r="D65" s="8"/>
      <c r="E65" s="27"/>
      <c r="F65" s="27"/>
      <c r="G65" s="27"/>
      <c r="H65" s="156"/>
      <c r="I65" s="156"/>
      <c r="J65" s="156"/>
      <c r="K65" s="156"/>
      <c r="L65" s="156"/>
      <c r="M65" s="156"/>
      <c r="N65" s="156"/>
      <c r="O65" s="156"/>
      <c r="P65" s="156"/>
      <c r="Q65" s="16"/>
      <c r="R65" s="16"/>
      <c r="S65" s="16"/>
      <c r="T65" s="16"/>
      <c r="U65" s="16"/>
      <c r="V65" s="16"/>
      <c r="W65" s="53"/>
    </row>
    <row r="66" spans="1:26" ht="34.950000000000003" customHeight="1" x14ac:dyDescent="0.3">
      <c r="A66" s="1"/>
      <c r="B66" s="329" t="s">
        <v>81</v>
      </c>
      <c r="C66" s="330"/>
      <c r="D66" s="330"/>
      <c r="E66" s="330"/>
      <c r="F66" s="330"/>
      <c r="G66" s="330"/>
      <c r="H66" s="330"/>
      <c r="I66" s="330"/>
      <c r="J66" s="330"/>
      <c r="K66" s="330"/>
      <c r="L66" s="330"/>
      <c r="M66" s="330"/>
      <c r="N66" s="330"/>
      <c r="O66" s="330"/>
      <c r="P66" s="330"/>
      <c r="Q66" s="330"/>
      <c r="R66" s="330"/>
      <c r="S66" s="330"/>
      <c r="T66" s="330"/>
      <c r="U66" s="330"/>
      <c r="V66" s="330"/>
      <c r="W66" s="53"/>
    </row>
    <row r="67" spans="1:26" x14ac:dyDescent="0.3">
      <c r="A67" s="15"/>
      <c r="B67" s="97"/>
      <c r="C67" s="19"/>
      <c r="D67" s="19"/>
      <c r="E67" s="99"/>
      <c r="F67" s="99"/>
      <c r="G67" s="99"/>
      <c r="H67" s="170"/>
      <c r="I67" s="170"/>
      <c r="J67" s="170"/>
      <c r="K67" s="170"/>
      <c r="L67" s="170"/>
      <c r="M67" s="170"/>
      <c r="N67" s="170"/>
      <c r="O67" s="170"/>
      <c r="P67" s="170"/>
      <c r="Q67" s="20"/>
      <c r="R67" s="20"/>
      <c r="S67" s="20"/>
      <c r="T67" s="20"/>
      <c r="U67" s="20"/>
      <c r="V67" s="20"/>
      <c r="W67" s="53"/>
    </row>
    <row r="68" spans="1:26" ht="19.95" customHeight="1" x14ac:dyDescent="0.3">
      <c r="A68" s="202"/>
      <c r="B68" s="333" t="s">
        <v>38</v>
      </c>
      <c r="C68" s="334"/>
      <c r="D68" s="334"/>
      <c r="E68" s="335"/>
      <c r="F68" s="168"/>
      <c r="G68" s="168"/>
      <c r="H68" s="169" t="s">
        <v>92</v>
      </c>
      <c r="I68" s="322" t="s">
        <v>93</v>
      </c>
      <c r="J68" s="323"/>
      <c r="K68" s="323"/>
      <c r="L68" s="323"/>
      <c r="M68" s="323"/>
      <c r="N68" s="323"/>
      <c r="O68" s="323"/>
      <c r="P68" s="324"/>
      <c r="Q68" s="18"/>
      <c r="R68" s="18"/>
      <c r="S68" s="18"/>
      <c r="T68" s="18"/>
      <c r="U68" s="18"/>
      <c r="V68" s="18"/>
      <c r="W68" s="53"/>
    </row>
    <row r="69" spans="1:26" ht="19.95" customHeight="1" x14ac:dyDescent="0.3">
      <c r="A69" s="202"/>
      <c r="B69" s="319" t="s">
        <v>39</v>
      </c>
      <c r="C69" s="320"/>
      <c r="D69" s="320"/>
      <c r="E69" s="321"/>
      <c r="F69" s="164"/>
      <c r="G69" s="164"/>
      <c r="H69" s="165" t="s">
        <v>33</v>
      </c>
      <c r="I69" s="165"/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202"/>
      <c r="B70" s="319" t="s">
        <v>40</v>
      </c>
      <c r="C70" s="320"/>
      <c r="D70" s="320"/>
      <c r="E70" s="321"/>
      <c r="F70" s="164"/>
      <c r="G70" s="164"/>
      <c r="H70" s="165" t="s">
        <v>94</v>
      </c>
      <c r="I70" s="165" t="s">
        <v>37</v>
      </c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95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6" t="s">
        <v>209</v>
      </c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8" t="s">
        <v>73</v>
      </c>
      <c r="C75" s="166"/>
      <c r="D75" s="166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x14ac:dyDescent="0.3">
      <c r="A76" s="2"/>
      <c r="B76" s="209" t="s">
        <v>82</v>
      </c>
      <c r="C76" s="129" t="s">
        <v>83</v>
      </c>
      <c r="D76" s="129" t="s">
        <v>84</v>
      </c>
      <c r="E76" s="157"/>
      <c r="F76" s="157" t="s">
        <v>85</v>
      </c>
      <c r="G76" s="157" t="s">
        <v>86</v>
      </c>
      <c r="H76" s="158" t="s">
        <v>87</v>
      </c>
      <c r="I76" s="158" t="s">
        <v>88</v>
      </c>
      <c r="J76" s="158"/>
      <c r="K76" s="158"/>
      <c r="L76" s="158"/>
      <c r="M76" s="158"/>
      <c r="N76" s="158"/>
      <c r="O76" s="158"/>
      <c r="P76" s="158" t="s">
        <v>89</v>
      </c>
      <c r="Q76" s="159"/>
      <c r="R76" s="159"/>
      <c r="S76" s="129" t="s">
        <v>90</v>
      </c>
      <c r="T76" s="160"/>
      <c r="U76" s="160"/>
      <c r="V76" s="129" t="s">
        <v>91</v>
      </c>
      <c r="W76" s="53"/>
    </row>
    <row r="77" spans="1:26" x14ac:dyDescent="0.3">
      <c r="A77" s="10"/>
      <c r="B77" s="210"/>
      <c r="C77" s="171"/>
      <c r="D77" s="325" t="s">
        <v>74</v>
      </c>
      <c r="E77" s="325"/>
      <c r="F77" s="136"/>
      <c r="G77" s="172"/>
      <c r="H77" s="136"/>
      <c r="I77" s="136"/>
      <c r="J77" s="137"/>
      <c r="K77" s="137"/>
      <c r="L77" s="137"/>
      <c r="M77" s="137"/>
      <c r="N77" s="137"/>
      <c r="O77" s="137"/>
      <c r="P77" s="137"/>
      <c r="Q77" s="135"/>
      <c r="R77" s="135"/>
      <c r="S77" s="135"/>
      <c r="T77" s="135"/>
      <c r="U77" s="135"/>
      <c r="V77" s="195"/>
      <c r="W77" s="216"/>
      <c r="X77" s="139"/>
      <c r="Y77" s="139"/>
      <c r="Z77" s="139"/>
    </row>
    <row r="78" spans="1:26" x14ac:dyDescent="0.3">
      <c r="A78" s="10"/>
      <c r="B78" s="211"/>
      <c r="C78" s="174">
        <v>1</v>
      </c>
      <c r="D78" s="316" t="s">
        <v>75</v>
      </c>
      <c r="E78" s="316"/>
      <c r="F78" s="140"/>
      <c r="G78" s="173"/>
      <c r="H78" s="140"/>
      <c r="I78" s="140"/>
      <c r="J78" s="141"/>
      <c r="K78" s="141"/>
      <c r="L78" s="141"/>
      <c r="M78" s="141"/>
      <c r="N78" s="141"/>
      <c r="O78" s="141"/>
      <c r="P78" s="141"/>
      <c r="Q78" s="10"/>
      <c r="R78" s="10"/>
      <c r="S78" s="10"/>
      <c r="T78" s="10"/>
      <c r="U78" s="10"/>
      <c r="V78" s="196"/>
      <c r="W78" s="216"/>
      <c r="X78" s="139"/>
      <c r="Y78" s="139"/>
      <c r="Z78" s="139"/>
    </row>
    <row r="79" spans="1:26" ht="25.05" customHeight="1" x14ac:dyDescent="0.3">
      <c r="A79" s="180"/>
      <c r="B79" s="212">
        <v>1</v>
      </c>
      <c r="C79" s="181" t="s">
        <v>210</v>
      </c>
      <c r="D79" s="317" t="s">
        <v>211</v>
      </c>
      <c r="E79" s="317"/>
      <c r="F79" s="175" t="s">
        <v>125</v>
      </c>
      <c r="G79" s="176">
        <v>5.97</v>
      </c>
      <c r="H79" s="175"/>
      <c r="I79" s="175">
        <f t="shared" ref="I79:I85" si="0">ROUND(G79*(H79),2)</f>
        <v>0</v>
      </c>
      <c r="J79" s="177">
        <f t="shared" ref="J79:J85" si="1">ROUND(G79*(N79),2)</f>
        <v>193.55</v>
      </c>
      <c r="K79" s="178">
        <f t="shared" ref="K79:K85" si="2">ROUND(G79*(O79),2)</f>
        <v>0</v>
      </c>
      <c r="L79" s="178"/>
      <c r="M79" s="178">
        <f t="shared" ref="M79:M85" si="3">ROUND(G79*(H79),2)</f>
        <v>0</v>
      </c>
      <c r="N79" s="178">
        <v>32.42</v>
      </c>
      <c r="O79" s="178"/>
      <c r="P79" s="182"/>
      <c r="Q79" s="182"/>
      <c r="R79" s="182"/>
      <c r="S79" s="179">
        <f t="shared" ref="S79:S85" si="4"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2</v>
      </c>
      <c r="C80" s="181" t="s">
        <v>123</v>
      </c>
      <c r="D80" s="317" t="s">
        <v>124</v>
      </c>
      <c r="E80" s="317"/>
      <c r="F80" s="175" t="s">
        <v>125</v>
      </c>
      <c r="G80" s="176">
        <v>5.97</v>
      </c>
      <c r="H80" s="175"/>
      <c r="I80" s="175">
        <f t="shared" si="0"/>
        <v>0</v>
      </c>
      <c r="J80" s="177">
        <f t="shared" si="1"/>
        <v>17.73</v>
      </c>
      <c r="K80" s="178">
        <f t="shared" si="2"/>
        <v>0</v>
      </c>
      <c r="L80" s="178"/>
      <c r="M80" s="178">
        <f t="shared" si="3"/>
        <v>0</v>
      </c>
      <c r="N80" s="178">
        <v>2.9699999999999998</v>
      </c>
      <c r="O80" s="178"/>
      <c r="P80" s="182"/>
      <c r="Q80" s="182"/>
      <c r="R80" s="182"/>
      <c r="S80" s="179">
        <f t="shared" si="4"/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3</v>
      </c>
      <c r="C81" s="181" t="s">
        <v>212</v>
      </c>
      <c r="D81" s="317" t="s">
        <v>213</v>
      </c>
      <c r="E81" s="317"/>
      <c r="F81" s="175" t="s">
        <v>125</v>
      </c>
      <c r="G81" s="176">
        <v>5.97</v>
      </c>
      <c r="H81" s="175"/>
      <c r="I81" s="175">
        <f t="shared" si="0"/>
        <v>0</v>
      </c>
      <c r="J81" s="177">
        <f t="shared" si="1"/>
        <v>26.15</v>
      </c>
      <c r="K81" s="178">
        <f t="shared" si="2"/>
        <v>0</v>
      </c>
      <c r="L81" s="178"/>
      <c r="M81" s="178">
        <f t="shared" si="3"/>
        <v>0</v>
      </c>
      <c r="N81" s="178">
        <v>4.38</v>
      </c>
      <c r="O81" s="178"/>
      <c r="P81" s="182"/>
      <c r="Q81" s="182"/>
      <c r="R81" s="182"/>
      <c r="S81" s="179">
        <f t="shared" si="4"/>
        <v>0</v>
      </c>
      <c r="T81" s="179"/>
      <c r="U81" s="179"/>
      <c r="V81" s="197"/>
      <c r="W81" s="53"/>
      <c r="Z81">
        <v>0</v>
      </c>
    </row>
    <row r="82" spans="1:26" ht="25.05" customHeight="1" x14ac:dyDescent="0.3">
      <c r="A82" s="180"/>
      <c r="B82" s="212">
        <v>4</v>
      </c>
      <c r="C82" s="181" t="s">
        <v>214</v>
      </c>
      <c r="D82" s="317" t="s">
        <v>215</v>
      </c>
      <c r="E82" s="317"/>
      <c r="F82" s="175" t="s">
        <v>125</v>
      </c>
      <c r="G82" s="176">
        <v>5.97</v>
      </c>
      <c r="H82" s="175"/>
      <c r="I82" s="175">
        <f t="shared" si="0"/>
        <v>0</v>
      </c>
      <c r="J82" s="177">
        <f t="shared" si="1"/>
        <v>4</v>
      </c>
      <c r="K82" s="178">
        <f t="shared" si="2"/>
        <v>0</v>
      </c>
      <c r="L82" s="178"/>
      <c r="M82" s="178">
        <f t="shared" si="3"/>
        <v>0</v>
      </c>
      <c r="N82" s="178">
        <v>0.67</v>
      </c>
      <c r="O82" s="178"/>
      <c r="P82" s="182"/>
      <c r="Q82" s="182"/>
      <c r="R82" s="182"/>
      <c r="S82" s="179">
        <f t="shared" si="4"/>
        <v>0</v>
      </c>
      <c r="T82" s="179"/>
      <c r="U82" s="179"/>
      <c r="V82" s="197"/>
      <c r="W82" s="53"/>
      <c r="Z82">
        <v>0</v>
      </c>
    </row>
    <row r="83" spans="1:26" ht="25.05" customHeight="1" x14ac:dyDescent="0.3">
      <c r="A83" s="180"/>
      <c r="B83" s="212">
        <v>5</v>
      </c>
      <c r="C83" s="181" t="s">
        <v>216</v>
      </c>
      <c r="D83" s="317" t="s">
        <v>217</v>
      </c>
      <c r="E83" s="317"/>
      <c r="F83" s="175" t="s">
        <v>98</v>
      </c>
      <c r="G83" s="176">
        <v>21.495999999999999</v>
      </c>
      <c r="H83" s="175"/>
      <c r="I83" s="175">
        <f t="shared" si="0"/>
        <v>0</v>
      </c>
      <c r="J83" s="177">
        <f t="shared" si="1"/>
        <v>81.040000000000006</v>
      </c>
      <c r="K83" s="178">
        <f t="shared" si="2"/>
        <v>0</v>
      </c>
      <c r="L83" s="178"/>
      <c r="M83" s="178">
        <f t="shared" si="3"/>
        <v>0</v>
      </c>
      <c r="N83" s="178">
        <v>3.77</v>
      </c>
      <c r="O83" s="178"/>
      <c r="P83" s="182"/>
      <c r="Q83" s="182"/>
      <c r="R83" s="182"/>
      <c r="S83" s="179">
        <f t="shared" si="4"/>
        <v>0</v>
      </c>
      <c r="T83" s="179"/>
      <c r="U83" s="179"/>
      <c r="V83" s="197"/>
      <c r="W83" s="53"/>
      <c r="Z83">
        <v>0</v>
      </c>
    </row>
    <row r="84" spans="1:26" ht="25.05" customHeight="1" x14ac:dyDescent="0.3">
      <c r="A84" s="180"/>
      <c r="B84" s="212">
        <v>6</v>
      </c>
      <c r="C84" s="181" t="s">
        <v>218</v>
      </c>
      <c r="D84" s="317" t="s">
        <v>219</v>
      </c>
      <c r="E84" s="317"/>
      <c r="F84" s="175" t="s">
        <v>104</v>
      </c>
      <c r="G84" s="176">
        <v>254</v>
      </c>
      <c r="H84" s="175"/>
      <c r="I84" s="175">
        <f t="shared" si="0"/>
        <v>0</v>
      </c>
      <c r="J84" s="177">
        <f t="shared" si="1"/>
        <v>899.16</v>
      </c>
      <c r="K84" s="178">
        <f t="shared" si="2"/>
        <v>0</v>
      </c>
      <c r="L84" s="178"/>
      <c r="M84" s="178">
        <f t="shared" si="3"/>
        <v>0</v>
      </c>
      <c r="N84" s="178">
        <v>3.54</v>
      </c>
      <c r="O84" s="178"/>
      <c r="P84" s="182"/>
      <c r="Q84" s="182"/>
      <c r="R84" s="182"/>
      <c r="S84" s="179">
        <f t="shared" si="4"/>
        <v>0</v>
      </c>
      <c r="T84" s="179"/>
      <c r="U84" s="179"/>
      <c r="V84" s="197"/>
      <c r="W84" s="53"/>
      <c r="Z84">
        <v>0</v>
      </c>
    </row>
    <row r="85" spans="1:26" ht="25.05" customHeight="1" x14ac:dyDescent="0.3">
      <c r="A85" s="180"/>
      <c r="B85" s="212">
        <v>7</v>
      </c>
      <c r="C85" s="181" t="s">
        <v>220</v>
      </c>
      <c r="D85" s="317" t="s">
        <v>221</v>
      </c>
      <c r="E85" s="317"/>
      <c r="F85" s="175" t="s">
        <v>101</v>
      </c>
      <c r="G85" s="176">
        <v>105</v>
      </c>
      <c r="H85" s="175"/>
      <c r="I85" s="175">
        <f t="shared" si="0"/>
        <v>0</v>
      </c>
      <c r="J85" s="177">
        <f t="shared" si="1"/>
        <v>86.1</v>
      </c>
      <c r="K85" s="178">
        <f t="shared" si="2"/>
        <v>0</v>
      </c>
      <c r="L85" s="178"/>
      <c r="M85" s="178">
        <f t="shared" si="3"/>
        <v>0</v>
      </c>
      <c r="N85" s="178">
        <v>0.82</v>
      </c>
      <c r="O85" s="178"/>
      <c r="P85" s="182"/>
      <c r="Q85" s="182"/>
      <c r="R85" s="182"/>
      <c r="S85" s="179">
        <f t="shared" si="4"/>
        <v>0</v>
      </c>
      <c r="T85" s="179"/>
      <c r="U85" s="179"/>
      <c r="V85" s="197"/>
      <c r="W85" s="53"/>
      <c r="Z85">
        <v>0</v>
      </c>
    </row>
    <row r="86" spans="1:26" x14ac:dyDescent="0.3">
      <c r="A86" s="10"/>
      <c r="B86" s="211"/>
      <c r="C86" s="174">
        <v>1</v>
      </c>
      <c r="D86" s="316" t="s">
        <v>75</v>
      </c>
      <c r="E86" s="316"/>
      <c r="F86" s="140"/>
      <c r="G86" s="173"/>
      <c r="H86" s="140"/>
      <c r="I86" s="142">
        <f>ROUND((SUM(I78:I85))/1,2)</f>
        <v>0</v>
      </c>
      <c r="J86" s="141"/>
      <c r="K86" s="141"/>
      <c r="L86" s="141">
        <f>ROUND((SUM(L78:L85))/1,2)</f>
        <v>0</v>
      </c>
      <c r="M86" s="141">
        <f>ROUND((SUM(M78:M85))/1,2)</f>
        <v>0</v>
      </c>
      <c r="N86" s="141"/>
      <c r="O86" s="141"/>
      <c r="P86" s="141"/>
      <c r="Q86" s="10"/>
      <c r="R86" s="10"/>
      <c r="S86" s="10">
        <f>ROUND((SUM(S78:S85))/1,2)</f>
        <v>0</v>
      </c>
      <c r="T86" s="10"/>
      <c r="U86" s="10"/>
      <c r="V86" s="198">
        <f>ROUND((SUM(V78:V85))/1,2)</f>
        <v>0</v>
      </c>
      <c r="W86" s="216"/>
      <c r="X86" s="139"/>
      <c r="Y86" s="139"/>
      <c r="Z86" s="139"/>
    </row>
    <row r="87" spans="1:26" x14ac:dyDescent="0.3">
      <c r="A87" s="1"/>
      <c r="B87" s="207"/>
      <c r="C87" s="1"/>
      <c r="D87" s="1"/>
      <c r="E87" s="133"/>
      <c r="F87" s="133"/>
      <c r="G87" s="167"/>
      <c r="H87" s="133"/>
      <c r="I87" s="133"/>
      <c r="J87" s="134"/>
      <c r="K87" s="134"/>
      <c r="L87" s="134"/>
      <c r="M87" s="134"/>
      <c r="N87" s="134"/>
      <c r="O87" s="134"/>
      <c r="P87" s="134"/>
      <c r="Q87" s="1"/>
      <c r="R87" s="1"/>
      <c r="S87" s="1"/>
      <c r="T87" s="1"/>
      <c r="U87" s="1"/>
      <c r="V87" s="199"/>
      <c r="W87" s="53"/>
    </row>
    <row r="88" spans="1:26" x14ac:dyDescent="0.3">
      <c r="A88" s="10"/>
      <c r="B88" s="211"/>
      <c r="C88" s="174">
        <v>5</v>
      </c>
      <c r="D88" s="316" t="s">
        <v>76</v>
      </c>
      <c r="E88" s="316"/>
      <c r="F88" s="140"/>
      <c r="G88" s="173"/>
      <c r="H88" s="140"/>
      <c r="I88" s="140"/>
      <c r="J88" s="141"/>
      <c r="K88" s="141"/>
      <c r="L88" s="141"/>
      <c r="M88" s="141"/>
      <c r="N88" s="141"/>
      <c r="O88" s="141"/>
      <c r="P88" s="141"/>
      <c r="Q88" s="10"/>
      <c r="R88" s="10"/>
      <c r="S88" s="10"/>
      <c r="T88" s="10"/>
      <c r="U88" s="10"/>
      <c r="V88" s="196"/>
      <c r="W88" s="216"/>
      <c r="X88" s="139"/>
      <c r="Y88" s="139"/>
      <c r="Z88" s="139"/>
    </row>
    <row r="89" spans="1:26" ht="25.05" customHeight="1" x14ac:dyDescent="0.3">
      <c r="A89" s="180"/>
      <c r="B89" s="212">
        <v>8</v>
      </c>
      <c r="C89" s="181" t="s">
        <v>105</v>
      </c>
      <c r="D89" s="317" t="s">
        <v>222</v>
      </c>
      <c r="E89" s="317"/>
      <c r="F89" s="175" t="s">
        <v>104</v>
      </c>
      <c r="G89" s="176">
        <v>85</v>
      </c>
      <c r="H89" s="175"/>
      <c r="I89" s="175">
        <f>ROUND(G89*(H89),2)</f>
        <v>0</v>
      </c>
      <c r="J89" s="177">
        <f>ROUND(G89*(N89),2)</f>
        <v>958.8</v>
      </c>
      <c r="K89" s="178">
        <f>ROUND(G89*(O89),2)</f>
        <v>0</v>
      </c>
      <c r="L89" s="178"/>
      <c r="M89" s="178">
        <f>ROUND(G89*(H89),2)</f>
        <v>0</v>
      </c>
      <c r="N89" s="178">
        <v>11.28</v>
      </c>
      <c r="O89" s="178"/>
      <c r="P89" s="182"/>
      <c r="Q89" s="182"/>
      <c r="R89" s="182"/>
      <c r="S89" s="179">
        <f>ROUND(G89*(P89),3)</f>
        <v>0</v>
      </c>
      <c r="T89" s="179"/>
      <c r="U89" s="179"/>
      <c r="V89" s="197"/>
      <c r="W89" s="53"/>
      <c r="Z89">
        <v>0</v>
      </c>
    </row>
    <row r="90" spans="1:26" ht="25.05" customHeight="1" x14ac:dyDescent="0.3">
      <c r="A90" s="180"/>
      <c r="B90" s="212">
        <v>9</v>
      </c>
      <c r="C90" s="181" t="s">
        <v>223</v>
      </c>
      <c r="D90" s="317" t="s">
        <v>224</v>
      </c>
      <c r="E90" s="317"/>
      <c r="F90" s="175" t="s">
        <v>104</v>
      </c>
      <c r="G90" s="176">
        <v>254.5</v>
      </c>
      <c r="H90" s="175"/>
      <c r="I90" s="175">
        <f>ROUND(G90*(H90),2)</f>
        <v>0</v>
      </c>
      <c r="J90" s="177">
        <f>ROUND(G90*(N90),2)</f>
        <v>58.54</v>
      </c>
      <c r="K90" s="178">
        <f>ROUND(G90*(O90),2)</f>
        <v>0</v>
      </c>
      <c r="L90" s="178"/>
      <c r="M90" s="178">
        <f>ROUND(G90*(H90),2)</f>
        <v>0</v>
      </c>
      <c r="N90" s="178">
        <v>0.23</v>
      </c>
      <c r="O90" s="178"/>
      <c r="P90" s="182">
        <v>7.1000000000000002E-4</v>
      </c>
      <c r="Q90" s="182"/>
      <c r="R90" s="182">
        <v>7.1000000000000002E-4</v>
      </c>
      <c r="S90" s="179">
        <f>ROUND(G90*(P90),3)</f>
        <v>0.18099999999999999</v>
      </c>
      <c r="T90" s="179"/>
      <c r="U90" s="179"/>
      <c r="V90" s="197"/>
      <c r="W90" s="53"/>
      <c r="Z90">
        <v>0</v>
      </c>
    </row>
    <row r="91" spans="1:26" ht="25.05" customHeight="1" x14ac:dyDescent="0.3">
      <c r="A91" s="180"/>
      <c r="B91" s="212">
        <v>10</v>
      </c>
      <c r="C91" s="181" t="s">
        <v>225</v>
      </c>
      <c r="D91" s="317" t="s">
        <v>226</v>
      </c>
      <c r="E91" s="317"/>
      <c r="F91" s="175" t="s">
        <v>104</v>
      </c>
      <c r="G91" s="176">
        <v>254</v>
      </c>
      <c r="H91" s="175"/>
      <c r="I91" s="175">
        <f>ROUND(G91*(H91),2)</f>
        <v>0</v>
      </c>
      <c r="J91" s="177">
        <f>ROUND(G91*(N91),2)</f>
        <v>1996.44</v>
      </c>
      <c r="K91" s="178">
        <f>ROUND(G91*(O91),2)</f>
        <v>0</v>
      </c>
      <c r="L91" s="178"/>
      <c r="M91" s="178">
        <f>ROUND(G91*(H91),2)</f>
        <v>0</v>
      </c>
      <c r="N91" s="178">
        <v>7.86</v>
      </c>
      <c r="O91" s="178"/>
      <c r="P91" s="182"/>
      <c r="Q91" s="182"/>
      <c r="R91" s="182"/>
      <c r="S91" s="179">
        <f>ROUND(G91*(P91),3)</f>
        <v>0</v>
      </c>
      <c r="T91" s="179"/>
      <c r="U91" s="179"/>
      <c r="V91" s="197"/>
      <c r="W91" s="53"/>
      <c r="Z91">
        <v>0</v>
      </c>
    </row>
    <row r="92" spans="1:26" x14ac:dyDescent="0.3">
      <c r="A92" s="10"/>
      <c r="B92" s="211"/>
      <c r="C92" s="174">
        <v>5</v>
      </c>
      <c r="D92" s="316" t="s">
        <v>76</v>
      </c>
      <c r="E92" s="316"/>
      <c r="F92" s="140"/>
      <c r="G92" s="173"/>
      <c r="H92" s="140"/>
      <c r="I92" s="142">
        <f>ROUND((SUM(I88:I91))/1,2)</f>
        <v>0</v>
      </c>
      <c r="J92" s="141"/>
      <c r="K92" s="141"/>
      <c r="L92" s="141">
        <f>ROUND((SUM(L88:L91))/1,2)</f>
        <v>0</v>
      </c>
      <c r="M92" s="141">
        <f>ROUND((SUM(M88:M91))/1,2)</f>
        <v>0</v>
      </c>
      <c r="N92" s="141"/>
      <c r="O92" s="141"/>
      <c r="P92" s="141"/>
      <c r="Q92" s="10"/>
      <c r="R92" s="10"/>
      <c r="S92" s="10">
        <f>ROUND((SUM(S88:S91))/1,2)</f>
        <v>0.18</v>
      </c>
      <c r="T92" s="10"/>
      <c r="U92" s="10"/>
      <c r="V92" s="198">
        <f>ROUND((SUM(V88:V91))/1,2)</f>
        <v>0</v>
      </c>
      <c r="W92" s="216"/>
      <c r="X92" s="139"/>
      <c r="Y92" s="139"/>
      <c r="Z92" s="139"/>
    </row>
    <row r="93" spans="1:26" x14ac:dyDescent="0.3">
      <c r="A93" s="1"/>
      <c r="B93" s="207"/>
      <c r="C93" s="1"/>
      <c r="D93" s="1"/>
      <c r="E93" s="133"/>
      <c r="F93" s="133"/>
      <c r="G93" s="167"/>
      <c r="H93" s="133"/>
      <c r="I93" s="133"/>
      <c r="J93" s="134"/>
      <c r="K93" s="134"/>
      <c r="L93" s="134"/>
      <c r="M93" s="134"/>
      <c r="N93" s="134"/>
      <c r="O93" s="134"/>
      <c r="P93" s="134"/>
      <c r="Q93" s="1"/>
      <c r="R93" s="1"/>
      <c r="S93" s="1"/>
      <c r="T93" s="1"/>
      <c r="U93" s="1"/>
      <c r="V93" s="199"/>
      <c r="W93" s="53"/>
    </row>
    <row r="94" spans="1:26" x14ac:dyDescent="0.3">
      <c r="A94" s="10"/>
      <c r="B94" s="211"/>
      <c r="C94" s="174">
        <v>9</v>
      </c>
      <c r="D94" s="316" t="s">
        <v>78</v>
      </c>
      <c r="E94" s="316"/>
      <c r="F94" s="140"/>
      <c r="G94" s="173"/>
      <c r="H94" s="140"/>
      <c r="I94" s="140"/>
      <c r="J94" s="141"/>
      <c r="K94" s="141"/>
      <c r="L94" s="141"/>
      <c r="M94" s="141"/>
      <c r="N94" s="141"/>
      <c r="O94" s="141"/>
      <c r="P94" s="141"/>
      <c r="Q94" s="10"/>
      <c r="R94" s="10"/>
      <c r="S94" s="10"/>
      <c r="T94" s="10"/>
      <c r="U94" s="10"/>
      <c r="V94" s="196"/>
      <c r="W94" s="216"/>
      <c r="X94" s="139"/>
      <c r="Y94" s="139"/>
      <c r="Z94" s="139"/>
    </row>
    <row r="95" spans="1:26" ht="25.05" customHeight="1" x14ac:dyDescent="0.3">
      <c r="A95" s="180"/>
      <c r="B95" s="212">
        <v>11</v>
      </c>
      <c r="C95" s="181" t="s">
        <v>227</v>
      </c>
      <c r="D95" s="317" t="s">
        <v>228</v>
      </c>
      <c r="E95" s="317"/>
      <c r="F95" s="175" t="s">
        <v>101</v>
      </c>
      <c r="G95" s="176">
        <v>105</v>
      </c>
      <c r="H95" s="175"/>
      <c r="I95" s="175">
        <f>ROUND(G95*(H95),2)</f>
        <v>0</v>
      </c>
      <c r="J95" s="177">
        <f>ROUND(G95*(N95),2)</f>
        <v>668.85</v>
      </c>
      <c r="K95" s="178">
        <f>ROUND(G95*(O95),2)</f>
        <v>0</v>
      </c>
      <c r="L95" s="178"/>
      <c r="M95" s="178">
        <f>ROUND(G95*(H95),2)</f>
        <v>0</v>
      </c>
      <c r="N95" s="178">
        <v>6.37</v>
      </c>
      <c r="O95" s="178"/>
      <c r="P95" s="182">
        <v>0.16403000000000001</v>
      </c>
      <c r="Q95" s="182"/>
      <c r="R95" s="182">
        <v>0.16403000000000001</v>
      </c>
      <c r="S95" s="179">
        <f>ROUND(G95*(P95),3)</f>
        <v>17.222999999999999</v>
      </c>
      <c r="T95" s="179"/>
      <c r="U95" s="179"/>
      <c r="V95" s="197"/>
      <c r="W95" s="53"/>
      <c r="Z95">
        <v>0</v>
      </c>
    </row>
    <row r="96" spans="1:26" ht="25.05" customHeight="1" x14ac:dyDescent="0.3">
      <c r="A96" s="180"/>
      <c r="B96" s="212">
        <v>12</v>
      </c>
      <c r="C96" s="181" t="s">
        <v>229</v>
      </c>
      <c r="D96" s="317" t="s">
        <v>230</v>
      </c>
      <c r="E96" s="317"/>
      <c r="F96" s="175" t="s">
        <v>101</v>
      </c>
      <c r="G96" s="176">
        <v>14.7</v>
      </c>
      <c r="H96" s="175"/>
      <c r="I96" s="175">
        <f>ROUND(G96*(H96),2)</f>
        <v>0</v>
      </c>
      <c r="J96" s="177">
        <f>ROUND(G96*(N96),2)</f>
        <v>33.369999999999997</v>
      </c>
      <c r="K96" s="178">
        <f>ROUND(G96*(O96),2)</f>
        <v>0</v>
      </c>
      <c r="L96" s="178"/>
      <c r="M96" s="178">
        <f>ROUND(G96*(H96),2)</f>
        <v>0</v>
      </c>
      <c r="N96" s="178">
        <v>2.27</v>
      </c>
      <c r="O96" s="178"/>
      <c r="P96" s="182">
        <v>3.0000000000000001E-5</v>
      </c>
      <c r="Q96" s="182"/>
      <c r="R96" s="182">
        <v>3.0000000000000001E-5</v>
      </c>
      <c r="S96" s="179">
        <f>ROUND(G96*(P96),3)</f>
        <v>0</v>
      </c>
      <c r="T96" s="179"/>
      <c r="U96" s="179"/>
      <c r="V96" s="197"/>
      <c r="W96" s="53"/>
      <c r="Z96">
        <v>0</v>
      </c>
    </row>
    <row r="97" spans="1:26" ht="25.05" customHeight="1" x14ac:dyDescent="0.3">
      <c r="A97" s="180"/>
      <c r="B97" s="212">
        <v>13</v>
      </c>
      <c r="C97" s="181" t="s">
        <v>231</v>
      </c>
      <c r="D97" s="317" t="s">
        <v>232</v>
      </c>
      <c r="E97" s="317"/>
      <c r="F97" s="175" t="s">
        <v>98</v>
      </c>
      <c r="G97" s="176">
        <v>50.173999999999999</v>
      </c>
      <c r="H97" s="175"/>
      <c r="I97" s="175">
        <f>ROUND(G97*(H97),2)</f>
        <v>0</v>
      </c>
      <c r="J97" s="177">
        <f>ROUND(G97*(N97),2)</f>
        <v>705.95</v>
      </c>
      <c r="K97" s="178">
        <f>ROUND(G97*(O97),2)</f>
        <v>0</v>
      </c>
      <c r="L97" s="178"/>
      <c r="M97" s="178">
        <f>ROUND(G97*(H97),2)</f>
        <v>0</v>
      </c>
      <c r="N97" s="178">
        <v>14.07</v>
      </c>
      <c r="O97" s="178"/>
      <c r="P97" s="182"/>
      <c r="Q97" s="182"/>
      <c r="R97" s="182"/>
      <c r="S97" s="179">
        <f>ROUND(G97*(P97),3)</f>
        <v>0</v>
      </c>
      <c r="T97" s="179"/>
      <c r="U97" s="179"/>
      <c r="V97" s="197"/>
      <c r="W97" s="53"/>
      <c r="Z97">
        <v>0</v>
      </c>
    </row>
    <row r="98" spans="1:26" ht="25.05" customHeight="1" x14ac:dyDescent="0.3">
      <c r="A98" s="180"/>
      <c r="B98" s="212">
        <v>14</v>
      </c>
      <c r="C98" s="181" t="s">
        <v>233</v>
      </c>
      <c r="D98" s="317" t="s">
        <v>234</v>
      </c>
      <c r="E98" s="317"/>
      <c r="F98" s="175" t="s">
        <v>104</v>
      </c>
      <c r="G98" s="176">
        <v>254</v>
      </c>
      <c r="H98" s="175"/>
      <c r="I98" s="175">
        <f>ROUND(G98*(H98),2)</f>
        <v>0</v>
      </c>
      <c r="J98" s="177">
        <f>ROUND(G98*(N98),2)</f>
        <v>5.08</v>
      </c>
      <c r="K98" s="178">
        <f>ROUND(G98*(O98),2)</f>
        <v>0</v>
      </c>
      <c r="L98" s="178"/>
      <c r="M98" s="178">
        <f>ROUND(G98*(H98),2)</f>
        <v>0</v>
      </c>
      <c r="N98" s="178">
        <v>0.02</v>
      </c>
      <c r="O98" s="178"/>
      <c r="P98" s="182"/>
      <c r="Q98" s="182"/>
      <c r="R98" s="182"/>
      <c r="S98" s="179">
        <f>ROUND(G98*(P98),3)</f>
        <v>0</v>
      </c>
      <c r="T98" s="179"/>
      <c r="U98" s="179"/>
      <c r="V98" s="197"/>
      <c r="W98" s="53"/>
      <c r="Z98">
        <v>0</v>
      </c>
    </row>
    <row r="99" spans="1:26" ht="25.05" customHeight="1" x14ac:dyDescent="0.3">
      <c r="A99" s="180"/>
      <c r="B99" s="213">
        <v>15</v>
      </c>
      <c r="C99" s="188" t="s">
        <v>235</v>
      </c>
      <c r="D99" s="315" t="s">
        <v>236</v>
      </c>
      <c r="E99" s="315"/>
      <c r="F99" s="183" t="s">
        <v>113</v>
      </c>
      <c r="G99" s="184">
        <v>106.05</v>
      </c>
      <c r="H99" s="183"/>
      <c r="I99" s="183">
        <f>ROUND(G99*(H99),2)</f>
        <v>0</v>
      </c>
      <c r="J99" s="185">
        <f>ROUND(G99*(N99),2)</f>
        <v>366.93</v>
      </c>
      <c r="K99" s="186">
        <f>ROUND(G99*(O99),2)</f>
        <v>0</v>
      </c>
      <c r="L99" s="186"/>
      <c r="M99" s="186">
        <f>ROUND(G99*(H99),2)</f>
        <v>0</v>
      </c>
      <c r="N99" s="186">
        <v>3.46</v>
      </c>
      <c r="O99" s="186"/>
      <c r="P99" s="189">
        <v>4.4999999999999998E-2</v>
      </c>
      <c r="Q99" s="189"/>
      <c r="R99" s="189">
        <v>4.4999999999999998E-2</v>
      </c>
      <c r="S99" s="187">
        <f>ROUND(G99*(P99),3)</f>
        <v>4.7720000000000002</v>
      </c>
      <c r="T99" s="187"/>
      <c r="U99" s="187"/>
      <c r="V99" s="200"/>
      <c r="W99" s="53"/>
      <c r="Z99">
        <v>0</v>
      </c>
    </row>
    <row r="100" spans="1:26" x14ac:dyDescent="0.3">
      <c r="A100" s="10"/>
      <c r="B100" s="211"/>
      <c r="C100" s="174">
        <v>9</v>
      </c>
      <c r="D100" s="316" t="s">
        <v>78</v>
      </c>
      <c r="E100" s="316"/>
      <c r="F100" s="140"/>
      <c r="G100" s="173"/>
      <c r="H100" s="140"/>
      <c r="I100" s="142">
        <f>ROUND((SUM(I94:I99))/1,2)</f>
        <v>0</v>
      </c>
      <c r="J100" s="141"/>
      <c r="K100" s="141"/>
      <c r="L100" s="141">
        <f>ROUND((SUM(L94:L99))/1,2)</f>
        <v>0</v>
      </c>
      <c r="M100" s="141">
        <f>ROUND((SUM(M94:M99))/1,2)</f>
        <v>0</v>
      </c>
      <c r="N100" s="141"/>
      <c r="O100" s="141"/>
      <c r="P100" s="141"/>
      <c r="Q100" s="10"/>
      <c r="R100" s="10"/>
      <c r="S100" s="10">
        <f>ROUND((SUM(S94:S99))/1,2)</f>
        <v>22</v>
      </c>
      <c r="T100" s="10"/>
      <c r="U100" s="10"/>
      <c r="V100" s="198">
        <f>ROUND((SUM(V94:V99))/1,2)</f>
        <v>0</v>
      </c>
      <c r="W100" s="216"/>
      <c r="X100" s="139"/>
      <c r="Y100" s="139"/>
      <c r="Z100" s="139"/>
    </row>
    <row r="101" spans="1:26" x14ac:dyDescent="0.3">
      <c r="A101" s="1"/>
      <c r="B101" s="207"/>
      <c r="C101" s="1"/>
      <c r="D101" s="1"/>
      <c r="E101" s="133"/>
      <c r="F101" s="133"/>
      <c r="G101" s="167"/>
      <c r="H101" s="133"/>
      <c r="I101" s="133"/>
      <c r="J101" s="134"/>
      <c r="K101" s="134"/>
      <c r="L101" s="134"/>
      <c r="M101" s="134"/>
      <c r="N101" s="134"/>
      <c r="O101" s="134"/>
      <c r="P101" s="134"/>
      <c r="Q101" s="1"/>
      <c r="R101" s="1"/>
      <c r="S101" s="1"/>
      <c r="T101" s="1"/>
      <c r="U101" s="1"/>
      <c r="V101" s="199"/>
      <c r="W101" s="53"/>
    </row>
    <row r="102" spans="1:26" x14ac:dyDescent="0.3">
      <c r="A102" s="10"/>
      <c r="B102" s="211"/>
      <c r="C102" s="174">
        <v>99</v>
      </c>
      <c r="D102" s="316" t="s">
        <v>79</v>
      </c>
      <c r="E102" s="316"/>
      <c r="F102" s="140"/>
      <c r="G102" s="173"/>
      <c r="H102" s="140"/>
      <c r="I102" s="140"/>
      <c r="J102" s="141"/>
      <c r="K102" s="141"/>
      <c r="L102" s="141"/>
      <c r="M102" s="141"/>
      <c r="N102" s="141"/>
      <c r="O102" s="141"/>
      <c r="P102" s="141"/>
      <c r="Q102" s="10"/>
      <c r="R102" s="10"/>
      <c r="S102" s="10"/>
      <c r="T102" s="10"/>
      <c r="U102" s="10"/>
      <c r="V102" s="196"/>
      <c r="W102" s="216"/>
      <c r="X102" s="139"/>
      <c r="Y102" s="139"/>
      <c r="Z102" s="139"/>
    </row>
    <row r="103" spans="1:26" ht="25.05" customHeight="1" x14ac:dyDescent="0.3">
      <c r="A103" s="180"/>
      <c r="B103" s="212">
        <v>16</v>
      </c>
      <c r="C103" s="181" t="s">
        <v>118</v>
      </c>
      <c r="D103" s="317" t="s">
        <v>119</v>
      </c>
      <c r="E103" s="317"/>
      <c r="F103" s="175" t="s">
        <v>98</v>
      </c>
      <c r="G103" s="176">
        <v>59.521999999999998</v>
      </c>
      <c r="H103" s="175"/>
      <c r="I103" s="175">
        <f>ROUND(G103*(H103),2)</f>
        <v>0</v>
      </c>
      <c r="J103" s="177">
        <f>ROUND(G103*(N103),2)</f>
        <v>41.67</v>
      </c>
      <c r="K103" s="178">
        <f>ROUND(G103*(O103),2)</f>
        <v>0</v>
      </c>
      <c r="L103" s="178"/>
      <c r="M103" s="178">
        <f>ROUND(G103*(H103),2)</f>
        <v>0</v>
      </c>
      <c r="N103" s="178">
        <v>0.7</v>
      </c>
      <c r="O103" s="178"/>
      <c r="P103" s="182"/>
      <c r="Q103" s="182"/>
      <c r="R103" s="182"/>
      <c r="S103" s="179">
        <f>ROUND(G103*(P103),3)</f>
        <v>0</v>
      </c>
      <c r="T103" s="179"/>
      <c r="U103" s="179"/>
      <c r="V103" s="197"/>
      <c r="W103" s="53"/>
      <c r="Z103">
        <v>0</v>
      </c>
    </row>
    <row r="104" spans="1:26" x14ac:dyDescent="0.3">
      <c r="A104" s="10"/>
      <c r="B104" s="211"/>
      <c r="C104" s="174">
        <v>99</v>
      </c>
      <c r="D104" s="316" t="s">
        <v>79</v>
      </c>
      <c r="E104" s="316"/>
      <c r="F104" s="140"/>
      <c r="G104" s="173"/>
      <c r="H104" s="140"/>
      <c r="I104" s="142">
        <f>ROUND((SUM(I102:I103))/1,2)</f>
        <v>0</v>
      </c>
      <c r="J104" s="141"/>
      <c r="K104" s="141"/>
      <c r="L104" s="141">
        <f>ROUND((SUM(L102:L103))/1,2)</f>
        <v>0</v>
      </c>
      <c r="M104" s="141">
        <f>ROUND((SUM(M102:M103))/1,2)</f>
        <v>0</v>
      </c>
      <c r="N104" s="141"/>
      <c r="O104" s="141"/>
      <c r="P104" s="190"/>
      <c r="Q104" s="1"/>
      <c r="R104" s="1"/>
      <c r="S104" s="190">
        <f>ROUND((SUM(S102:S103))/1,2)</f>
        <v>0</v>
      </c>
      <c r="T104" s="2"/>
      <c r="U104" s="2"/>
      <c r="V104" s="198">
        <f>ROUND((SUM(V102:V103))/1,2)</f>
        <v>0</v>
      </c>
      <c r="W104" s="53"/>
    </row>
    <row r="105" spans="1:26" x14ac:dyDescent="0.3">
      <c r="A105" s="1"/>
      <c r="B105" s="207"/>
      <c r="C105" s="1"/>
      <c r="D105" s="1"/>
      <c r="E105" s="133"/>
      <c r="F105" s="133"/>
      <c r="G105" s="167"/>
      <c r="H105" s="133"/>
      <c r="I105" s="133"/>
      <c r="J105" s="134"/>
      <c r="K105" s="134"/>
      <c r="L105" s="134"/>
      <c r="M105" s="134"/>
      <c r="N105" s="134"/>
      <c r="O105" s="134"/>
      <c r="P105" s="134"/>
      <c r="Q105" s="1"/>
      <c r="R105" s="1"/>
      <c r="S105" s="1"/>
      <c r="T105" s="1"/>
      <c r="U105" s="1"/>
      <c r="V105" s="199"/>
      <c r="W105" s="53"/>
    </row>
    <row r="106" spans="1:26" x14ac:dyDescent="0.3">
      <c r="A106" s="10"/>
      <c r="B106" s="211"/>
      <c r="C106" s="10"/>
      <c r="D106" s="318" t="s">
        <v>74</v>
      </c>
      <c r="E106" s="318"/>
      <c r="F106" s="140"/>
      <c r="G106" s="173"/>
      <c r="H106" s="140"/>
      <c r="I106" s="142">
        <f>ROUND((SUM(I77:I105))/2,2)</f>
        <v>0</v>
      </c>
      <c r="J106" s="141"/>
      <c r="K106" s="141"/>
      <c r="L106" s="141">
        <f>ROUND((SUM(L77:L105))/2,2)</f>
        <v>0</v>
      </c>
      <c r="M106" s="141">
        <f>ROUND((SUM(M77:M105))/2,2)</f>
        <v>0</v>
      </c>
      <c r="N106" s="141"/>
      <c r="O106" s="141"/>
      <c r="P106" s="190"/>
      <c r="Q106" s="1"/>
      <c r="R106" s="1"/>
      <c r="S106" s="190">
        <f>ROUND((SUM(S77:S105))/2,2)</f>
        <v>22.18</v>
      </c>
      <c r="T106" s="1"/>
      <c r="U106" s="1"/>
      <c r="V106" s="198">
        <f>ROUND((SUM(V77:V105))/2,2)</f>
        <v>0</v>
      </c>
      <c r="W106" s="53"/>
    </row>
    <row r="107" spans="1:26" x14ac:dyDescent="0.3">
      <c r="A107" s="1"/>
      <c r="B107" s="214"/>
      <c r="C107" s="191"/>
      <c r="D107" s="314" t="s">
        <v>80</v>
      </c>
      <c r="E107" s="314"/>
      <c r="F107" s="192"/>
      <c r="G107" s="193"/>
      <c r="H107" s="192"/>
      <c r="I107" s="192">
        <f>ROUND((SUM(I77:I106))/3,2)</f>
        <v>0</v>
      </c>
      <c r="J107" s="194"/>
      <c r="K107" s="194">
        <f>ROUND((SUM(K77:K106))/3,2)</f>
        <v>0</v>
      </c>
      <c r="L107" s="194">
        <f>ROUND((SUM(L77:L106))/3,2)</f>
        <v>0</v>
      </c>
      <c r="M107" s="194">
        <f>ROUND((SUM(M77:M106))/3,2)</f>
        <v>0</v>
      </c>
      <c r="N107" s="194"/>
      <c r="O107" s="194"/>
      <c r="P107" s="193"/>
      <c r="Q107" s="191"/>
      <c r="R107" s="191"/>
      <c r="S107" s="193">
        <f>ROUND((SUM(S77:S106))/3,2)</f>
        <v>22.18</v>
      </c>
      <c r="T107" s="191"/>
      <c r="U107" s="191"/>
      <c r="V107" s="201">
        <f>ROUND((SUM(V77:V106))/3,2)</f>
        <v>0</v>
      </c>
      <c r="W107" s="53"/>
      <c r="Z107">
        <f>(SUM(Z77:Z106))</f>
        <v>0</v>
      </c>
    </row>
  </sheetData>
  <mergeCells count="74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D77:E77"/>
    <mergeCell ref="D78:E78"/>
    <mergeCell ref="D79:E79"/>
    <mergeCell ref="D80:E80"/>
    <mergeCell ref="D81:E81"/>
    <mergeCell ref="D96:E96"/>
    <mergeCell ref="D83:E83"/>
    <mergeCell ref="D84:E84"/>
    <mergeCell ref="D85:E85"/>
    <mergeCell ref="D86:E86"/>
    <mergeCell ref="D88:E88"/>
    <mergeCell ref="D89:E89"/>
    <mergeCell ref="D90:E90"/>
    <mergeCell ref="D91:E91"/>
    <mergeCell ref="D92:E92"/>
    <mergeCell ref="D94:E94"/>
    <mergeCell ref="D95:E95"/>
    <mergeCell ref="D104:E104"/>
    <mergeCell ref="D106:E106"/>
    <mergeCell ref="D107:E107"/>
    <mergeCell ref="D97:E97"/>
    <mergeCell ref="D98:E98"/>
    <mergeCell ref="D99:E99"/>
    <mergeCell ref="D100:E100"/>
    <mergeCell ref="D102:E102"/>
    <mergeCell ref="D103:E103"/>
  </mergeCells>
  <hyperlinks>
    <hyperlink ref="B1:C1" location="A2:A2" tooltip="Klikni na prechod ku Kryciemu listu..." display="Krycí list rozpočtu" xr:uid="{B4CBCD9C-C12F-4491-A8C9-2F7A19A92131}"/>
    <hyperlink ref="E1:F1" location="A54:A54" tooltip="Klikni na prechod ku rekapitulácii..." display="Rekapitulácia rozpočtu" xr:uid="{4AFAD9BF-C5F8-401D-B051-C4261DD236F0}"/>
    <hyperlink ref="H1:I1" location="B76:B76" tooltip="Klikni na prechod ku Rozpočet..." display="Rozpočet" xr:uid="{F12B9A54-5529-46D0-9CF3-F801398D06DF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Vranov n. T. - Oprava chodníkov a komunikácií  / Sídlisko II pred bytovým domom 1323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B267-1899-4D89-BB6A-72C40F31A4EB}">
  <dimension ref="A1:AA115"/>
  <sheetViews>
    <sheetView workbookViewId="0">
      <pane ySplit="1" topLeftCell="A79" activePane="bottomLeft" state="frozen"/>
      <selection pane="bottomLeft" activeCell="H112" sqref="H83:H112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29</v>
      </c>
      <c r="C1" s="332"/>
      <c r="D1" s="12"/>
      <c r="E1" s="382" t="s">
        <v>0</v>
      </c>
      <c r="F1" s="383"/>
      <c r="G1" s="13"/>
      <c r="H1" s="331" t="s">
        <v>81</v>
      </c>
      <c r="I1" s="332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29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30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237</v>
      </c>
      <c r="C4" s="32"/>
      <c r="D4" s="25"/>
      <c r="E4" s="25"/>
      <c r="F4" s="44" t="s">
        <v>32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34</v>
      </c>
      <c r="C6" s="32"/>
      <c r="D6" s="44" t="s">
        <v>35</v>
      </c>
      <c r="E6" s="25"/>
      <c r="F6" s="44" t="s">
        <v>36</v>
      </c>
      <c r="G6" s="44" t="s">
        <v>37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38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41</v>
      </c>
      <c r="C8" s="46"/>
      <c r="D8" s="28"/>
      <c r="E8" s="28"/>
      <c r="F8" s="50" t="s">
        <v>42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39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41</v>
      </c>
      <c r="C10" s="32"/>
      <c r="D10" s="25"/>
      <c r="E10" s="25"/>
      <c r="F10" s="44" t="s">
        <v>42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40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41</v>
      </c>
      <c r="C12" s="32"/>
      <c r="D12" s="25"/>
      <c r="E12" s="25"/>
      <c r="F12" s="44" t="s">
        <v>42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63</v>
      </c>
      <c r="D14" s="61" t="s">
        <v>64</v>
      </c>
      <c r="E14" s="66" t="s">
        <v>65</v>
      </c>
      <c r="F14" s="375" t="s">
        <v>48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43</v>
      </c>
      <c r="C15" s="63">
        <f>'SO 15329'!E60</f>
        <v>0</v>
      </c>
      <c r="D15" s="58">
        <f>'SO 15329'!F60</f>
        <v>0</v>
      </c>
      <c r="E15" s="67">
        <f>'SO 15329'!G60</f>
        <v>0</v>
      </c>
      <c r="F15" s="377" t="s">
        <v>121</v>
      </c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44</v>
      </c>
      <c r="C16" s="92">
        <f>'SO 15329'!E64</f>
        <v>0</v>
      </c>
      <c r="D16" s="93">
        <f>'SO 15329'!F64</f>
        <v>0</v>
      </c>
      <c r="E16" s="94">
        <f>'SO 15329'!G64</f>
        <v>0</v>
      </c>
      <c r="F16" s="378" t="s">
        <v>49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(SUM(Z81:Z114))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45</v>
      </c>
      <c r="C17" s="63"/>
      <c r="D17" s="58"/>
      <c r="E17" s="67"/>
      <c r="F17" s="379" t="s">
        <v>50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46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47</v>
      </c>
      <c r="C19" s="65"/>
      <c r="D19" s="60"/>
      <c r="E19" s="69">
        <f>SUM(E15:E18)</f>
        <v>0</v>
      </c>
      <c r="F19" s="364" t="s">
        <v>47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56</v>
      </c>
      <c r="C20" s="57"/>
      <c r="D20" s="95"/>
      <c r="E20" s="96"/>
      <c r="F20" s="353" t="s">
        <v>56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57</v>
      </c>
      <c r="C21" s="51"/>
      <c r="D21" s="91"/>
      <c r="E21" s="70">
        <f>((E15*U22*0)+(E16*V22*0)+(E17*W22*0))/100</f>
        <v>0</v>
      </c>
      <c r="F21" s="368" t="s">
        <v>60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58</v>
      </c>
      <c r="C22" s="34"/>
      <c r="D22" s="72"/>
      <c r="E22" s="71">
        <f>((E15*U23*0)+(E16*V23*0)+(E17*W23*0))/100</f>
        <v>0</v>
      </c>
      <c r="F22" s="368" t="s">
        <v>61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59</v>
      </c>
      <c r="C23" s="34"/>
      <c r="D23" s="72"/>
      <c r="E23" s="71">
        <f>((E15*U24*0)+(E16*V24*0)+(E17*W24*0))/100</f>
        <v>0</v>
      </c>
      <c r="F23" s="368" t="s">
        <v>62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47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68</v>
      </c>
      <c r="C26" s="98"/>
      <c r="D26" s="100"/>
      <c r="E26" s="106"/>
      <c r="F26" s="353" t="s">
        <v>51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52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53</v>
      </c>
      <c r="G28" s="359"/>
      <c r="H28" s="217">
        <f>P27-SUM('SO 15329'!K81:'SO 15329'!K114)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54</v>
      </c>
      <c r="G29" s="361"/>
      <c r="H29" s="33">
        <f>SUM('SO 15329'!K81:'SO 15329'!K114)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55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66</v>
      </c>
      <c r="C32" s="102"/>
      <c r="D32" s="19"/>
      <c r="E32" s="111" t="s">
        <v>67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19" t="s">
        <v>38</v>
      </c>
      <c r="C46" s="320"/>
      <c r="D46" s="320"/>
      <c r="E46" s="321"/>
      <c r="F46" s="346" t="s">
        <v>35</v>
      </c>
      <c r="G46" s="320"/>
      <c r="H46" s="32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19" t="s">
        <v>39</v>
      </c>
      <c r="C47" s="320"/>
      <c r="D47" s="320"/>
      <c r="E47" s="321"/>
      <c r="F47" s="346" t="s">
        <v>33</v>
      </c>
      <c r="G47" s="320"/>
      <c r="H47" s="32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19" t="s">
        <v>40</v>
      </c>
      <c r="C48" s="320"/>
      <c r="D48" s="320"/>
      <c r="E48" s="321"/>
      <c r="F48" s="346" t="s">
        <v>72</v>
      </c>
      <c r="G48" s="320"/>
      <c r="H48" s="32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47" t="s">
        <v>30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237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69</v>
      </c>
      <c r="C54" s="342"/>
      <c r="D54" s="129"/>
      <c r="E54" s="129" t="s">
        <v>63</v>
      </c>
      <c r="F54" s="129" t="s">
        <v>64</v>
      </c>
      <c r="G54" s="129" t="s">
        <v>47</v>
      </c>
      <c r="H54" s="129" t="s">
        <v>70</v>
      </c>
      <c r="I54" s="129" t="s">
        <v>71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6" t="s">
        <v>74</v>
      </c>
      <c r="C55" s="325"/>
      <c r="D55" s="325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37" t="s">
        <v>75</v>
      </c>
      <c r="C56" s="338"/>
      <c r="D56" s="338"/>
      <c r="E56" s="140">
        <f>'SO 15329'!L86</f>
        <v>0</v>
      </c>
      <c r="F56" s="140">
        <f>'SO 15329'!M86</f>
        <v>0</v>
      </c>
      <c r="G56" s="140">
        <f>'SO 15329'!I86</f>
        <v>0</v>
      </c>
      <c r="H56" s="141">
        <f>'SO 15329'!S86</f>
        <v>0</v>
      </c>
      <c r="I56" s="141">
        <f>'SO 15329'!V86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37" t="s">
        <v>238</v>
      </c>
      <c r="C57" s="338"/>
      <c r="D57" s="338"/>
      <c r="E57" s="140">
        <f>'SO 15329'!L90</f>
        <v>0</v>
      </c>
      <c r="F57" s="140">
        <f>'SO 15329'!M90</f>
        <v>0</v>
      </c>
      <c r="G57" s="140">
        <f>'SO 15329'!I90</f>
        <v>0</v>
      </c>
      <c r="H57" s="141">
        <f>'SO 15329'!S90</f>
        <v>0</v>
      </c>
      <c r="I57" s="141">
        <f>'SO 15329'!V90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37" t="s">
        <v>76</v>
      </c>
      <c r="C58" s="338"/>
      <c r="D58" s="338"/>
      <c r="E58" s="140">
        <f>'SO 15329'!L97</f>
        <v>0</v>
      </c>
      <c r="F58" s="140">
        <f>'SO 15329'!M97</f>
        <v>0</v>
      </c>
      <c r="G58" s="140">
        <f>'SO 15329'!I97</f>
        <v>0</v>
      </c>
      <c r="H58" s="141">
        <f>'SO 15329'!S97</f>
        <v>0</v>
      </c>
      <c r="I58" s="141">
        <f>'SO 15329'!V97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37" t="s">
        <v>78</v>
      </c>
      <c r="C59" s="338"/>
      <c r="D59" s="338"/>
      <c r="E59" s="140">
        <f>'SO 15329'!L104</f>
        <v>0</v>
      </c>
      <c r="F59" s="140">
        <f>'SO 15329'!M104</f>
        <v>0</v>
      </c>
      <c r="G59" s="140">
        <f>'SO 15329'!I104</f>
        <v>0</v>
      </c>
      <c r="H59" s="141">
        <f>'SO 15329'!S104</f>
        <v>0</v>
      </c>
      <c r="I59" s="141">
        <f>'SO 15329'!V104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0"/>
      <c r="B60" s="326" t="s">
        <v>74</v>
      </c>
      <c r="C60" s="318"/>
      <c r="D60" s="318"/>
      <c r="E60" s="142">
        <f>'SO 15329'!L106</f>
        <v>0</v>
      </c>
      <c r="F60" s="142">
        <f>'SO 15329'!M106</f>
        <v>0</v>
      </c>
      <c r="G60" s="142">
        <f>'SO 15329'!I106</f>
        <v>0</v>
      </c>
      <c r="H60" s="143">
        <f>'SO 15329'!S106</f>
        <v>0</v>
      </c>
      <c r="I60" s="143">
        <f>'SO 15329'!V106</f>
        <v>0</v>
      </c>
      <c r="J60" s="143"/>
      <c r="K60" s="143"/>
      <c r="L60" s="143"/>
      <c r="M60" s="143"/>
      <c r="N60" s="143"/>
      <c r="O60" s="143"/>
      <c r="P60" s="143"/>
      <c r="Q60" s="139"/>
      <c r="R60" s="139"/>
      <c r="S60" s="139"/>
      <c r="T60" s="139"/>
      <c r="U60" s="139"/>
      <c r="V60" s="152"/>
      <c r="W60" s="216"/>
      <c r="X60" s="139"/>
      <c r="Y60" s="139"/>
      <c r="Z60" s="139"/>
    </row>
    <row r="61" spans="1:26" x14ac:dyDescent="0.3">
      <c r="A61" s="1"/>
      <c r="B61" s="207"/>
      <c r="C61" s="1"/>
      <c r="D61" s="1"/>
      <c r="E61" s="133"/>
      <c r="F61" s="133"/>
      <c r="G61" s="133"/>
      <c r="H61" s="134"/>
      <c r="I61" s="134"/>
      <c r="J61" s="134"/>
      <c r="K61" s="134"/>
      <c r="L61" s="134"/>
      <c r="M61" s="134"/>
      <c r="N61" s="134"/>
      <c r="O61" s="134"/>
      <c r="P61" s="134"/>
      <c r="V61" s="153"/>
      <c r="W61" s="53"/>
    </row>
    <row r="62" spans="1:26" x14ac:dyDescent="0.3">
      <c r="A62" s="10"/>
      <c r="B62" s="326" t="s">
        <v>239</v>
      </c>
      <c r="C62" s="318"/>
      <c r="D62" s="318"/>
      <c r="E62" s="140"/>
      <c r="F62" s="140"/>
      <c r="G62" s="140"/>
      <c r="H62" s="141"/>
      <c r="I62" s="141"/>
      <c r="J62" s="141"/>
      <c r="K62" s="141"/>
      <c r="L62" s="141"/>
      <c r="M62" s="141"/>
      <c r="N62" s="141"/>
      <c r="O62" s="141"/>
      <c r="P62" s="141"/>
      <c r="Q62" s="139"/>
      <c r="R62" s="139"/>
      <c r="S62" s="139"/>
      <c r="T62" s="139"/>
      <c r="U62" s="139"/>
      <c r="V62" s="152"/>
      <c r="W62" s="216"/>
      <c r="X62" s="139"/>
      <c r="Y62" s="139"/>
      <c r="Z62" s="139"/>
    </row>
    <row r="63" spans="1:26" x14ac:dyDescent="0.3">
      <c r="A63" s="10"/>
      <c r="B63" s="337" t="s">
        <v>240</v>
      </c>
      <c r="C63" s="338"/>
      <c r="D63" s="338"/>
      <c r="E63" s="140">
        <f>'SO 15329'!L112</f>
        <v>0</v>
      </c>
      <c r="F63" s="140">
        <f>'SO 15329'!M112</f>
        <v>0</v>
      </c>
      <c r="G63" s="140">
        <f>'SO 15329'!I112</f>
        <v>0</v>
      </c>
      <c r="H63" s="141">
        <f>'SO 15329'!S112</f>
        <v>0</v>
      </c>
      <c r="I63" s="141">
        <f>'SO 15329'!V112</f>
        <v>0</v>
      </c>
      <c r="J63" s="141"/>
      <c r="K63" s="141"/>
      <c r="L63" s="141"/>
      <c r="M63" s="141"/>
      <c r="N63" s="141"/>
      <c r="O63" s="141"/>
      <c r="P63" s="141"/>
      <c r="Q63" s="139"/>
      <c r="R63" s="139"/>
      <c r="S63" s="139"/>
      <c r="T63" s="139"/>
      <c r="U63" s="139"/>
      <c r="V63" s="152"/>
      <c r="W63" s="216"/>
      <c r="X63" s="139"/>
      <c r="Y63" s="139"/>
      <c r="Z63" s="139"/>
    </row>
    <row r="64" spans="1:26" x14ac:dyDescent="0.3">
      <c r="A64" s="10"/>
      <c r="B64" s="326" t="s">
        <v>239</v>
      </c>
      <c r="C64" s="318"/>
      <c r="D64" s="318"/>
      <c r="E64" s="142">
        <f>'SO 15329'!L114</f>
        <v>0</v>
      </c>
      <c r="F64" s="142">
        <f>'SO 15329'!M114</f>
        <v>0</v>
      </c>
      <c r="G64" s="142">
        <f>'SO 15329'!I114</f>
        <v>0</v>
      </c>
      <c r="H64" s="143">
        <f>'SO 15329'!S114</f>
        <v>0</v>
      </c>
      <c r="I64" s="143">
        <f>'SO 15329'!V114</f>
        <v>0</v>
      </c>
      <c r="J64" s="143"/>
      <c r="K64" s="143"/>
      <c r="L64" s="143"/>
      <c r="M64" s="143"/>
      <c r="N64" s="143"/>
      <c r="O64" s="143"/>
      <c r="P64" s="143"/>
      <c r="Q64" s="139"/>
      <c r="R64" s="139"/>
      <c r="S64" s="139"/>
      <c r="T64" s="139"/>
      <c r="U64" s="139"/>
      <c r="V64" s="152"/>
      <c r="W64" s="216"/>
      <c r="X64" s="139"/>
      <c r="Y64" s="139"/>
      <c r="Z64" s="139"/>
    </row>
    <row r="65" spans="1:26" x14ac:dyDescent="0.3">
      <c r="A65" s="1"/>
      <c r="B65" s="207"/>
      <c r="C65" s="1"/>
      <c r="D65" s="1"/>
      <c r="E65" s="133"/>
      <c r="F65" s="133"/>
      <c r="G65" s="133"/>
      <c r="H65" s="134"/>
      <c r="I65" s="134"/>
      <c r="J65" s="134"/>
      <c r="K65" s="134"/>
      <c r="L65" s="134"/>
      <c r="M65" s="134"/>
      <c r="N65" s="134"/>
      <c r="O65" s="134"/>
      <c r="P65" s="134"/>
      <c r="V65" s="153"/>
      <c r="W65" s="53"/>
    </row>
    <row r="66" spans="1:26" x14ac:dyDescent="0.3">
      <c r="A66" s="144"/>
      <c r="B66" s="327" t="s">
        <v>80</v>
      </c>
      <c r="C66" s="328"/>
      <c r="D66" s="328"/>
      <c r="E66" s="146">
        <f>'SO 15329'!L115</f>
        <v>0</v>
      </c>
      <c r="F66" s="146">
        <f>'SO 15329'!M115</f>
        <v>0</v>
      </c>
      <c r="G66" s="146">
        <f>'SO 15329'!I115</f>
        <v>0</v>
      </c>
      <c r="H66" s="147">
        <f>'SO 15329'!S115</f>
        <v>0</v>
      </c>
      <c r="I66" s="147">
        <f>'SO 15329'!V115</f>
        <v>0</v>
      </c>
      <c r="J66" s="148"/>
      <c r="K66" s="148"/>
      <c r="L66" s="148"/>
      <c r="M66" s="148"/>
      <c r="N66" s="148"/>
      <c r="O66" s="148"/>
      <c r="P66" s="148"/>
      <c r="Q66" s="149"/>
      <c r="R66" s="149"/>
      <c r="S66" s="149"/>
      <c r="T66" s="149"/>
      <c r="U66" s="149"/>
      <c r="V66" s="154"/>
      <c r="W66" s="216"/>
      <c r="X66" s="145"/>
      <c r="Y66" s="145"/>
      <c r="Z66" s="145"/>
    </row>
    <row r="67" spans="1:26" x14ac:dyDescent="0.3">
      <c r="A67" s="15"/>
      <c r="B67" s="42"/>
      <c r="C67" s="3"/>
      <c r="D67" s="3"/>
      <c r="E67" s="14"/>
      <c r="F67" s="14"/>
      <c r="G67" s="14"/>
      <c r="H67" s="155"/>
      <c r="I67" s="155"/>
      <c r="J67" s="155"/>
      <c r="K67" s="155"/>
      <c r="L67" s="155"/>
      <c r="M67" s="155"/>
      <c r="N67" s="155"/>
      <c r="O67" s="155"/>
      <c r="P67" s="155"/>
      <c r="Q67" s="11"/>
      <c r="R67" s="11"/>
      <c r="S67" s="11"/>
      <c r="T67" s="11"/>
      <c r="U67" s="11"/>
      <c r="V67" s="11"/>
      <c r="W67" s="53"/>
    </row>
    <row r="68" spans="1:26" x14ac:dyDescent="0.3">
      <c r="A68" s="15"/>
      <c r="B68" s="42"/>
      <c r="C68" s="3"/>
      <c r="D68" s="3"/>
      <c r="E68" s="14"/>
      <c r="F68" s="14"/>
      <c r="G68" s="14"/>
      <c r="H68" s="155"/>
      <c r="I68" s="155"/>
      <c r="J68" s="155"/>
      <c r="K68" s="155"/>
      <c r="L68" s="155"/>
      <c r="M68" s="155"/>
      <c r="N68" s="155"/>
      <c r="O68" s="155"/>
      <c r="P68" s="155"/>
      <c r="Q68" s="11"/>
      <c r="R68" s="11"/>
      <c r="S68" s="11"/>
      <c r="T68" s="11"/>
      <c r="U68" s="11"/>
      <c r="V68" s="11"/>
      <c r="W68" s="53"/>
    </row>
    <row r="69" spans="1:26" x14ac:dyDescent="0.3">
      <c r="A69" s="15"/>
      <c r="B69" s="38"/>
      <c r="C69" s="8"/>
      <c r="D69" s="8"/>
      <c r="E69" s="27"/>
      <c r="F69" s="27"/>
      <c r="G69" s="27"/>
      <c r="H69" s="156"/>
      <c r="I69" s="156"/>
      <c r="J69" s="156"/>
      <c r="K69" s="156"/>
      <c r="L69" s="156"/>
      <c r="M69" s="156"/>
      <c r="N69" s="156"/>
      <c r="O69" s="156"/>
      <c r="P69" s="156"/>
      <c r="Q69" s="16"/>
      <c r="R69" s="16"/>
      <c r="S69" s="16"/>
      <c r="T69" s="16"/>
      <c r="U69" s="16"/>
      <c r="V69" s="16"/>
      <c r="W69" s="53"/>
    </row>
    <row r="70" spans="1:26" ht="34.950000000000003" customHeight="1" x14ac:dyDescent="0.3">
      <c r="A70" s="1"/>
      <c r="B70" s="329" t="s">
        <v>81</v>
      </c>
      <c r="C70" s="330"/>
      <c r="D70" s="330"/>
      <c r="E70" s="330"/>
      <c r="F70" s="330"/>
      <c r="G70" s="330"/>
      <c r="H70" s="330"/>
      <c r="I70" s="330"/>
      <c r="J70" s="330"/>
      <c r="K70" s="330"/>
      <c r="L70" s="330"/>
      <c r="M70" s="330"/>
      <c r="N70" s="330"/>
      <c r="O70" s="330"/>
      <c r="P70" s="330"/>
      <c r="Q70" s="330"/>
      <c r="R70" s="330"/>
      <c r="S70" s="330"/>
      <c r="T70" s="330"/>
      <c r="U70" s="330"/>
      <c r="V70" s="330"/>
      <c r="W70" s="53"/>
    </row>
    <row r="71" spans="1:26" x14ac:dyDescent="0.3">
      <c r="A71" s="15"/>
      <c r="B71" s="97"/>
      <c r="C71" s="19"/>
      <c r="D71" s="19"/>
      <c r="E71" s="99"/>
      <c r="F71" s="99"/>
      <c r="G71" s="99"/>
      <c r="H71" s="170"/>
      <c r="I71" s="170"/>
      <c r="J71" s="170"/>
      <c r="K71" s="170"/>
      <c r="L71" s="170"/>
      <c r="M71" s="170"/>
      <c r="N71" s="170"/>
      <c r="O71" s="170"/>
      <c r="P71" s="170"/>
      <c r="Q71" s="20"/>
      <c r="R71" s="20"/>
      <c r="S71" s="20"/>
      <c r="T71" s="20"/>
      <c r="U71" s="20"/>
      <c r="V71" s="20"/>
      <c r="W71" s="53"/>
    </row>
    <row r="72" spans="1:26" ht="19.95" customHeight="1" x14ac:dyDescent="0.3">
      <c r="A72" s="202"/>
      <c r="B72" s="333" t="s">
        <v>38</v>
      </c>
      <c r="C72" s="334"/>
      <c r="D72" s="334"/>
      <c r="E72" s="335"/>
      <c r="F72" s="168"/>
      <c r="G72" s="168"/>
      <c r="H72" s="169" t="s">
        <v>92</v>
      </c>
      <c r="I72" s="322" t="s">
        <v>93</v>
      </c>
      <c r="J72" s="323"/>
      <c r="K72" s="323"/>
      <c r="L72" s="323"/>
      <c r="M72" s="323"/>
      <c r="N72" s="323"/>
      <c r="O72" s="323"/>
      <c r="P72" s="324"/>
      <c r="Q72" s="18"/>
      <c r="R72" s="18"/>
      <c r="S72" s="18"/>
      <c r="T72" s="18"/>
      <c r="U72" s="18"/>
      <c r="V72" s="18"/>
      <c r="W72" s="53"/>
    </row>
    <row r="73" spans="1:26" ht="19.95" customHeight="1" x14ac:dyDescent="0.3">
      <c r="A73" s="202"/>
      <c r="B73" s="319" t="s">
        <v>39</v>
      </c>
      <c r="C73" s="320"/>
      <c r="D73" s="320"/>
      <c r="E73" s="321"/>
      <c r="F73" s="164"/>
      <c r="G73" s="164"/>
      <c r="H73" s="165" t="s">
        <v>33</v>
      </c>
      <c r="I73" s="16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202"/>
      <c r="B74" s="319" t="s">
        <v>40</v>
      </c>
      <c r="C74" s="320"/>
      <c r="D74" s="320"/>
      <c r="E74" s="321"/>
      <c r="F74" s="164"/>
      <c r="G74" s="164"/>
      <c r="H74" s="165" t="s">
        <v>94</v>
      </c>
      <c r="I74" s="165" t="s">
        <v>37</v>
      </c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6" t="s">
        <v>95</v>
      </c>
      <c r="C75" s="3"/>
      <c r="D75" s="3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15"/>
      <c r="B76" s="206" t="s">
        <v>237</v>
      </c>
      <c r="C76" s="3"/>
      <c r="D76" s="3"/>
      <c r="E76" s="14"/>
      <c r="F76" s="14"/>
      <c r="G76" s="14"/>
      <c r="H76" s="155"/>
      <c r="I76" s="155"/>
      <c r="J76" s="155"/>
      <c r="K76" s="155"/>
      <c r="L76" s="155"/>
      <c r="M76" s="155"/>
      <c r="N76" s="155"/>
      <c r="O76" s="155"/>
      <c r="P76" s="155"/>
      <c r="Q76" s="11"/>
      <c r="R76" s="11"/>
      <c r="S76" s="11"/>
      <c r="T76" s="11"/>
      <c r="U76" s="11"/>
      <c r="V76" s="11"/>
      <c r="W76" s="53"/>
    </row>
    <row r="77" spans="1:26" ht="19.95" customHeight="1" x14ac:dyDescent="0.3">
      <c r="A77" s="15"/>
      <c r="B77" s="42"/>
      <c r="C77" s="3"/>
      <c r="D77" s="3"/>
      <c r="E77" s="14"/>
      <c r="F77" s="14"/>
      <c r="G77" s="14"/>
      <c r="H77" s="155"/>
      <c r="I77" s="155"/>
      <c r="J77" s="155"/>
      <c r="K77" s="155"/>
      <c r="L77" s="155"/>
      <c r="M77" s="155"/>
      <c r="N77" s="155"/>
      <c r="O77" s="155"/>
      <c r="P77" s="155"/>
      <c r="Q77" s="11"/>
      <c r="R77" s="11"/>
      <c r="S77" s="11"/>
      <c r="T77" s="11"/>
      <c r="U77" s="11"/>
      <c r="V77" s="11"/>
      <c r="W77" s="53"/>
    </row>
    <row r="78" spans="1:26" ht="19.95" customHeight="1" x14ac:dyDescent="0.3">
      <c r="A78" s="15"/>
      <c r="B78" s="42"/>
      <c r="C78" s="3"/>
      <c r="D78" s="3"/>
      <c r="E78" s="14"/>
      <c r="F78" s="14"/>
      <c r="G78" s="14"/>
      <c r="H78" s="155"/>
      <c r="I78" s="155"/>
      <c r="J78" s="155"/>
      <c r="K78" s="155"/>
      <c r="L78" s="155"/>
      <c r="M78" s="155"/>
      <c r="N78" s="155"/>
      <c r="O78" s="155"/>
      <c r="P78" s="155"/>
      <c r="Q78" s="11"/>
      <c r="R78" s="11"/>
      <c r="S78" s="11"/>
      <c r="T78" s="11"/>
      <c r="U78" s="11"/>
      <c r="V78" s="11"/>
      <c r="W78" s="53"/>
    </row>
    <row r="79" spans="1:26" ht="19.95" customHeight="1" x14ac:dyDescent="0.3">
      <c r="A79" s="15"/>
      <c r="B79" s="208" t="s">
        <v>73</v>
      </c>
      <c r="C79" s="166"/>
      <c r="D79" s="166"/>
      <c r="E79" s="14"/>
      <c r="F79" s="14"/>
      <c r="G79" s="14"/>
      <c r="H79" s="155"/>
      <c r="I79" s="155"/>
      <c r="J79" s="155"/>
      <c r="K79" s="155"/>
      <c r="L79" s="155"/>
      <c r="M79" s="155"/>
      <c r="N79" s="155"/>
      <c r="O79" s="155"/>
      <c r="P79" s="155"/>
      <c r="Q79" s="11"/>
      <c r="R79" s="11"/>
      <c r="S79" s="11"/>
      <c r="T79" s="11"/>
      <c r="U79" s="11"/>
      <c r="V79" s="11"/>
      <c r="W79" s="53"/>
    </row>
    <row r="80" spans="1:26" x14ac:dyDescent="0.3">
      <c r="A80" s="2"/>
      <c r="B80" s="209" t="s">
        <v>82</v>
      </c>
      <c r="C80" s="129" t="s">
        <v>83</v>
      </c>
      <c r="D80" s="129" t="s">
        <v>84</v>
      </c>
      <c r="E80" s="157"/>
      <c r="F80" s="157" t="s">
        <v>85</v>
      </c>
      <c r="G80" s="157" t="s">
        <v>86</v>
      </c>
      <c r="H80" s="158" t="s">
        <v>87</v>
      </c>
      <c r="I80" s="158" t="s">
        <v>88</v>
      </c>
      <c r="J80" s="158"/>
      <c r="K80" s="158"/>
      <c r="L80" s="158"/>
      <c r="M80" s="158"/>
      <c r="N80" s="158"/>
      <c r="O80" s="158"/>
      <c r="P80" s="158" t="s">
        <v>89</v>
      </c>
      <c r="Q80" s="159"/>
      <c r="R80" s="159"/>
      <c r="S80" s="129" t="s">
        <v>90</v>
      </c>
      <c r="T80" s="160"/>
      <c r="U80" s="160"/>
      <c r="V80" s="129" t="s">
        <v>91</v>
      </c>
      <c r="W80" s="53"/>
    </row>
    <row r="81" spans="1:26" x14ac:dyDescent="0.3">
      <c r="A81" s="10"/>
      <c r="B81" s="210"/>
      <c r="C81" s="171"/>
      <c r="D81" s="325" t="s">
        <v>74</v>
      </c>
      <c r="E81" s="325"/>
      <c r="F81" s="136"/>
      <c r="G81" s="172"/>
      <c r="H81" s="136"/>
      <c r="I81" s="136"/>
      <c r="J81" s="137"/>
      <c r="K81" s="137"/>
      <c r="L81" s="137"/>
      <c r="M81" s="137"/>
      <c r="N81" s="137"/>
      <c r="O81" s="137"/>
      <c r="P81" s="137"/>
      <c r="Q81" s="135"/>
      <c r="R81" s="135"/>
      <c r="S81" s="135"/>
      <c r="T81" s="135"/>
      <c r="U81" s="135"/>
      <c r="V81" s="195"/>
      <c r="W81" s="216"/>
      <c r="X81" s="139"/>
      <c r="Y81" s="139"/>
      <c r="Z81" s="139"/>
    </row>
    <row r="82" spans="1:26" x14ac:dyDescent="0.3">
      <c r="A82" s="10"/>
      <c r="B82" s="211"/>
      <c r="C82" s="174">
        <v>1</v>
      </c>
      <c r="D82" s="316" t="s">
        <v>75</v>
      </c>
      <c r="E82" s="316"/>
      <c r="F82" s="140"/>
      <c r="G82" s="173"/>
      <c r="H82" s="140"/>
      <c r="I82" s="140"/>
      <c r="J82" s="141"/>
      <c r="K82" s="141"/>
      <c r="L82" s="141"/>
      <c r="M82" s="141"/>
      <c r="N82" s="141"/>
      <c r="O82" s="141"/>
      <c r="P82" s="141"/>
      <c r="Q82" s="10"/>
      <c r="R82" s="10"/>
      <c r="S82" s="10"/>
      <c r="T82" s="10"/>
      <c r="U82" s="10"/>
      <c r="V82" s="196"/>
      <c r="W82" s="216"/>
      <c r="X82" s="139"/>
      <c r="Y82" s="139"/>
      <c r="Z82" s="139"/>
    </row>
    <row r="83" spans="1:26" ht="25.05" customHeight="1" x14ac:dyDescent="0.3">
      <c r="A83" s="180"/>
      <c r="B83" s="212">
        <v>1</v>
      </c>
      <c r="C83" s="181" t="s">
        <v>241</v>
      </c>
      <c r="D83" s="317" t="s">
        <v>242</v>
      </c>
      <c r="E83" s="317"/>
      <c r="F83" s="175" t="s">
        <v>125</v>
      </c>
      <c r="G83" s="176">
        <v>14</v>
      </c>
      <c r="H83" s="175"/>
      <c r="I83" s="175">
        <f>ROUND(G83*(H83),2)</f>
        <v>0</v>
      </c>
      <c r="J83" s="177">
        <f>ROUND(G83*(N83),2)</f>
        <v>532</v>
      </c>
      <c r="K83" s="178">
        <f>ROUND(G83*(O83),2)</f>
        <v>0</v>
      </c>
      <c r="L83" s="178">
        <f>ROUND(G83*(H83),2)</f>
        <v>0</v>
      </c>
      <c r="M83" s="178"/>
      <c r="N83" s="178">
        <v>38</v>
      </c>
      <c r="O83" s="178"/>
      <c r="P83" s="182"/>
      <c r="Q83" s="182"/>
      <c r="R83" s="182"/>
      <c r="S83" s="179">
        <f>ROUND(G83*(P83),3)</f>
        <v>0</v>
      </c>
      <c r="T83" s="179"/>
      <c r="U83" s="179"/>
      <c r="V83" s="197"/>
      <c r="W83" s="53"/>
      <c r="Z83">
        <v>0</v>
      </c>
    </row>
    <row r="84" spans="1:26" ht="25.05" customHeight="1" x14ac:dyDescent="0.3">
      <c r="A84" s="180"/>
      <c r="B84" s="212">
        <v>2</v>
      </c>
      <c r="C84" s="181" t="s">
        <v>243</v>
      </c>
      <c r="D84" s="317" t="s">
        <v>244</v>
      </c>
      <c r="E84" s="317"/>
      <c r="F84" s="175" t="s">
        <v>125</v>
      </c>
      <c r="G84" s="176">
        <v>14</v>
      </c>
      <c r="H84" s="175"/>
      <c r="I84" s="175">
        <f>ROUND(G84*(H84),2)</f>
        <v>0</v>
      </c>
      <c r="J84" s="177">
        <f>ROUND(G84*(N84),2)</f>
        <v>308</v>
      </c>
      <c r="K84" s="178">
        <f>ROUND(G84*(O84),2)</f>
        <v>0</v>
      </c>
      <c r="L84" s="178">
        <f>ROUND(G84*(H84),2)</f>
        <v>0</v>
      </c>
      <c r="M84" s="178"/>
      <c r="N84" s="178">
        <v>22</v>
      </c>
      <c r="O84" s="178"/>
      <c r="P84" s="182"/>
      <c r="Q84" s="182"/>
      <c r="R84" s="182"/>
      <c r="S84" s="179">
        <f>ROUND(G84*(P84),3)</f>
        <v>0</v>
      </c>
      <c r="T84" s="179"/>
      <c r="U84" s="179"/>
      <c r="V84" s="197"/>
      <c r="W84" s="53"/>
      <c r="Z84">
        <v>0</v>
      </c>
    </row>
    <row r="85" spans="1:26" ht="25.05" customHeight="1" x14ac:dyDescent="0.3">
      <c r="A85" s="180"/>
      <c r="B85" s="212">
        <v>3</v>
      </c>
      <c r="C85" s="181" t="s">
        <v>245</v>
      </c>
      <c r="D85" s="317" t="s">
        <v>246</v>
      </c>
      <c r="E85" s="317"/>
      <c r="F85" s="175" t="s">
        <v>104</v>
      </c>
      <c r="G85" s="176">
        <v>13</v>
      </c>
      <c r="H85" s="175"/>
      <c r="I85" s="175">
        <f>ROUND(G85*(H85),2)</f>
        <v>0</v>
      </c>
      <c r="J85" s="177">
        <f>ROUND(G85*(N85),2)</f>
        <v>71.5</v>
      </c>
      <c r="K85" s="178">
        <f>ROUND(G85*(O85),2)</f>
        <v>0</v>
      </c>
      <c r="L85" s="178">
        <f>ROUND(G85*(H85),2)</f>
        <v>0</v>
      </c>
      <c r="M85" s="178"/>
      <c r="N85" s="178">
        <v>5.5</v>
      </c>
      <c r="O85" s="178"/>
      <c r="P85" s="182"/>
      <c r="Q85" s="182"/>
      <c r="R85" s="182"/>
      <c r="S85" s="179">
        <f>ROUND(G85*(P85),3)</f>
        <v>0</v>
      </c>
      <c r="T85" s="179"/>
      <c r="U85" s="179"/>
      <c r="V85" s="197"/>
      <c r="W85" s="53"/>
      <c r="Z85">
        <v>0</v>
      </c>
    </row>
    <row r="86" spans="1:26" x14ac:dyDescent="0.3">
      <c r="A86" s="10"/>
      <c r="B86" s="211"/>
      <c r="C86" s="174">
        <v>1</v>
      </c>
      <c r="D86" s="316" t="s">
        <v>75</v>
      </c>
      <c r="E86" s="316"/>
      <c r="F86" s="140"/>
      <c r="G86" s="173"/>
      <c r="H86" s="140"/>
      <c r="I86" s="142">
        <f>ROUND((SUM(I82:I85))/1,2)</f>
        <v>0</v>
      </c>
      <c r="J86" s="141"/>
      <c r="K86" s="141"/>
      <c r="L86" s="141">
        <f>ROUND((SUM(L82:L85))/1,2)</f>
        <v>0</v>
      </c>
      <c r="M86" s="141">
        <f>ROUND((SUM(M82:M85))/1,2)</f>
        <v>0</v>
      </c>
      <c r="N86" s="141"/>
      <c r="O86" s="141"/>
      <c r="P86" s="141"/>
      <c r="Q86" s="10"/>
      <c r="R86" s="10"/>
      <c r="S86" s="10">
        <f>ROUND((SUM(S82:S85))/1,2)</f>
        <v>0</v>
      </c>
      <c r="T86" s="10"/>
      <c r="U86" s="10"/>
      <c r="V86" s="198">
        <f>ROUND((SUM(V82:V85))/1,2)</f>
        <v>0</v>
      </c>
      <c r="W86" s="216"/>
      <c r="X86" s="139"/>
      <c r="Y86" s="139"/>
      <c r="Z86" s="139"/>
    </row>
    <row r="87" spans="1:26" x14ac:dyDescent="0.3">
      <c r="A87" s="1"/>
      <c r="B87" s="207"/>
      <c r="C87" s="1"/>
      <c r="D87" s="1"/>
      <c r="E87" s="133"/>
      <c r="F87" s="133"/>
      <c r="G87" s="167"/>
      <c r="H87" s="133"/>
      <c r="I87" s="133"/>
      <c r="J87" s="134"/>
      <c r="K87" s="134"/>
      <c r="L87" s="134"/>
      <c r="M87" s="134"/>
      <c r="N87" s="134"/>
      <c r="O87" s="134"/>
      <c r="P87" s="134"/>
      <c r="Q87" s="1"/>
      <c r="R87" s="1"/>
      <c r="S87" s="1"/>
      <c r="T87" s="1"/>
      <c r="U87" s="1"/>
      <c r="V87" s="199"/>
      <c r="W87" s="53"/>
    </row>
    <row r="88" spans="1:26" x14ac:dyDescent="0.3">
      <c r="A88" s="10"/>
      <c r="B88" s="211"/>
      <c r="C88" s="174">
        <v>2</v>
      </c>
      <c r="D88" s="316" t="s">
        <v>238</v>
      </c>
      <c r="E88" s="316"/>
      <c r="F88" s="140"/>
      <c r="G88" s="173"/>
      <c r="H88" s="140"/>
      <c r="I88" s="140"/>
      <c r="J88" s="141"/>
      <c r="K88" s="141"/>
      <c r="L88" s="141"/>
      <c r="M88" s="141"/>
      <c r="N88" s="141"/>
      <c r="O88" s="141"/>
      <c r="P88" s="141"/>
      <c r="Q88" s="10"/>
      <c r="R88" s="10"/>
      <c r="S88" s="10"/>
      <c r="T88" s="10"/>
      <c r="U88" s="10"/>
      <c r="V88" s="196"/>
      <c r="W88" s="216"/>
      <c r="X88" s="139"/>
      <c r="Y88" s="139"/>
      <c r="Z88" s="139"/>
    </row>
    <row r="89" spans="1:26" ht="25.05" customHeight="1" x14ac:dyDescent="0.3">
      <c r="A89" s="180"/>
      <c r="B89" s="212">
        <v>4</v>
      </c>
      <c r="C89" s="181" t="s">
        <v>247</v>
      </c>
      <c r="D89" s="317" t="s">
        <v>248</v>
      </c>
      <c r="E89" s="317"/>
      <c r="F89" s="175" t="s">
        <v>104</v>
      </c>
      <c r="G89" s="176">
        <v>7</v>
      </c>
      <c r="H89" s="175"/>
      <c r="I89" s="175">
        <f>ROUND(G89*(H89),2)</f>
        <v>0</v>
      </c>
      <c r="J89" s="177">
        <f>ROUND(G89*(N89),2)</f>
        <v>45.5</v>
      </c>
      <c r="K89" s="178">
        <f>ROUND(G89*(O89),2)</f>
        <v>0</v>
      </c>
      <c r="L89" s="178">
        <f>ROUND(G89*(H89),2)</f>
        <v>0</v>
      </c>
      <c r="M89" s="178"/>
      <c r="N89" s="178">
        <v>6.5</v>
      </c>
      <c r="O89" s="178"/>
      <c r="P89" s="182"/>
      <c r="Q89" s="182"/>
      <c r="R89" s="182"/>
      <c r="S89" s="179">
        <f>ROUND(G89*(P89),3)</f>
        <v>0</v>
      </c>
      <c r="T89" s="179"/>
      <c r="U89" s="179"/>
      <c r="V89" s="197"/>
      <c r="W89" s="53"/>
      <c r="Z89">
        <v>0</v>
      </c>
    </row>
    <row r="90" spans="1:26" x14ac:dyDescent="0.3">
      <c r="A90" s="10"/>
      <c r="B90" s="211"/>
      <c r="C90" s="174">
        <v>2</v>
      </c>
      <c r="D90" s="316" t="s">
        <v>238</v>
      </c>
      <c r="E90" s="316"/>
      <c r="F90" s="140"/>
      <c r="G90" s="173"/>
      <c r="H90" s="140"/>
      <c r="I90" s="142">
        <f>ROUND((SUM(I88:I89))/1,2)</f>
        <v>0</v>
      </c>
      <c r="J90" s="141"/>
      <c r="K90" s="141"/>
      <c r="L90" s="141">
        <f>ROUND((SUM(L88:L89))/1,2)</f>
        <v>0</v>
      </c>
      <c r="M90" s="141">
        <f>ROUND((SUM(M88:M89))/1,2)</f>
        <v>0</v>
      </c>
      <c r="N90" s="141"/>
      <c r="O90" s="141"/>
      <c r="P90" s="141"/>
      <c r="Q90" s="10"/>
      <c r="R90" s="10"/>
      <c r="S90" s="10">
        <f>ROUND((SUM(S88:S89))/1,2)</f>
        <v>0</v>
      </c>
      <c r="T90" s="10"/>
      <c r="U90" s="10"/>
      <c r="V90" s="198">
        <f>ROUND((SUM(V88:V89))/1,2)</f>
        <v>0</v>
      </c>
      <c r="W90" s="216"/>
      <c r="X90" s="139"/>
      <c r="Y90" s="139"/>
      <c r="Z90" s="139"/>
    </row>
    <row r="91" spans="1:26" x14ac:dyDescent="0.3">
      <c r="A91" s="1"/>
      <c r="B91" s="207"/>
      <c r="C91" s="1"/>
      <c r="D91" s="1"/>
      <c r="E91" s="133"/>
      <c r="F91" s="133"/>
      <c r="G91" s="167"/>
      <c r="H91" s="133"/>
      <c r="I91" s="133"/>
      <c r="J91" s="134"/>
      <c r="K91" s="134"/>
      <c r="L91" s="134"/>
      <c r="M91" s="134"/>
      <c r="N91" s="134"/>
      <c r="O91" s="134"/>
      <c r="P91" s="134"/>
      <c r="Q91" s="1"/>
      <c r="R91" s="1"/>
      <c r="S91" s="1"/>
      <c r="T91" s="1"/>
      <c r="U91" s="1"/>
      <c r="V91" s="199"/>
      <c r="W91" s="53"/>
    </row>
    <row r="92" spans="1:26" x14ac:dyDescent="0.3">
      <c r="A92" s="10"/>
      <c r="B92" s="211"/>
      <c r="C92" s="174">
        <v>5</v>
      </c>
      <c r="D92" s="316" t="s">
        <v>76</v>
      </c>
      <c r="E92" s="316"/>
      <c r="F92" s="140"/>
      <c r="G92" s="173"/>
      <c r="H92" s="140"/>
      <c r="I92" s="140"/>
      <c r="J92" s="141"/>
      <c r="K92" s="141"/>
      <c r="L92" s="141"/>
      <c r="M92" s="141"/>
      <c r="N92" s="141"/>
      <c r="O92" s="141"/>
      <c r="P92" s="141"/>
      <c r="Q92" s="10"/>
      <c r="R92" s="10"/>
      <c r="S92" s="10"/>
      <c r="T92" s="10"/>
      <c r="U92" s="10"/>
      <c r="V92" s="196"/>
      <c r="W92" s="216"/>
      <c r="X92" s="139"/>
      <c r="Y92" s="139"/>
      <c r="Z92" s="139"/>
    </row>
    <row r="93" spans="1:26" ht="25.05" customHeight="1" x14ac:dyDescent="0.3">
      <c r="A93" s="180"/>
      <c r="B93" s="212">
        <v>5</v>
      </c>
      <c r="C93" s="181" t="s">
        <v>249</v>
      </c>
      <c r="D93" s="317" t="s">
        <v>250</v>
      </c>
      <c r="E93" s="317"/>
      <c r="F93" s="175" t="s">
        <v>104</v>
      </c>
      <c r="G93" s="176">
        <v>7</v>
      </c>
      <c r="H93" s="175"/>
      <c r="I93" s="175">
        <f>ROUND(G93*(H93),2)</f>
        <v>0</v>
      </c>
      <c r="J93" s="177">
        <f>ROUND(G93*(N93),2)</f>
        <v>266</v>
      </c>
      <c r="K93" s="178">
        <f>ROUND(G93*(O93),2)</f>
        <v>0</v>
      </c>
      <c r="L93" s="178">
        <f>ROUND(G93*(H93),2)</f>
        <v>0</v>
      </c>
      <c r="M93" s="178"/>
      <c r="N93" s="178">
        <v>38</v>
      </c>
      <c r="O93" s="178"/>
      <c r="P93" s="182"/>
      <c r="Q93" s="182"/>
      <c r="R93" s="182"/>
      <c r="S93" s="179">
        <f>ROUND(G93*(P93),3)</f>
        <v>0</v>
      </c>
      <c r="T93" s="179"/>
      <c r="U93" s="179"/>
      <c r="V93" s="197"/>
      <c r="W93" s="53"/>
      <c r="Z93">
        <v>0</v>
      </c>
    </row>
    <row r="94" spans="1:26" ht="25.05" customHeight="1" x14ac:dyDescent="0.3">
      <c r="A94" s="180"/>
      <c r="B94" s="212">
        <v>6</v>
      </c>
      <c r="C94" s="181" t="s">
        <v>251</v>
      </c>
      <c r="D94" s="317" t="s">
        <v>252</v>
      </c>
      <c r="E94" s="317"/>
      <c r="F94" s="175" t="s">
        <v>104</v>
      </c>
      <c r="G94" s="176">
        <v>7</v>
      </c>
      <c r="H94" s="175"/>
      <c r="I94" s="175">
        <f>ROUND(G94*(H94),2)</f>
        <v>0</v>
      </c>
      <c r="J94" s="177">
        <f>ROUND(G94*(N94),2)</f>
        <v>147</v>
      </c>
      <c r="K94" s="178">
        <f>ROUND(G94*(O94),2)</f>
        <v>0</v>
      </c>
      <c r="L94" s="178">
        <f>ROUND(G94*(H94),2)</f>
        <v>0</v>
      </c>
      <c r="M94" s="178"/>
      <c r="N94" s="178">
        <v>21</v>
      </c>
      <c r="O94" s="178"/>
      <c r="P94" s="182"/>
      <c r="Q94" s="182"/>
      <c r="R94" s="182"/>
      <c r="S94" s="179">
        <f>ROUND(G94*(P94),3)</f>
        <v>0</v>
      </c>
      <c r="T94" s="179"/>
      <c r="U94" s="179"/>
      <c r="V94" s="197"/>
      <c r="W94" s="53"/>
      <c r="Z94">
        <v>0</v>
      </c>
    </row>
    <row r="95" spans="1:26" ht="25.05" customHeight="1" x14ac:dyDescent="0.3">
      <c r="A95" s="180"/>
      <c r="B95" s="212">
        <v>7</v>
      </c>
      <c r="C95" s="181" t="s">
        <v>253</v>
      </c>
      <c r="D95" s="317" t="s">
        <v>254</v>
      </c>
      <c r="E95" s="317"/>
      <c r="F95" s="175" t="s">
        <v>104</v>
      </c>
      <c r="G95" s="176">
        <v>7</v>
      </c>
      <c r="H95" s="175"/>
      <c r="I95" s="175">
        <f>ROUND(G95*(H95),2)</f>
        <v>0</v>
      </c>
      <c r="J95" s="177">
        <f>ROUND(G95*(N95),2)</f>
        <v>245</v>
      </c>
      <c r="K95" s="178">
        <f>ROUND(G95*(O95),2)</f>
        <v>0</v>
      </c>
      <c r="L95" s="178">
        <f>ROUND(G95*(H95),2)</f>
        <v>0</v>
      </c>
      <c r="M95" s="178"/>
      <c r="N95" s="178">
        <v>35</v>
      </c>
      <c r="O95" s="178"/>
      <c r="P95" s="182"/>
      <c r="Q95" s="182"/>
      <c r="R95" s="182"/>
      <c r="S95" s="179">
        <f>ROUND(G95*(P95),3)</f>
        <v>0</v>
      </c>
      <c r="T95" s="179"/>
      <c r="U95" s="179"/>
      <c r="V95" s="197"/>
      <c r="W95" s="53"/>
      <c r="Z95">
        <v>0</v>
      </c>
    </row>
    <row r="96" spans="1:26" ht="25.05" customHeight="1" x14ac:dyDescent="0.3">
      <c r="A96" s="180"/>
      <c r="B96" s="212">
        <v>8</v>
      </c>
      <c r="C96" s="181" t="s">
        <v>255</v>
      </c>
      <c r="D96" s="317" t="s">
        <v>256</v>
      </c>
      <c r="E96" s="317"/>
      <c r="F96" s="175" t="s">
        <v>101</v>
      </c>
      <c r="G96" s="176">
        <v>3</v>
      </c>
      <c r="H96" s="175"/>
      <c r="I96" s="175">
        <f>ROUND(G96*(H96),2)</f>
        <v>0</v>
      </c>
      <c r="J96" s="177">
        <f>ROUND(G96*(N96),2)</f>
        <v>114</v>
      </c>
      <c r="K96" s="178">
        <f>ROUND(G96*(O96),2)</f>
        <v>0</v>
      </c>
      <c r="L96" s="178">
        <f>ROUND(G96*(H96),2)</f>
        <v>0</v>
      </c>
      <c r="M96" s="178"/>
      <c r="N96" s="178">
        <v>38</v>
      </c>
      <c r="O96" s="178"/>
      <c r="P96" s="182"/>
      <c r="Q96" s="182"/>
      <c r="R96" s="182"/>
      <c r="S96" s="179">
        <f>ROUND(G96*(P96),3)</f>
        <v>0</v>
      </c>
      <c r="T96" s="179"/>
      <c r="U96" s="179"/>
      <c r="V96" s="197"/>
      <c r="W96" s="53"/>
      <c r="Z96">
        <v>0</v>
      </c>
    </row>
    <row r="97" spans="1:26" x14ac:dyDescent="0.3">
      <c r="A97" s="10"/>
      <c r="B97" s="211"/>
      <c r="C97" s="174">
        <v>5</v>
      </c>
      <c r="D97" s="316" t="s">
        <v>76</v>
      </c>
      <c r="E97" s="316"/>
      <c r="F97" s="140"/>
      <c r="G97" s="173"/>
      <c r="H97" s="140"/>
      <c r="I97" s="142">
        <f>ROUND((SUM(I92:I96))/1,2)</f>
        <v>0</v>
      </c>
      <c r="J97" s="141"/>
      <c r="K97" s="141"/>
      <c r="L97" s="141">
        <f>ROUND((SUM(L92:L96))/1,2)</f>
        <v>0</v>
      </c>
      <c r="M97" s="141">
        <f>ROUND((SUM(M92:M96))/1,2)</f>
        <v>0</v>
      </c>
      <c r="N97" s="141"/>
      <c r="O97" s="141"/>
      <c r="P97" s="141"/>
      <c r="Q97" s="10"/>
      <c r="R97" s="10"/>
      <c r="S97" s="10">
        <f>ROUND((SUM(S92:S96))/1,2)</f>
        <v>0</v>
      </c>
      <c r="T97" s="10"/>
      <c r="U97" s="10"/>
      <c r="V97" s="198">
        <f>ROUND((SUM(V92:V96))/1,2)</f>
        <v>0</v>
      </c>
      <c r="W97" s="216"/>
      <c r="X97" s="139"/>
      <c r="Y97" s="139"/>
      <c r="Z97" s="139"/>
    </row>
    <row r="98" spans="1:26" x14ac:dyDescent="0.3">
      <c r="A98" s="1"/>
      <c r="B98" s="207"/>
      <c r="C98" s="1"/>
      <c r="D98" s="1"/>
      <c r="E98" s="133"/>
      <c r="F98" s="133"/>
      <c r="G98" s="167"/>
      <c r="H98" s="133"/>
      <c r="I98" s="133"/>
      <c r="J98" s="134"/>
      <c r="K98" s="134"/>
      <c r="L98" s="134"/>
      <c r="M98" s="134"/>
      <c r="N98" s="134"/>
      <c r="O98" s="134"/>
      <c r="P98" s="134"/>
      <c r="Q98" s="1"/>
      <c r="R98" s="1"/>
      <c r="S98" s="1"/>
      <c r="T98" s="1"/>
      <c r="U98" s="1"/>
      <c r="V98" s="199"/>
      <c r="W98" s="53"/>
    </row>
    <row r="99" spans="1:26" x14ac:dyDescent="0.3">
      <c r="A99" s="10"/>
      <c r="B99" s="211"/>
      <c r="C99" s="174">
        <v>9</v>
      </c>
      <c r="D99" s="316" t="s">
        <v>78</v>
      </c>
      <c r="E99" s="316"/>
      <c r="F99" s="140"/>
      <c r="G99" s="173"/>
      <c r="H99" s="140"/>
      <c r="I99" s="140"/>
      <c r="J99" s="141"/>
      <c r="K99" s="141"/>
      <c r="L99" s="141"/>
      <c r="M99" s="141"/>
      <c r="N99" s="141"/>
      <c r="O99" s="141"/>
      <c r="P99" s="141"/>
      <c r="Q99" s="10"/>
      <c r="R99" s="10"/>
      <c r="S99" s="10"/>
      <c r="T99" s="10"/>
      <c r="U99" s="10"/>
      <c r="V99" s="196"/>
      <c r="W99" s="216"/>
      <c r="X99" s="139"/>
      <c r="Y99" s="139"/>
      <c r="Z99" s="139"/>
    </row>
    <row r="100" spans="1:26" ht="25.05" customHeight="1" x14ac:dyDescent="0.3">
      <c r="A100" s="180"/>
      <c r="B100" s="212">
        <v>9</v>
      </c>
      <c r="C100" s="181" t="s">
        <v>257</v>
      </c>
      <c r="D100" s="317" t="s">
        <v>258</v>
      </c>
      <c r="E100" s="317"/>
      <c r="F100" s="175" t="s">
        <v>125</v>
      </c>
      <c r="G100" s="176">
        <v>3</v>
      </c>
      <c r="H100" s="175"/>
      <c r="I100" s="175">
        <f>ROUND(G100*(H100),2)</f>
        <v>0</v>
      </c>
      <c r="J100" s="177">
        <f>ROUND(G100*(N100),2)</f>
        <v>255</v>
      </c>
      <c r="K100" s="178">
        <f>ROUND(G100*(O100),2)</f>
        <v>0</v>
      </c>
      <c r="L100" s="178">
        <f>ROUND(G100*(H100),2)</f>
        <v>0</v>
      </c>
      <c r="M100" s="178"/>
      <c r="N100" s="178">
        <v>85</v>
      </c>
      <c r="O100" s="178"/>
      <c r="P100" s="182"/>
      <c r="Q100" s="182"/>
      <c r="R100" s="182"/>
      <c r="S100" s="179">
        <f>ROUND(G100*(P100),3)</f>
        <v>0</v>
      </c>
      <c r="T100" s="179"/>
      <c r="U100" s="179"/>
      <c r="V100" s="197"/>
      <c r="W100" s="53"/>
      <c r="Z100">
        <v>0</v>
      </c>
    </row>
    <row r="101" spans="1:26" ht="25.05" customHeight="1" x14ac:dyDescent="0.3">
      <c r="A101" s="180"/>
      <c r="B101" s="212">
        <v>10</v>
      </c>
      <c r="C101" s="181" t="s">
        <v>259</v>
      </c>
      <c r="D101" s="317" t="s">
        <v>260</v>
      </c>
      <c r="E101" s="317"/>
      <c r="F101" s="175" t="s">
        <v>113</v>
      </c>
      <c r="G101" s="176">
        <v>1</v>
      </c>
      <c r="H101" s="175"/>
      <c r="I101" s="175">
        <f>ROUND(G101*(H101),2)</f>
        <v>0</v>
      </c>
      <c r="J101" s="177">
        <f>ROUND(G101*(N101),2)</f>
        <v>98</v>
      </c>
      <c r="K101" s="178">
        <f>ROUND(G101*(O101),2)</f>
        <v>0</v>
      </c>
      <c r="L101" s="178">
        <f>ROUND(G101*(H101),2)</f>
        <v>0</v>
      </c>
      <c r="M101" s="178"/>
      <c r="N101" s="178">
        <v>98</v>
      </c>
      <c r="O101" s="178"/>
      <c r="P101" s="182"/>
      <c r="Q101" s="182"/>
      <c r="R101" s="182"/>
      <c r="S101" s="179">
        <f>ROUND(G101*(P101),3)</f>
        <v>0</v>
      </c>
      <c r="T101" s="179"/>
      <c r="U101" s="179"/>
      <c r="V101" s="197"/>
      <c r="W101" s="53"/>
      <c r="Z101">
        <v>0</v>
      </c>
    </row>
    <row r="102" spans="1:26" ht="25.05" customHeight="1" x14ac:dyDescent="0.3">
      <c r="A102" s="180"/>
      <c r="B102" s="212">
        <v>11</v>
      </c>
      <c r="C102" s="181" t="s">
        <v>261</v>
      </c>
      <c r="D102" s="317" t="s">
        <v>262</v>
      </c>
      <c r="E102" s="317"/>
      <c r="F102" s="175" t="s">
        <v>101</v>
      </c>
      <c r="G102" s="176">
        <v>3</v>
      </c>
      <c r="H102" s="175"/>
      <c r="I102" s="175">
        <f>ROUND(G102*(H102),2)</f>
        <v>0</v>
      </c>
      <c r="J102" s="177">
        <f>ROUND(G102*(N102),2)</f>
        <v>264</v>
      </c>
      <c r="K102" s="178">
        <f>ROUND(G102*(O102),2)</f>
        <v>0</v>
      </c>
      <c r="L102" s="178">
        <f>ROUND(G102*(H102),2)</f>
        <v>0</v>
      </c>
      <c r="M102" s="178"/>
      <c r="N102" s="178">
        <v>88</v>
      </c>
      <c r="O102" s="178"/>
      <c r="P102" s="182"/>
      <c r="Q102" s="182"/>
      <c r="R102" s="182"/>
      <c r="S102" s="179">
        <f>ROUND(G102*(P102),3)</f>
        <v>0</v>
      </c>
      <c r="T102" s="179"/>
      <c r="U102" s="179"/>
      <c r="V102" s="197"/>
      <c r="W102" s="53"/>
      <c r="Z102">
        <v>0</v>
      </c>
    </row>
    <row r="103" spans="1:26" ht="25.05" customHeight="1" x14ac:dyDescent="0.3">
      <c r="A103" s="180"/>
      <c r="B103" s="212">
        <v>12</v>
      </c>
      <c r="C103" s="181" t="s">
        <v>263</v>
      </c>
      <c r="D103" s="317" t="s">
        <v>264</v>
      </c>
      <c r="E103" s="317"/>
      <c r="F103" s="175" t="s">
        <v>101</v>
      </c>
      <c r="G103" s="176">
        <v>26</v>
      </c>
      <c r="H103" s="175"/>
      <c r="I103" s="175">
        <f>ROUND(G103*(H103),2)</f>
        <v>0</v>
      </c>
      <c r="J103" s="177">
        <f>ROUND(G103*(N103),2)</f>
        <v>117</v>
      </c>
      <c r="K103" s="178">
        <f>ROUND(G103*(O103),2)</f>
        <v>0</v>
      </c>
      <c r="L103" s="178">
        <f>ROUND(G103*(H103),2)</f>
        <v>0</v>
      </c>
      <c r="M103" s="178"/>
      <c r="N103" s="178">
        <v>4.5</v>
      </c>
      <c r="O103" s="178"/>
      <c r="P103" s="182"/>
      <c r="Q103" s="182"/>
      <c r="R103" s="182"/>
      <c r="S103" s="179">
        <f>ROUND(G103*(P103),3)</f>
        <v>0</v>
      </c>
      <c r="T103" s="179"/>
      <c r="U103" s="179"/>
      <c r="V103" s="197"/>
      <c r="W103" s="53"/>
      <c r="Z103">
        <v>0</v>
      </c>
    </row>
    <row r="104" spans="1:26" x14ac:dyDescent="0.3">
      <c r="A104" s="10"/>
      <c r="B104" s="211"/>
      <c r="C104" s="174">
        <v>9</v>
      </c>
      <c r="D104" s="316" t="s">
        <v>78</v>
      </c>
      <c r="E104" s="316"/>
      <c r="F104" s="140"/>
      <c r="G104" s="173"/>
      <c r="H104" s="140"/>
      <c r="I104" s="142">
        <f>ROUND((SUM(I99:I103))/1,2)</f>
        <v>0</v>
      </c>
      <c r="J104" s="141"/>
      <c r="K104" s="141"/>
      <c r="L104" s="141">
        <f>ROUND((SUM(L99:L103))/1,2)</f>
        <v>0</v>
      </c>
      <c r="M104" s="141">
        <f>ROUND((SUM(M99:M103))/1,2)</f>
        <v>0</v>
      </c>
      <c r="N104" s="141"/>
      <c r="O104" s="141"/>
      <c r="P104" s="141"/>
      <c r="Q104" s="10"/>
      <c r="R104" s="10"/>
      <c r="S104" s="10">
        <f>ROUND((SUM(S99:S103))/1,2)</f>
        <v>0</v>
      </c>
      <c r="T104" s="10"/>
      <c r="U104" s="10"/>
      <c r="V104" s="198">
        <f>ROUND((SUM(V99:V103))/1,2)</f>
        <v>0</v>
      </c>
      <c r="W104" s="216"/>
      <c r="X104" s="139"/>
      <c r="Y104" s="139"/>
      <c r="Z104" s="139"/>
    </row>
    <row r="105" spans="1:26" x14ac:dyDescent="0.3">
      <c r="A105" s="1"/>
      <c r="B105" s="207"/>
      <c r="C105" s="1"/>
      <c r="D105" s="1"/>
      <c r="E105" s="133"/>
      <c r="F105" s="133"/>
      <c r="G105" s="167"/>
      <c r="H105" s="133"/>
      <c r="I105" s="133"/>
      <c r="J105" s="134"/>
      <c r="K105" s="134"/>
      <c r="L105" s="134"/>
      <c r="M105" s="134"/>
      <c r="N105" s="134"/>
      <c r="O105" s="134"/>
      <c r="P105" s="134"/>
      <c r="Q105" s="1"/>
      <c r="R105" s="1"/>
      <c r="S105" s="1"/>
      <c r="T105" s="1"/>
      <c r="U105" s="1"/>
      <c r="V105" s="199"/>
      <c r="W105" s="53"/>
    </row>
    <row r="106" spans="1:26" x14ac:dyDescent="0.3">
      <c r="A106" s="10"/>
      <c r="B106" s="211"/>
      <c r="C106" s="10"/>
      <c r="D106" s="318" t="s">
        <v>74</v>
      </c>
      <c r="E106" s="318"/>
      <c r="F106" s="140"/>
      <c r="G106" s="173"/>
      <c r="H106" s="140"/>
      <c r="I106" s="142">
        <f>ROUND((SUM(I81:I105))/2,2)</f>
        <v>0</v>
      </c>
      <c r="J106" s="141"/>
      <c r="K106" s="141"/>
      <c r="L106" s="140">
        <f>ROUND((SUM(L81:L105))/2,2)</f>
        <v>0</v>
      </c>
      <c r="M106" s="140">
        <f>ROUND((SUM(M81:M105))/2,2)</f>
        <v>0</v>
      </c>
      <c r="N106" s="141"/>
      <c r="O106" s="141"/>
      <c r="P106" s="190"/>
      <c r="Q106" s="10"/>
      <c r="R106" s="10"/>
      <c r="S106" s="190">
        <f>ROUND((SUM(S81:S105))/2,2)</f>
        <v>0</v>
      </c>
      <c r="T106" s="10"/>
      <c r="U106" s="10"/>
      <c r="V106" s="198">
        <f>ROUND((SUM(V81:V105))/2,2)</f>
        <v>0</v>
      </c>
      <c r="W106" s="53"/>
    </row>
    <row r="107" spans="1:26" x14ac:dyDescent="0.3">
      <c r="A107" s="1"/>
      <c r="B107" s="207"/>
      <c r="C107" s="1"/>
      <c r="D107" s="1"/>
      <c r="E107" s="133"/>
      <c r="F107" s="133"/>
      <c r="G107" s="167"/>
      <c r="H107" s="133"/>
      <c r="I107" s="133"/>
      <c r="J107" s="134"/>
      <c r="K107" s="134"/>
      <c r="L107" s="134"/>
      <c r="M107" s="134"/>
      <c r="N107" s="134"/>
      <c r="O107" s="134"/>
      <c r="P107" s="134"/>
      <c r="Q107" s="1"/>
      <c r="R107" s="1"/>
      <c r="S107" s="1"/>
      <c r="T107" s="1"/>
      <c r="U107" s="1"/>
      <c r="V107" s="199"/>
      <c r="W107" s="53"/>
    </row>
    <row r="108" spans="1:26" x14ac:dyDescent="0.3">
      <c r="A108" s="10"/>
      <c r="B108" s="211"/>
      <c r="C108" s="10"/>
      <c r="D108" s="318" t="s">
        <v>239</v>
      </c>
      <c r="E108" s="318"/>
      <c r="F108" s="140"/>
      <c r="G108" s="173"/>
      <c r="H108" s="140"/>
      <c r="I108" s="140"/>
      <c r="J108" s="141"/>
      <c r="K108" s="141"/>
      <c r="L108" s="141"/>
      <c r="M108" s="141"/>
      <c r="N108" s="141"/>
      <c r="O108" s="141"/>
      <c r="P108" s="141"/>
      <c r="Q108" s="10"/>
      <c r="R108" s="10"/>
      <c r="S108" s="10"/>
      <c r="T108" s="10"/>
      <c r="U108" s="10"/>
      <c r="V108" s="196"/>
      <c r="W108" s="216"/>
      <c r="X108" s="139"/>
      <c r="Y108" s="139"/>
      <c r="Z108" s="139"/>
    </row>
    <row r="109" spans="1:26" x14ac:dyDescent="0.3">
      <c r="A109" s="10"/>
      <c r="B109" s="211"/>
      <c r="C109" s="174">
        <v>721</v>
      </c>
      <c r="D109" s="316" t="s">
        <v>240</v>
      </c>
      <c r="E109" s="316"/>
      <c r="F109" s="140"/>
      <c r="G109" s="173"/>
      <c r="H109" s="140"/>
      <c r="I109" s="140"/>
      <c r="J109" s="141"/>
      <c r="K109" s="141"/>
      <c r="L109" s="141"/>
      <c r="M109" s="141"/>
      <c r="N109" s="141"/>
      <c r="O109" s="141"/>
      <c r="P109" s="141"/>
      <c r="Q109" s="10"/>
      <c r="R109" s="10"/>
      <c r="S109" s="10"/>
      <c r="T109" s="10"/>
      <c r="U109" s="10"/>
      <c r="V109" s="196"/>
      <c r="W109" s="216"/>
      <c r="X109" s="139"/>
      <c r="Y109" s="139"/>
      <c r="Z109" s="139"/>
    </row>
    <row r="110" spans="1:26" ht="25.05" customHeight="1" x14ac:dyDescent="0.3">
      <c r="A110" s="180"/>
      <c r="B110" s="212">
        <v>13</v>
      </c>
      <c r="C110" s="181" t="s">
        <v>265</v>
      </c>
      <c r="D110" s="317" t="s">
        <v>266</v>
      </c>
      <c r="E110" s="317"/>
      <c r="F110" s="175" t="s">
        <v>101</v>
      </c>
      <c r="G110" s="176">
        <v>13</v>
      </c>
      <c r="H110" s="175"/>
      <c r="I110" s="175">
        <f>ROUND(G110*(H110),2)</f>
        <v>0</v>
      </c>
      <c r="J110" s="177">
        <f>ROUND(G110*(N110),2)</f>
        <v>110.5</v>
      </c>
      <c r="K110" s="178">
        <f>ROUND(G110*(O110),2)</f>
        <v>0</v>
      </c>
      <c r="L110" s="178">
        <f>ROUND(G110*(H110),2)</f>
        <v>0</v>
      </c>
      <c r="M110" s="178"/>
      <c r="N110" s="178">
        <v>8.5</v>
      </c>
      <c r="O110" s="178"/>
      <c r="P110" s="182"/>
      <c r="Q110" s="182"/>
      <c r="R110" s="182"/>
      <c r="S110" s="179">
        <f>ROUND(G110*(P110),3)</f>
        <v>0</v>
      </c>
      <c r="T110" s="179"/>
      <c r="U110" s="179"/>
      <c r="V110" s="197"/>
      <c r="W110" s="53"/>
      <c r="Z110">
        <v>0</v>
      </c>
    </row>
    <row r="111" spans="1:26" ht="25.05" customHeight="1" x14ac:dyDescent="0.3">
      <c r="A111" s="180"/>
      <c r="B111" s="212">
        <v>14</v>
      </c>
      <c r="C111" s="181" t="s">
        <v>267</v>
      </c>
      <c r="D111" s="317" t="s">
        <v>268</v>
      </c>
      <c r="E111" s="317"/>
      <c r="F111" s="175" t="s">
        <v>101</v>
      </c>
      <c r="G111" s="176">
        <v>13</v>
      </c>
      <c r="H111" s="175"/>
      <c r="I111" s="175">
        <f>ROUND(G111*(H111),2)</f>
        <v>0</v>
      </c>
      <c r="J111" s="177">
        <f>ROUND(G111*(N111),2)</f>
        <v>19.5</v>
      </c>
      <c r="K111" s="178">
        <f>ROUND(G111*(O111),2)</f>
        <v>0</v>
      </c>
      <c r="L111" s="178">
        <f>ROUND(G111*(H111),2)</f>
        <v>0</v>
      </c>
      <c r="M111" s="178"/>
      <c r="N111" s="178">
        <v>1.5</v>
      </c>
      <c r="O111" s="178"/>
      <c r="P111" s="182"/>
      <c r="Q111" s="182"/>
      <c r="R111" s="182"/>
      <c r="S111" s="179">
        <f>ROUND(G111*(P111),3)</f>
        <v>0</v>
      </c>
      <c r="T111" s="179"/>
      <c r="U111" s="179"/>
      <c r="V111" s="197"/>
      <c r="W111" s="53"/>
      <c r="Z111">
        <v>0</v>
      </c>
    </row>
    <row r="112" spans="1:26" x14ac:dyDescent="0.3">
      <c r="A112" s="10"/>
      <c r="B112" s="211"/>
      <c r="C112" s="174">
        <v>721</v>
      </c>
      <c r="D112" s="316" t="s">
        <v>240</v>
      </c>
      <c r="E112" s="316"/>
      <c r="F112" s="140"/>
      <c r="G112" s="173"/>
      <c r="H112" s="140"/>
      <c r="I112" s="142">
        <f>ROUND((SUM(I109:I111))/1,2)</f>
        <v>0</v>
      </c>
      <c r="J112" s="141"/>
      <c r="K112" s="141"/>
      <c r="L112" s="141">
        <f>ROUND((SUM(L109:L111))/1,2)</f>
        <v>0</v>
      </c>
      <c r="M112" s="141">
        <f>ROUND((SUM(M109:M111))/1,2)</f>
        <v>0</v>
      </c>
      <c r="N112" s="141"/>
      <c r="O112" s="141"/>
      <c r="P112" s="190"/>
      <c r="Q112" s="1"/>
      <c r="R112" s="1"/>
      <c r="S112" s="190">
        <f>ROUND((SUM(S109:S111))/1,2)</f>
        <v>0</v>
      </c>
      <c r="T112" s="2"/>
      <c r="U112" s="2"/>
      <c r="V112" s="198">
        <f>ROUND((SUM(V109:V111))/1,2)</f>
        <v>0</v>
      </c>
      <c r="W112" s="53"/>
    </row>
    <row r="113" spans="1:26" x14ac:dyDescent="0.3">
      <c r="A113" s="1"/>
      <c r="B113" s="207"/>
      <c r="C113" s="1"/>
      <c r="D113" s="1"/>
      <c r="E113" s="133"/>
      <c r="F113" s="133"/>
      <c r="G113" s="167"/>
      <c r="H113" s="133"/>
      <c r="I113" s="133"/>
      <c r="J113" s="134"/>
      <c r="K113" s="134"/>
      <c r="L113" s="134"/>
      <c r="M113" s="134"/>
      <c r="N113" s="134"/>
      <c r="O113" s="134"/>
      <c r="P113" s="134"/>
      <c r="Q113" s="1"/>
      <c r="R113" s="1"/>
      <c r="S113" s="1"/>
      <c r="T113" s="1"/>
      <c r="U113" s="1"/>
      <c r="V113" s="199"/>
      <c r="W113" s="53"/>
    </row>
    <row r="114" spans="1:26" x14ac:dyDescent="0.3">
      <c r="A114" s="10"/>
      <c r="B114" s="211"/>
      <c r="C114" s="10"/>
      <c r="D114" s="318" t="s">
        <v>239</v>
      </c>
      <c r="E114" s="318"/>
      <c r="F114" s="140"/>
      <c r="G114" s="173"/>
      <c r="H114" s="140"/>
      <c r="I114" s="142">
        <f>ROUND((SUM(I108:I113))/2,2)</f>
        <v>0</v>
      </c>
      <c r="J114" s="141"/>
      <c r="K114" s="141"/>
      <c r="L114" s="141">
        <f>ROUND((SUM(L108:L113))/2,2)</f>
        <v>0</v>
      </c>
      <c r="M114" s="141">
        <f>ROUND((SUM(M108:M113))/2,2)</f>
        <v>0</v>
      </c>
      <c r="N114" s="141"/>
      <c r="O114" s="141"/>
      <c r="P114" s="190"/>
      <c r="Q114" s="1"/>
      <c r="R114" s="1"/>
      <c r="S114" s="190">
        <f>ROUND((SUM(S108:S113))/2,2)</f>
        <v>0</v>
      </c>
      <c r="T114" s="1"/>
      <c r="U114" s="1"/>
      <c r="V114" s="198">
        <f>ROUND((SUM(V108:V113))/2,2)</f>
        <v>0</v>
      </c>
      <c r="W114" s="53"/>
    </row>
    <row r="115" spans="1:26" x14ac:dyDescent="0.3">
      <c r="A115" s="1"/>
      <c r="B115" s="214"/>
      <c r="C115" s="191"/>
      <c r="D115" s="314" t="s">
        <v>80</v>
      </c>
      <c r="E115" s="314"/>
      <c r="F115" s="192"/>
      <c r="G115" s="193"/>
      <c r="H115" s="192"/>
      <c r="I115" s="192">
        <f>ROUND((SUM(I81:I114))/3,2)</f>
        <v>0</v>
      </c>
      <c r="J115" s="194"/>
      <c r="K115" s="194">
        <f>ROUND((SUM(K81:K114))/3,2)</f>
        <v>0</v>
      </c>
      <c r="L115" s="194">
        <f>ROUND((SUM(L81:L114))/3,2)</f>
        <v>0</v>
      </c>
      <c r="M115" s="194">
        <f>ROUND((SUM(M81:M114))/3,2)</f>
        <v>0</v>
      </c>
      <c r="N115" s="194"/>
      <c r="O115" s="194"/>
      <c r="P115" s="193"/>
      <c r="Q115" s="191"/>
      <c r="R115" s="191"/>
      <c r="S115" s="193">
        <f>ROUND((SUM(S81:S114))/3,2)</f>
        <v>0</v>
      </c>
      <c r="T115" s="191"/>
      <c r="U115" s="191"/>
      <c r="V115" s="201">
        <f>ROUND((SUM(V81:V114))/3,2)</f>
        <v>0</v>
      </c>
      <c r="W115" s="53"/>
      <c r="Z115">
        <f>(SUM(Z81:Z114))</f>
        <v>0</v>
      </c>
    </row>
  </sheetData>
  <mergeCells count="79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H1:I1"/>
    <mergeCell ref="B55:D55"/>
    <mergeCell ref="B56:D56"/>
    <mergeCell ref="B57:D57"/>
    <mergeCell ref="B58:D58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B62:D62"/>
    <mergeCell ref="B63:D63"/>
    <mergeCell ref="B64:D64"/>
    <mergeCell ref="B66:D66"/>
    <mergeCell ref="B70:V70"/>
    <mergeCell ref="D89:E89"/>
    <mergeCell ref="B72:E72"/>
    <mergeCell ref="B73:E73"/>
    <mergeCell ref="B74:E74"/>
    <mergeCell ref="I72:P72"/>
    <mergeCell ref="D81:E81"/>
    <mergeCell ref="D82:E82"/>
    <mergeCell ref="D83:E83"/>
    <mergeCell ref="D84:E84"/>
    <mergeCell ref="D85:E85"/>
    <mergeCell ref="D86:E86"/>
    <mergeCell ref="D88:E88"/>
    <mergeCell ref="D103:E103"/>
    <mergeCell ref="D90:E90"/>
    <mergeCell ref="D92:E92"/>
    <mergeCell ref="D93:E93"/>
    <mergeCell ref="D94:E94"/>
    <mergeCell ref="D95:E95"/>
    <mergeCell ref="D96:E96"/>
    <mergeCell ref="D97:E97"/>
    <mergeCell ref="D99:E99"/>
    <mergeCell ref="D100:E100"/>
    <mergeCell ref="D101:E101"/>
    <mergeCell ref="D102:E102"/>
    <mergeCell ref="D112:E112"/>
    <mergeCell ref="D114:E114"/>
    <mergeCell ref="D115:E115"/>
    <mergeCell ref="D104:E104"/>
    <mergeCell ref="D106:E106"/>
    <mergeCell ref="D108:E108"/>
    <mergeCell ref="D109:E109"/>
    <mergeCell ref="D110:E110"/>
    <mergeCell ref="D111:E111"/>
  </mergeCells>
  <hyperlinks>
    <hyperlink ref="B1:C1" location="A2:A2" tooltip="Klikni na prechod ku Kryciemu listu..." display="Krycí list rozpočtu" xr:uid="{ED79B153-5B5C-4305-9906-99515942B4BD}"/>
    <hyperlink ref="E1:F1" location="A54:A54" tooltip="Klikni na prechod ku rekapitulácii..." display="Rekapitulácia rozpočtu" xr:uid="{EFF3B4B5-370C-4D88-B5E0-0B2448594BF9}"/>
    <hyperlink ref="H1:I1" location="B80:B80" tooltip="Klikni na prechod ku Rozpočet..." display="Rozpočet" xr:uid="{7FA325B9-4667-4EF9-8843-E4589D95518A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Vranov n. T. - Oprava chodníkov a komunikácií  / Sídlisko II pred bytovým domom 1323 - Montáž dažďovej kanalizácie so žľabom</oddHeader>
    <oddFooter>&amp;RStrana &amp;P z &amp;N    &amp;L&amp;7Spracované systémom Systematic® Kalkulus, tel.: 051 77 10 585</oddFooter>
  </headerFooter>
  <rowBreaks count="2" manualBreakCount="2">
    <brk id="40" max="16383" man="1"/>
    <brk id="6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E67D2-621B-46DB-8F39-2B4213C9D1A5}">
  <dimension ref="A1:AA119"/>
  <sheetViews>
    <sheetView workbookViewId="0">
      <pane ySplit="1" topLeftCell="A68" activePane="bottomLeft" state="frozen"/>
      <selection pane="bottomLeft" activeCell="H115" sqref="H81:H11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8.8867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29</v>
      </c>
      <c r="C1" s="332"/>
      <c r="D1" s="12"/>
      <c r="E1" s="382" t="s">
        <v>0</v>
      </c>
      <c r="F1" s="383"/>
      <c r="G1" s="13"/>
      <c r="H1" s="331" t="s">
        <v>81</v>
      </c>
      <c r="I1" s="332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29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30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269</v>
      </c>
      <c r="C4" s="32"/>
      <c r="D4" s="25"/>
      <c r="E4" s="25"/>
      <c r="F4" s="44" t="s">
        <v>32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34</v>
      </c>
      <c r="C6" s="32"/>
      <c r="D6" s="44" t="s">
        <v>35</v>
      </c>
      <c r="E6" s="25"/>
      <c r="F6" s="44" t="s">
        <v>36</v>
      </c>
      <c r="G6" s="44" t="s">
        <v>37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38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41</v>
      </c>
      <c r="C8" s="46"/>
      <c r="D8" s="28"/>
      <c r="E8" s="28"/>
      <c r="F8" s="50" t="s">
        <v>42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39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41</v>
      </c>
      <c r="C10" s="32"/>
      <c r="D10" s="25"/>
      <c r="E10" s="25"/>
      <c r="F10" s="44" t="s">
        <v>42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40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41</v>
      </c>
      <c r="C12" s="32"/>
      <c r="D12" s="25"/>
      <c r="E12" s="25"/>
      <c r="F12" s="44" t="s">
        <v>42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63</v>
      </c>
      <c r="D14" s="61" t="s">
        <v>64</v>
      </c>
      <c r="E14" s="66" t="s">
        <v>65</v>
      </c>
      <c r="F14" s="375" t="s">
        <v>48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43</v>
      </c>
      <c r="C15" s="63">
        <f>'SO 15354'!E62</f>
        <v>0</v>
      </c>
      <c r="D15" s="58">
        <f>'SO 15354'!F62</f>
        <v>0</v>
      </c>
      <c r="E15" s="67">
        <f>'SO 15354'!G62</f>
        <v>0</v>
      </c>
      <c r="F15" s="377"/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44</v>
      </c>
      <c r="C16" s="92"/>
      <c r="D16" s="93"/>
      <c r="E16" s="94"/>
      <c r="F16" s="378" t="s">
        <v>49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(SUM(Z79:Z118))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45</v>
      </c>
      <c r="C17" s="63"/>
      <c r="D17" s="58"/>
      <c r="E17" s="67"/>
      <c r="F17" s="379" t="s">
        <v>50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46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47</v>
      </c>
      <c r="C19" s="65"/>
      <c r="D19" s="60"/>
      <c r="E19" s="69">
        <f>SUM(E15:E18)</f>
        <v>0</v>
      </c>
      <c r="F19" s="364" t="s">
        <v>47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56</v>
      </c>
      <c r="C20" s="57"/>
      <c r="D20" s="95"/>
      <c r="E20" s="96"/>
      <c r="F20" s="353" t="s">
        <v>56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57</v>
      </c>
      <c r="C21" s="51"/>
      <c r="D21" s="91"/>
      <c r="E21" s="70">
        <f>((E15*U22*0)+(E16*V22*0)+(E17*W22*0))/100</f>
        <v>0</v>
      </c>
      <c r="F21" s="368" t="s">
        <v>60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58</v>
      </c>
      <c r="C22" s="34"/>
      <c r="D22" s="72"/>
      <c r="E22" s="71">
        <f>((E15*U23*0)+(E16*V23*0)+(E17*W23*0))/100</f>
        <v>0</v>
      </c>
      <c r="F22" s="368" t="s">
        <v>61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59</v>
      </c>
      <c r="C23" s="34"/>
      <c r="D23" s="72"/>
      <c r="E23" s="71">
        <f>((E15*U24*0)+(E16*V24*0)+(E17*W24*0))/100</f>
        <v>0</v>
      </c>
      <c r="F23" s="368" t="s">
        <v>62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47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68</v>
      </c>
      <c r="C26" s="98"/>
      <c r="D26" s="100"/>
      <c r="E26" s="106"/>
      <c r="F26" s="353" t="s">
        <v>51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52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53</v>
      </c>
      <c r="G28" s="359"/>
      <c r="H28" s="217">
        <f>P27-SUM('SO 15354'!K79:'SO 15354'!K118)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54</v>
      </c>
      <c r="G29" s="361"/>
      <c r="H29" s="33">
        <f>SUM('SO 15354'!K79:'SO 15354'!K118)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55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66</v>
      </c>
      <c r="C32" s="102"/>
      <c r="D32" s="19"/>
      <c r="E32" s="111" t="s">
        <v>67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19" t="s">
        <v>38</v>
      </c>
      <c r="C46" s="320"/>
      <c r="D46" s="320"/>
      <c r="E46" s="321"/>
      <c r="F46" s="346" t="s">
        <v>35</v>
      </c>
      <c r="G46" s="320"/>
      <c r="H46" s="32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19" t="s">
        <v>39</v>
      </c>
      <c r="C47" s="320"/>
      <c r="D47" s="320"/>
      <c r="E47" s="321"/>
      <c r="F47" s="346" t="s">
        <v>33</v>
      </c>
      <c r="G47" s="320"/>
      <c r="H47" s="32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19" t="s">
        <v>40</v>
      </c>
      <c r="C48" s="320"/>
      <c r="D48" s="320"/>
      <c r="E48" s="321"/>
      <c r="F48" s="346" t="s">
        <v>72</v>
      </c>
      <c r="G48" s="320"/>
      <c r="H48" s="32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47" t="s">
        <v>30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269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69</v>
      </c>
      <c r="C54" s="342"/>
      <c r="D54" s="129"/>
      <c r="E54" s="129" t="s">
        <v>63</v>
      </c>
      <c r="F54" s="129" t="s">
        <v>64</v>
      </c>
      <c r="G54" s="129" t="s">
        <v>47</v>
      </c>
      <c r="H54" s="129" t="s">
        <v>70</v>
      </c>
      <c r="I54" s="129" t="s">
        <v>71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6" t="s">
        <v>74</v>
      </c>
      <c r="C55" s="325"/>
      <c r="D55" s="325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37" t="s">
        <v>75</v>
      </c>
      <c r="C56" s="338"/>
      <c r="D56" s="338"/>
      <c r="E56" s="140">
        <f>'SO 15354'!L88</f>
        <v>0</v>
      </c>
      <c r="F56" s="140">
        <f>'SO 15354'!M88</f>
        <v>0</v>
      </c>
      <c r="G56" s="140">
        <f>'SO 15354'!I88</f>
        <v>0</v>
      </c>
      <c r="H56" s="141">
        <f>'SO 15354'!S88</f>
        <v>0</v>
      </c>
      <c r="I56" s="141">
        <f>'SO 15354'!V88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37" t="s">
        <v>238</v>
      </c>
      <c r="C57" s="338"/>
      <c r="D57" s="338"/>
      <c r="E57" s="140">
        <f>'SO 15354'!L92</f>
        <v>0</v>
      </c>
      <c r="F57" s="140">
        <f>'SO 15354'!M92</f>
        <v>0</v>
      </c>
      <c r="G57" s="140">
        <f>'SO 15354'!I92</f>
        <v>0</v>
      </c>
      <c r="H57" s="141">
        <f>'SO 15354'!S92</f>
        <v>116.8</v>
      </c>
      <c r="I57" s="141">
        <f>'SO 15354'!V92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37" t="s">
        <v>270</v>
      </c>
      <c r="C58" s="338"/>
      <c r="D58" s="338"/>
      <c r="E58" s="140">
        <f>'SO 15354'!L97</f>
        <v>0</v>
      </c>
      <c r="F58" s="140">
        <f>'SO 15354'!M97</f>
        <v>0</v>
      </c>
      <c r="G58" s="140">
        <f>'SO 15354'!I97</f>
        <v>0</v>
      </c>
      <c r="H58" s="141">
        <f>'SO 15354'!S97</f>
        <v>55.86</v>
      </c>
      <c r="I58" s="141">
        <f>'SO 15354'!V97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37" t="s">
        <v>76</v>
      </c>
      <c r="C59" s="338"/>
      <c r="D59" s="338"/>
      <c r="E59" s="140">
        <f>'SO 15354'!L104</f>
        <v>0</v>
      </c>
      <c r="F59" s="140">
        <f>'SO 15354'!M104</f>
        <v>0</v>
      </c>
      <c r="G59" s="140">
        <f>'SO 15354'!I104</f>
        <v>0</v>
      </c>
      <c r="H59" s="141">
        <f>'SO 15354'!S104</f>
        <v>0.13</v>
      </c>
      <c r="I59" s="141">
        <f>'SO 15354'!V104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0"/>
      <c r="B60" s="337" t="s">
        <v>78</v>
      </c>
      <c r="C60" s="338"/>
      <c r="D60" s="338"/>
      <c r="E60" s="140">
        <f>'SO 15354'!L112</f>
        <v>0</v>
      </c>
      <c r="F60" s="140">
        <f>'SO 15354'!M112</f>
        <v>0</v>
      </c>
      <c r="G60" s="140">
        <f>'SO 15354'!I112</f>
        <v>0</v>
      </c>
      <c r="H60" s="141">
        <f>'SO 15354'!S112</f>
        <v>22.34</v>
      </c>
      <c r="I60" s="141">
        <f>'SO 15354'!V112</f>
        <v>0</v>
      </c>
      <c r="J60" s="141"/>
      <c r="K60" s="141"/>
      <c r="L60" s="141"/>
      <c r="M60" s="141"/>
      <c r="N60" s="141"/>
      <c r="O60" s="141"/>
      <c r="P60" s="141"/>
      <c r="Q60" s="139"/>
      <c r="R60" s="139"/>
      <c r="S60" s="139"/>
      <c r="T60" s="139"/>
      <c r="U60" s="139"/>
      <c r="V60" s="152"/>
      <c r="W60" s="216"/>
      <c r="X60" s="139"/>
      <c r="Y60" s="139"/>
      <c r="Z60" s="139"/>
    </row>
    <row r="61" spans="1:26" x14ac:dyDescent="0.3">
      <c r="A61" s="10"/>
      <c r="B61" s="337" t="s">
        <v>79</v>
      </c>
      <c r="C61" s="338"/>
      <c r="D61" s="338"/>
      <c r="E61" s="140">
        <f>'SO 15354'!L116</f>
        <v>0</v>
      </c>
      <c r="F61" s="140">
        <f>'SO 15354'!M116</f>
        <v>0</v>
      </c>
      <c r="G61" s="140">
        <f>'SO 15354'!I116</f>
        <v>0</v>
      </c>
      <c r="H61" s="141">
        <f>'SO 15354'!S116</f>
        <v>0</v>
      </c>
      <c r="I61" s="141">
        <f>'SO 15354'!V116</f>
        <v>0</v>
      </c>
      <c r="J61" s="141"/>
      <c r="K61" s="141"/>
      <c r="L61" s="141"/>
      <c r="M61" s="141"/>
      <c r="N61" s="141"/>
      <c r="O61" s="141"/>
      <c r="P61" s="141"/>
      <c r="Q61" s="139"/>
      <c r="R61" s="139"/>
      <c r="S61" s="139"/>
      <c r="T61" s="139"/>
      <c r="U61" s="139"/>
      <c r="V61" s="152"/>
      <c r="W61" s="216"/>
      <c r="X61" s="139"/>
      <c r="Y61" s="139"/>
      <c r="Z61" s="139"/>
    </row>
    <row r="62" spans="1:26" x14ac:dyDescent="0.3">
      <c r="A62" s="10"/>
      <c r="B62" s="326" t="s">
        <v>74</v>
      </c>
      <c r="C62" s="318"/>
      <c r="D62" s="318"/>
      <c r="E62" s="142">
        <f>'SO 15354'!L118</f>
        <v>0</v>
      </c>
      <c r="F62" s="142">
        <f>'SO 15354'!M118</f>
        <v>0</v>
      </c>
      <c r="G62" s="142">
        <f>'SO 15354'!I118</f>
        <v>0</v>
      </c>
      <c r="H62" s="143">
        <f>'SO 15354'!S118</f>
        <v>195.14</v>
      </c>
      <c r="I62" s="143">
        <f>'SO 15354'!V118</f>
        <v>0</v>
      </c>
      <c r="J62" s="143"/>
      <c r="K62" s="143"/>
      <c r="L62" s="143"/>
      <c r="M62" s="143"/>
      <c r="N62" s="143"/>
      <c r="O62" s="143"/>
      <c r="P62" s="143"/>
      <c r="Q62" s="139"/>
      <c r="R62" s="139"/>
      <c r="S62" s="139"/>
      <c r="T62" s="139"/>
      <c r="U62" s="139"/>
      <c r="V62" s="152"/>
      <c r="W62" s="216"/>
      <c r="X62" s="139"/>
      <c r="Y62" s="139"/>
      <c r="Z62" s="139"/>
    </row>
    <row r="63" spans="1:26" x14ac:dyDescent="0.3">
      <c r="A63" s="1"/>
      <c r="B63" s="207"/>
      <c r="C63" s="1"/>
      <c r="D63" s="1"/>
      <c r="E63" s="133"/>
      <c r="F63" s="133"/>
      <c r="G63" s="133"/>
      <c r="H63" s="134"/>
      <c r="I63" s="134"/>
      <c r="J63" s="134"/>
      <c r="K63" s="134"/>
      <c r="L63" s="134"/>
      <c r="M63" s="134"/>
      <c r="N63" s="134"/>
      <c r="O63" s="134"/>
      <c r="P63" s="134"/>
      <c r="V63" s="153"/>
      <c r="W63" s="53"/>
    </row>
    <row r="64" spans="1:26" x14ac:dyDescent="0.3">
      <c r="A64" s="144"/>
      <c r="B64" s="327" t="s">
        <v>80</v>
      </c>
      <c r="C64" s="328"/>
      <c r="D64" s="328"/>
      <c r="E64" s="146">
        <f>'SO 15354'!L119</f>
        <v>0</v>
      </c>
      <c r="F64" s="146">
        <f>'SO 15354'!M119</f>
        <v>0</v>
      </c>
      <c r="G64" s="146">
        <f>'SO 15354'!I119</f>
        <v>0</v>
      </c>
      <c r="H64" s="147">
        <f>'SO 15354'!S119</f>
        <v>195.14</v>
      </c>
      <c r="I64" s="147">
        <f>'SO 15354'!V119</f>
        <v>0</v>
      </c>
      <c r="J64" s="148"/>
      <c r="K64" s="148"/>
      <c r="L64" s="148"/>
      <c r="M64" s="148"/>
      <c r="N64" s="148"/>
      <c r="O64" s="148"/>
      <c r="P64" s="148"/>
      <c r="Q64" s="149"/>
      <c r="R64" s="149"/>
      <c r="S64" s="149"/>
      <c r="T64" s="149"/>
      <c r="U64" s="149"/>
      <c r="V64" s="154"/>
      <c r="W64" s="216"/>
      <c r="X64" s="145"/>
      <c r="Y64" s="145"/>
      <c r="Z64" s="145"/>
    </row>
    <row r="65" spans="1:26" x14ac:dyDescent="0.3">
      <c r="A65" s="15"/>
      <c r="B65" s="42"/>
      <c r="C65" s="3"/>
      <c r="D65" s="3"/>
      <c r="E65" s="14"/>
      <c r="F65" s="14"/>
      <c r="G65" s="14"/>
      <c r="H65" s="155"/>
      <c r="I65" s="155"/>
      <c r="J65" s="155"/>
      <c r="K65" s="155"/>
      <c r="L65" s="155"/>
      <c r="M65" s="155"/>
      <c r="N65" s="155"/>
      <c r="O65" s="155"/>
      <c r="P65" s="155"/>
      <c r="Q65" s="11"/>
      <c r="R65" s="11"/>
      <c r="S65" s="11"/>
      <c r="T65" s="11"/>
      <c r="U65" s="11"/>
      <c r="V65" s="11"/>
      <c r="W65" s="53"/>
    </row>
    <row r="66" spans="1:26" x14ac:dyDescent="0.3">
      <c r="A66" s="15"/>
      <c r="B66" s="42"/>
      <c r="C66" s="3"/>
      <c r="D66" s="3"/>
      <c r="E66" s="14"/>
      <c r="F66" s="14"/>
      <c r="G66" s="14"/>
      <c r="H66" s="155"/>
      <c r="I66" s="155"/>
      <c r="J66" s="155"/>
      <c r="K66" s="155"/>
      <c r="L66" s="155"/>
      <c r="M66" s="155"/>
      <c r="N66" s="155"/>
      <c r="O66" s="155"/>
      <c r="P66" s="155"/>
      <c r="Q66" s="11"/>
      <c r="R66" s="11"/>
      <c r="S66" s="11"/>
      <c r="T66" s="11"/>
      <c r="U66" s="11"/>
      <c r="V66" s="11"/>
      <c r="W66" s="53"/>
    </row>
    <row r="67" spans="1:26" x14ac:dyDescent="0.3">
      <c r="A67" s="15"/>
      <c r="B67" s="38"/>
      <c r="C67" s="8"/>
      <c r="D67" s="8"/>
      <c r="E67" s="27"/>
      <c r="F67" s="27"/>
      <c r="G67" s="27"/>
      <c r="H67" s="156"/>
      <c r="I67" s="156"/>
      <c r="J67" s="156"/>
      <c r="K67" s="156"/>
      <c r="L67" s="156"/>
      <c r="M67" s="156"/>
      <c r="N67" s="156"/>
      <c r="O67" s="156"/>
      <c r="P67" s="156"/>
      <c r="Q67" s="16"/>
      <c r="R67" s="16"/>
      <c r="S67" s="16"/>
      <c r="T67" s="16"/>
      <c r="U67" s="16"/>
      <c r="V67" s="16"/>
      <c r="W67" s="53"/>
    </row>
    <row r="68" spans="1:26" ht="34.950000000000003" customHeight="1" x14ac:dyDescent="0.3">
      <c r="A68" s="1"/>
      <c r="B68" s="329" t="s">
        <v>81</v>
      </c>
      <c r="C68" s="330"/>
      <c r="D68" s="330"/>
      <c r="E68" s="330"/>
      <c r="F68" s="330"/>
      <c r="G68" s="330"/>
      <c r="H68" s="330"/>
      <c r="I68" s="330"/>
      <c r="J68" s="330"/>
      <c r="K68" s="330"/>
      <c r="L68" s="330"/>
      <c r="M68" s="330"/>
      <c r="N68" s="330"/>
      <c r="O68" s="330"/>
      <c r="P68" s="330"/>
      <c r="Q68" s="330"/>
      <c r="R68" s="330"/>
      <c r="S68" s="330"/>
      <c r="T68" s="330"/>
      <c r="U68" s="330"/>
      <c r="V68" s="330"/>
      <c r="W68" s="53"/>
    </row>
    <row r="69" spans="1:26" x14ac:dyDescent="0.3">
      <c r="A69" s="15"/>
      <c r="B69" s="97"/>
      <c r="C69" s="19"/>
      <c r="D69" s="19"/>
      <c r="E69" s="99"/>
      <c r="F69" s="99"/>
      <c r="G69" s="99"/>
      <c r="H69" s="170"/>
      <c r="I69" s="170"/>
      <c r="J69" s="170"/>
      <c r="K69" s="170"/>
      <c r="L69" s="170"/>
      <c r="M69" s="170"/>
      <c r="N69" s="170"/>
      <c r="O69" s="170"/>
      <c r="P69" s="170"/>
      <c r="Q69" s="20"/>
      <c r="R69" s="20"/>
      <c r="S69" s="20"/>
      <c r="T69" s="20"/>
      <c r="U69" s="20"/>
      <c r="V69" s="20"/>
      <c r="W69" s="53"/>
    </row>
    <row r="70" spans="1:26" ht="19.95" customHeight="1" x14ac:dyDescent="0.3">
      <c r="A70" s="202"/>
      <c r="B70" s="333" t="s">
        <v>38</v>
      </c>
      <c r="C70" s="334"/>
      <c r="D70" s="334"/>
      <c r="E70" s="335"/>
      <c r="F70" s="168"/>
      <c r="G70" s="168"/>
      <c r="H70" s="169" t="s">
        <v>92</v>
      </c>
      <c r="I70" s="322" t="s">
        <v>93</v>
      </c>
      <c r="J70" s="323"/>
      <c r="K70" s="323"/>
      <c r="L70" s="323"/>
      <c r="M70" s="323"/>
      <c r="N70" s="323"/>
      <c r="O70" s="323"/>
      <c r="P70" s="324"/>
      <c r="Q70" s="18"/>
      <c r="R70" s="18"/>
      <c r="S70" s="18"/>
      <c r="T70" s="18"/>
      <c r="U70" s="18"/>
      <c r="V70" s="18"/>
      <c r="W70" s="53"/>
    </row>
    <row r="71" spans="1:26" ht="19.95" customHeight="1" x14ac:dyDescent="0.3">
      <c r="A71" s="202"/>
      <c r="B71" s="319" t="s">
        <v>39</v>
      </c>
      <c r="C71" s="320"/>
      <c r="D71" s="320"/>
      <c r="E71" s="321"/>
      <c r="F71" s="164"/>
      <c r="G71" s="164"/>
      <c r="H71" s="165" t="s">
        <v>33</v>
      </c>
      <c r="I71" s="16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202"/>
      <c r="B72" s="319" t="s">
        <v>40</v>
      </c>
      <c r="C72" s="320"/>
      <c r="D72" s="320"/>
      <c r="E72" s="321"/>
      <c r="F72" s="164"/>
      <c r="G72" s="164"/>
      <c r="H72" s="165" t="s">
        <v>94</v>
      </c>
      <c r="I72" s="165" t="s">
        <v>37</v>
      </c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206" t="s">
        <v>95</v>
      </c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6" t="s">
        <v>269</v>
      </c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42"/>
      <c r="C75" s="3"/>
      <c r="D75" s="3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15"/>
      <c r="B76" s="42"/>
      <c r="C76" s="3"/>
      <c r="D76" s="3"/>
      <c r="E76" s="14"/>
      <c r="F76" s="14"/>
      <c r="G76" s="14"/>
      <c r="H76" s="155"/>
      <c r="I76" s="155"/>
      <c r="J76" s="155"/>
      <c r="K76" s="155"/>
      <c r="L76" s="155"/>
      <c r="M76" s="155"/>
      <c r="N76" s="155"/>
      <c r="O76" s="155"/>
      <c r="P76" s="155"/>
      <c r="Q76" s="11"/>
      <c r="R76" s="11"/>
      <c r="S76" s="11"/>
      <c r="T76" s="11"/>
      <c r="U76" s="11"/>
      <c r="V76" s="11"/>
      <c r="W76" s="53"/>
    </row>
    <row r="77" spans="1:26" ht="19.95" customHeight="1" x14ac:dyDescent="0.3">
      <c r="A77" s="15"/>
      <c r="B77" s="208" t="s">
        <v>73</v>
      </c>
      <c r="C77" s="166"/>
      <c r="D77" s="166"/>
      <c r="E77" s="14"/>
      <c r="F77" s="14"/>
      <c r="G77" s="14"/>
      <c r="H77" s="155"/>
      <c r="I77" s="155"/>
      <c r="J77" s="155"/>
      <c r="K77" s="155"/>
      <c r="L77" s="155"/>
      <c r="M77" s="155"/>
      <c r="N77" s="155"/>
      <c r="O77" s="155"/>
      <c r="P77" s="155"/>
      <c r="Q77" s="11"/>
      <c r="R77" s="11"/>
      <c r="S77" s="11"/>
      <c r="T77" s="11"/>
      <c r="U77" s="11"/>
      <c r="V77" s="11"/>
      <c r="W77" s="53"/>
    </row>
    <row r="78" spans="1:26" x14ac:dyDescent="0.3">
      <c r="A78" s="2"/>
      <c r="B78" s="209" t="s">
        <v>82</v>
      </c>
      <c r="C78" s="129" t="s">
        <v>83</v>
      </c>
      <c r="D78" s="129" t="s">
        <v>84</v>
      </c>
      <c r="E78" s="157"/>
      <c r="F78" s="157" t="s">
        <v>85</v>
      </c>
      <c r="G78" s="157" t="s">
        <v>86</v>
      </c>
      <c r="H78" s="158" t="s">
        <v>87</v>
      </c>
      <c r="I78" s="158" t="s">
        <v>88</v>
      </c>
      <c r="J78" s="158"/>
      <c r="K78" s="158"/>
      <c r="L78" s="158"/>
      <c r="M78" s="158"/>
      <c r="N78" s="158"/>
      <c r="O78" s="158"/>
      <c r="P78" s="158" t="s">
        <v>89</v>
      </c>
      <c r="Q78" s="159"/>
      <c r="R78" s="159"/>
      <c r="S78" s="129" t="s">
        <v>90</v>
      </c>
      <c r="T78" s="160"/>
      <c r="U78" s="160"/>
      <c r="V78" s="129" t="s">
        <v>91</v>
      </c>
      <c r="W78" s="53"/>
    </row>
    <row r="79" spans="1:26" x14ac:dyDescent="0.3">
      <c r="A79" s="10"/>
      <c r="B79" s="210"/>
      <c r="C79" s="171"/>
      <c r="D79" s="325" t="s">
        <v>74</v>
      </c>
      <c r="E79" s="325"/>
      <c r="F79" s="136"/>
      <c r="G79" s="172"/>
      <c r="H79" s="136"/>
      <c r="I79" s="136"/>
      <c r="J79" s="137"/>
      <c r="K79" s="137"/>
      <c r="L79" s="137"/>
      <c r="M79" s="137"/>
      <c r="N79" s="137"/>
      <c r="O79" s="137"/>
      <c r="P79" s="137"/>
      <c r="Q79" s="135"/>
      <c r="R79" s="135"/>
      <c r="S79" s="135"/>
      <c r="T79" s="135"/>
      <c r="U79" s="135"/>
      <c r="V79" s="195"/>
      <c r="W79" s="216"/>
      <c r="X79" s="139"/>
      <c r="Y79" s="139"/>
      <c r="Z79" s="139"/>
    </row>
    <row r="80" spans="1:26" x14ac:dyDescent="0.3">
      <c r="A80" s="10"/>
      <c r="B80" s="211"/>
      <c r="C80" s="174">
        <v>1</v>
      </c>
      <c r="D80" s="316" t="s">
        <v>75</v>
      </c>
      <c r="E80" s="316"/>
      <c r="F80" s="140"/>
      <c r="G80" s="173"/>
      <c r="H80" s="140"/>
      <c r="I80" s="140"/>
      <c r="J80" s="141"/>
      <c r="K80" s="141"/>
      <c r="L80" s="141"/>
      <c r="M80" s="141"/>
      <c r="N80" s="141"/>
      <c r="O80" s="141"/>
      <c r="P80" s="141"/>
      <c r="Q80" s="10"/>
      <c r="R80" s="10"/>
      <c r="S80" s="10"/>
      <c r="T80" s="10"/>
      <c r="U80" s="10"/>
      <c r="V80" s="196"/>
      <c r="W80" s="216"/>
      <c r="X80" s="139"/>
      <c r="Y80" s="139"/>
      <c r="Z80" s="139"/>
    </row>
    <row r="81" spans="1:26" ht="25.05" customHeight="1" x14ac:dyDescent="0.3">
      <c r="A81" s="180"/>
      <c r="B81" s="212">
        <v>1</v>
      </c>
      <c r="C81" s="181" t="s">
        <v>271</v>
      </c>
      <c r="D81" s="317" t="s">
        <v>272</v>
      </c>
      <c r="E81" s="317"/>
      <c r="F81" s="175" t="s">
        <v>125</v>
      </c>
      <c r="G81" s="176">
        <v>39.6</v>
      </c>
      <c r="H81" s="175"/>
      <c r="I81" s="175">
        <f t="shared" ref="I81:I87" si="0">ROUND(G81*(H81),2)</f>
        <v>0</v>
      </c>
      <c r="J81" s="177">
        <f t="shared" ref="J81:J87" si="1">ROUND(G81*(N81),2)</f>
        <v>486.68</v>
      </c>
      <c r="K81" s="178">
        <f t="shared" ref="K81:K87" si="2">ROUND(G81*(O81),2)</f>
        <v>0</v>
      </c>
      <c r="L81" s="178"/>
      <c r="M81" s="178">
        <f t="shared" ref="M81:M87" si="3">ROUND(G81*(H81),2)</f>
        <v>0</v>
      </c>
      <c r="N81" s="178">
        <v>12.29</v>
      </c>
      <c r="O81" s="178"/>
      <c r="P81" s="182"/>
      <c r="Q81" s="182"/>
      <c r="R81" s="182"/>
      <c r="S81" s="179">
        <f t="shared" ref="S81:S87" si="4">ROUND(G81*(P81),3)</f>
        <v>0</v>
      </c>
      <c r="T81" s="179"/>
      <c r="U81" s="179"/>
      <c r="V81" s="197"/>
      <c r="W81" s="53"/>
      <c r="Z81">
        <v>0</v>
      </c>
    </row>
    <row r="82" spans="1:26" ht="25.05" customHeight="1" x14ac:dyDescent="0.3">
      <c r="A82" s="180"/>
      <c r="B82" s="212">
        <v>2</v>
      </c>
      <c r="C82" s="181" t="s">
        <v>273</v>
      </c>
      <c r="D82" s="317" t="s">
        <v>274</v>
      </c>
      <c r="E82" s="317"/>
      <c r="F82" s="175" t="s">
        <v>125</v>
      </c>
      <c r="G82" s="176">
        <v>39.6</v>
      </c>
      <c r="H82" s="175"/>
      <c r="I82" s="175">
        <f t="shared" si="0"/>
        <v>0</v>
      </c>
      <c r="J82" s="177">
        <f t="shared" si="1"/>
        <v>267.7</v>
      </c>
      <c r="K82" s="178">
        <f t="shared" si="2"/>
        <v>0</v>
      </c>
      <c r="L82" s="178"/>
      <c r="M82" s="178">
        <f t="shared" si="3"/>
        <v>0</v>
      </c>
      <c r="N82" s="178">
        <v>6.76</v>
      </c>
      <c r="O82" s="178"/>
      <c r="P82" s="182"/>
      <c r="Q82" s="182"/>
      <c r="R82" s="182"/>
      <c r="S82" s="179">
        <f t="shared" si="4"/>
        <v>0</v>
      </c>
      <c r="T82" s="179"/>
      <c r="U82" s="179"/>
      <c r="V82" s="197"/>
      <c r="W82" s="53"/>
      <c r="Z82">
        <v>0</v>
      </c>
    </row>
    <row r="83" spans="1:26" ht="25.05" customHeight="1" x14ac:dyDescent="0.3">
      <c r="A83" s="180"/>
      <c r="B83" s="212">
        <v>3</v>
      </c>
      <c r="C83" s="181" t="s">
        <v>275</v>
      </c>
      <c r="D83" s="317" t="s">
        <v>276</v>
      </c>
      <c r="E83" s="317"/>
      <c r="F83" s="175" t="s">
        <v>277</v>
      </c>
      <c r="G83" s="176">
        <v>39.6</v>
      </c>
      <c r="H83" s="175"/>
      <c r="I83" s="175">
        <f t="shared" si="0"/>
        <v>0</v>
      </c>
      <c r="J83" s="177">
        <f t="shared" si="1"/>
        <v>1342.04</v>
      </c>
      <c r="K83" s="178">
        <f t="shared" si="2"/>
        <v>0</v>
      </c>
      <c r="L83" s="178"/>
      <c r="M83" s="178">
        <f t="shared" si="3"/>
        <v>0</v>
      </c>
      <c r="N83" s="178">
        <v>33.89</v>
      </c>
      <c r="O83" s="178"/>
      <c r="P83" s="182"/>
      <c r="Q83" s="182"/>
      <c r="R83" s="182"/>
      <c r="S83" s="179">
        <f t="shared" si="4"/>
        <v>0</v>
      </c>
      <c r="T83" s="179"/>
      <c r="U83" s="179"/>
      <c r="V83" s="197"/>
      <c r="W83" s="53"/>
      <c r="Z83">
        <v>0</v>
      </c>
    </row>
    <row r="84" spans="1:26" ht="25.05" customHeight="1" x14ac:dyDescent="0.3">
      <c r="A84" s="180"/>
      <c r="B84" s="212">
        <v>4</v>
      </c>
      <c r="C84" s="181" t="s">
        <v>278</v>
      </c>
      <c r="D84" s="317" t="s">
        <v>279</v>
      </c>
      <c r="E84" s="317"/>
      <c r="F84" s="175" t="s">
        <v>125</v>
      </c>
      <c r="G84" s="176">
        <v>39.6</v>
      </c>
      <c r="H84" s="175"/>
      <c r="I84" s="175">
        <f t="shared" si="0"/>
        <v>0</v>
      </c>
      <c r="J84" s="177">
        <f t="shared" si="1"/>
        <v>81.97</v>
      </c>
      <c r="K84" s="178">
        <f t="shared" si="2"/>
        <v>0</v>
      </c>
      <c r="L84" s="178"/>
      <c r="M84" s="178">
        <f t="shared" si="3"/>
        <v>0</v>
      </c>
      <c r="N84" s="178">
        <v>2.0699999999999998</v>
      </c>
      <c r="O84" s="178"/>
      <c r="P84" s="182"/>
      <c r="Q84" s="182"/>
      <c r="R84" s="182"/>
      <c r="S84" s="179">
        <f t="shared" si="4"/>
        <v>0</v>
      </c>
      <c r="T84" s="179"/>
      <c r="U84" s="179"/>
      <c r="V84" s="197"/>
      <c r="W84" s="53"/>
      <c r="Z84">
        <v>0</v>
      </c>
    </row>
    <row r="85" spans="1:26" ht="25.05" customHeight="1" x14ac:dyDescent="0.3">
      <c r="A85" s="180"/>
      <c r="B85" s="212">
        <v>5</v>
      </c>
      <c r="C85" s="181" t="s">
        <v>96</v>
      </c>
      <c r="D85" s="317" t="s">
        <v>97</v>
      </c>
      <c r="E85" s="317"/>
      <c r="F85" s="175" t="s">
        <v>98</v>
      </c>
      <c r="G85" s="176">
        <v>152</v>
      </c>
      <c r="H85" s="175"/>
      <c r="I85" s="175">
        <f t="shared" si="0"/>
        <v>0</v>
      </c>
      <c r="J85" s="177">
        <f t="shared" si="1"/>
        <v>418</v>
      </c>
      <c r="K85" s="178">
        <f t="shared" si="2"/>
        <v>0</v>
      </c>
      <c r="L85" s="178"/>
      <c r="M85" s="178">
        <f t="shared" si="3"/>
        <v>0</v>
      </c>
      <c r="N85" s="178">
        <v>2.75</v>
      </c>
      <c r="O85" s="178"/>
      <c r="P85" s="182"/>
      <c r="Q85" s="182"/>
      <c r="R85" s="182"/>
      <c r="S85" s="179">
        <f t="shared" si="4"/>
        <v>0</v>
      </c>
      <c r="T85" s="179"/>
      <c r="U85" s="179"/>
      <c r="V85" s="197"/>
      <c r="W85" s="53"/>
      <c r="Z85">
        <v>0</v>
      </c>
    </row>
    <row r="86" spans="1:26" ht="25.05" customHeight="1" x14ac:dyDescent="0.3">
      <c r="A86" s="180"/>
      <c r="B86" s="212">
        <v>6</v>
      </c>
      <c r="C86" s="181" t="s">
        <v>99</v>
      </c>
      <c r="D86" s="317" t="s">
        <v>100</v>
      </c>
      <c r="E86" s="317"/>
      <c r="F86" s="175" t="s">
        <v>101</v>
      </c>
      <c r="G86" s="176">
        <v>115</v>
      </c>
      <c r="H86" s="175"/>
      <c r="I86" s="175">
        <f t="shared" si="0"/>
        <v>0</v>
      </c>
      <c r="J86" s="177">
        <f t="shared" si="1"/>
        <v>135.69999999999999</v>
      </c>
      <c r="K86" s="178">
        <f t="shared" si="2"/>
        <v>0</v>
      </c>
      <c r="L86" s="178"/>
      <c r="M86" s="178">
        <f t="shared" si="3"/>
        <v>0</v>
      </c>
      <c r="N86" s="178">
        <v>1.18</v>
      </c>
      <c r="O86" s="178"/>
      <c r="P86" s="182"/>
      <c r="Q86" s="182"/>
      <c r="R86" s="182"/>
      <c r="S86" s="179">
        <f t="shared" si="4"/>
        <v>0</v>
      </c>
      <c r="T86" s="179"/>
      <c r="U86" s="179"/>
      <c r="V86" s="197"/>
      <c r="W86" s="53"/>
      <c r="Z86">
        <v>0</v>
      </c>
    </row>
    <row r="87" spans="1:26" ht="25.05" customHeight="1" x14ac:dyDescent="0.3">
      <c r="A87" s="180"/>
      <c r="B87" s="212">
        <v>7</v>
      </c>
      <c r="C87" s="181" t="s">
        <v>102</v>
      </c>
      <c r="D87" s="317" t="s">
        <v>103</v>
      </c>
      <c r="E87" s="317"/>
      <c r="F87" s="175" t="s">
        <v>104</v>
      </c>
      <c r="G87" s="176">
        <v>220</v>
      </c>
      <c r="H87" s="175"/>
      <c r="I87" s="175">
        <f t="shared" si="0"/>
        <v>0</v>
      </c>
      <c r="J87" s="177">
        <f t="shared" si="1"/>
        <v>508.2</v>
      </c>
      <c r="K87" s="178">
        <f t="shared" si="2"/>
        <v>0</v>
      </c>
      <c r="L87" s="178"/>
      <c r="M87" s="178">
        <f t="shared" si="3"/>
        <v>0</v>
      </c>
      <c r="N87" s="178">
        <v>2.31</v>
      </c>
      <c r="O87" s="178"/>
      <c r="P87" s="182"/>
      <c r="Q87" s="182"/>
      <c r="R87" s="182"/>
      <c r="S87" s="179">
        <f t="shared" si="4"/>
        <v>0</v>
      </c>
      <c r="T87" s="179"/>
      <c r="U87" s="179"/>
      <c r="V87" s="197"/>
      <c r="W87" s="53"/>
      <c r="Z87">
        <v>0</v>
      </c>
    </row>
    <row r="88" spans="1:26" x14ac:dyDescent="0.3">
      <c r="A88" s="10"/>
      <c r="B88" s="211"/>
      <c r="C88" s="174">
        <v>1</v>
      </c>
      <c r="D88" s="316" t="s">
        <v>75</v>
      </c>
      <c r="E88" s="316"/>
      <c r="F88" s="140"/>
      <c r="G88" s="173"/>
      <c r="H88" s="140"/>
      <c r="I88" s="142">
        <f>ROUND((SUM(I80:I87))/1,2)</f>
        <v>0</v>
      </c>
      <c r="J88" s="141"/>
      <c r="K88" s="141"/>
      <c r="L88" s="141">
        <f>ROUND((SUM(L80:L87))/1,2)</f>
        <v>0</v>
      </c>
      <c r="M88" s="141">
        <f>ROUND((SUM(M80:M87))/1,2)</f>
        <v>0</v>
      </c>
      <c r="N88" s="141"/>
      <c r="O88" s="141"/>
      <c r="P88" s="141"/>
      <c r="Q88" s="10"/>
      <c r="R88" s="10"/>
      <c r="S88" s="10">
        <f>ROUND((SUM(S80:S87))/1,2)</f>
        <v>0</v>
      </c>
      <c r="T88" s="10"/>
      <c r="U88" s="10"/>
      <c r="V88" s="198">
        <f>ROUND((SUM(V80:V87))/1,2)</f>
        <v>0</v>
      </c>
      <c r="W88" s="216"/>
      <c r="X88" s="139"/>
      <c r="Y88" s="139"/>
      <c r="Z88" s="139"/>
    </row>
    <row r="89" spans="1:26" x14ac:dyDescent="0.3">
      <c r="A89" s="1"/>
      <c r="B89" s="207"/>
      <c r="C89" s="1"/>
      <c r="D89" s="1"/>
      <c r="E89" s="133"/>
      <c r="F89" s="133"/>
      <c r="G89" s="167"/>
      <c r="H89" s="133"/>
      <c r="I89" s="133"/>
      <c r="J89" s="134"/>
      <c r="K89" s="134"/>
      <c r="L89" s="134"/>
      <c r="M89" s="134"/>
      <c r="N89" s="134"/>
      <c r="O89" s="134"/>
      <c r="P89" s="134"/>
      <c r="Q89" s="1"/>
      <c r="R89" s="1"/>
      <c r="S89" s="1"/>
      <c r="T89" s="1"/>
      <c r="U89" s="1"/>
      <c r="V89" s="199"/>
      <c r="W89" s="53"/>
    </row>
    <row r="90" spans="1:26" x14ac:dyDescent="0.3">
      <c r="A90" s="10"/>
      <c r="B90" s="211"/>
      <c r="C90" s="174">
        <v>2</v>
      </c>
      <c r="D90" s="316" t="s">
        <v>238</v>
      </c>
      <c r="E90" s="316"/>
      <c r="F90" s="140"/>
      <c r="G90" s="173"/>
      <c r="H90" s="140"/>
      <c r="I90" s="140"/>
      <c r="J90" s="141"/>
      <c r="K90" s="141"/>
      <c r="L90" s="141"/>
      <c r="M90" s="141"/>
      <c r="N90" s="141"/>
      <c r="O90" s="141"/>
      <c r="P90" s="141"/>
      <c r="Q90" s="10"/>
      <c r="R90" s="10"/>
      <c r="S90" s="10"/>
      <c r="T90" s="10"/>
      <c r="U90" s="10"/>
      <c r="V90" s="196"/>
      <c r="W90" s="216"/>
      <c r="X90" s="139"/>
      <c r="Y90" s="139"/>
      <c r="Z90" s="139"/>
    </row>
    <row r="91" spans="1:26" ht="25.05" customHeight="1" x14ac:dyDescent="0.3">
      <c r="A91" s="180"/>
      <c r="B91" s="212">
        <v>8</v>
      </c>
      <c r="C91" s="181" t="s">
        <v>280</v>
      </c>
      <c r="D91" s="317" t="s">
        <v>281</v>
      </c>
      <c r="E91" s="317"/>
      <c r="F91" s="175" t="s">
        <v>125</v>
      </c>
      <c r="G91" s="176">
        <v>52.8</v>
      </c>
      <c r="H91" s="175"/>
      <c r="I91" s="175">
        <f>ROUND(G91*(H91),2)</f>
        <v>0</v>
      </c>
      <c r="J91" s="177">
        <f>ROUND(G91*(N91),2)</f>
        <v>4852.32</v>
      </c>
      <c r="K91" s="178">
        <f>ROUND(G91*(O91),2)</f>
        <v>0</v>
      </c>
      <c r="L91" s="178"/>
      <c r="M91" s="178">
        <f>ROUND(G91*(H91),2)</f>
        <v>0</v>
      </c>
      <c r="N91" s="178">
        <v>91.9</v>
      </c>
      <c r="O91" s="178"/>
      <c r="P91" s="182">
        <v>2.2121499999999998</v>
      </c>
      <c r="Q91" s="182"/>
      <c r="R91" s="182">
        <v>2.2121499999999998</v>
      </c>
      <c r="S91" s="179">
        <f>ROUND(G91*(P91),3)</f>
        <v>116.80200000000001</v>
      </c>
      <c r="T91" s="179"/>
      <c r="U91" s="179"/>
      <c r="V91" s="197"/>
      <c r="W91" s="53"/>
      <c r="Z91">
        <v>0</v>
      </c>
    </row>
    <row r="92" spans="1:26" x14ac:dyDescent="0.3">
      <c r="A92" s="10"/>
      <c r="B92" s="211"/>
      <c r="C92" s="174">
        <v>2</v>
      </c>
      <c r="D92" s="316" t="s">
        <v>238</v>
      </c>
      <c r="E92" s="316"/>
      <c r="F92" s="140"/>
      <c r="G92" s="173"/>
      <c r="H92" s="140"/>
      <c r="I92" s="142">
        <f>ROUND((SUM(I90:I91))/1,2)</f>
        <v>0</v>
      </c>
      <c r="J92" s="141"/>
      <c r="K92" s="141"/>
      <c r="L92" s="141">
        <f>ROUND((SUM(L90:L91))/1,2)</f>
        <v>0</v>
      </c>
      <c r="M92" s="141">
        <f>ROUND((SUM(M90:M91))/1,2)</f>
        <v>0</v>
      </c>
      <c r="N92" s="141"/>
      <c r="O92" s="141"/>
      <c r="P92" s="141"/>
      <c r="Q92" s="10"/>
      <c r="R92" s="10"/>
      <c r="S92" s="10">
        <f>ROUND((SUM(S90:S91))/1,2)</f>
        <v>116.8</v>
      </c>
      <c r="T92" s="10"/>
      <c r="U92" s="10"/>
      <c r="V92" s="198">
        <f>ROUND((SUM(V90:V91))/1,2)</f>
        <v>0</v>
      </c>
      <c r="W92" s="216"/>
      <c r="X92" s="139"/>
      <c r="Y92" s="139"/>
      <c r="Z92" s="139"/>
    </row>
    <row r="93" spans="1:26" x14ac:dyDescent="0.3">
      <c r="A93" s="1"/>
      <c r="B93" s="207"/>
      <c r="C93" s="1"/>
      <c r="D93" s="1"/>
      <c r="E93" s="133"/>
      <c r="F93" s="133"/>
      <c r="G93" s="167"/>
      <c r="H93" s="133"/>
      <c r="I93" s="133"/>
      <c r="J93" s="134"/>
      <c r="K93" s="134"/>
      <c r="L93" s="134"/>
      <c r="M93" s="134"/>
      <c r="N93" s="134"/>
      <c r="O93" s="134"/>
      <c r="P93" s="134"/>
      <c r="Q93" s="1"/>
      <c r="R93" s="1"/>
      <c r="S93" s="1"/>
      <c r="T93" s="1"/>
      <c r="U93" s="1"/>
      <c r="V93" s="199"/>
      <c r="W93" s="53"/>
    </row>
    <row r="94" spans="1:26" x14ac:dyDescent="0.3">
      <c r="A94" s="10"/>
      <c r="B94" s="211"/>
      <c r="C94" s="174">
        <v>3</v>
      </c>
      <c r="D94" s="316" t="s">
        <v>270</v>
      </c>
      <c r="E94" s="316"/>
      <c r="F94" s="140"/>
      <c r="G94" s="173"/>
      <c r="H94" s="140"/>
      <c r="I94" s="140"/>
      <c r="J94" s="141"/>
      <c r="K94" s="141"/>
      <c r="L94" s="141"/>
      <c r="M94" s="141"/>
      <c r="N94" s="141"/>
      <c r="O94" s="141"/>
      <c r="P94" s="141"/>
      <c r="Q94" s="10"/>
      <c r="R94" s="10"/>
      <c r="S94" s="10"/>
      <c r="T94" s="10"/>
      <c r="U94" s="10"/>
      <c r="V94" s="196"/>
      <c r="W94" s="216"/>
      <c r="X94" s="139"/>
      <c r="Y94" s="139"/>
      <c r="Z94" s="139"/>
    </row>
    <row r="95" spans="1:26" ht="25.05" customHeight="1" x14ac:dyDescent="0.3">
      <c r="A95" s="180"/>
      <c r="B95" s="212">
        <v>9</v>
      </c>
      <c r="C95" s="181" t="s">
        <v>282</v>
      </c>
      <c r="D95" s="317" t="s">
        <v>283</v>
      </c>
      <c r="E95" s="317"/>
      <c r="F95" s="175" t="s">
        <v>125</v>
      </c>
      <c r="G95" s="176">
        <v>27.5</v>
      </c>
      <c r="H95" s="175"/>
      <c r="I95" s="175">
        <f>ROUND(G95*(H95),2)</f>
        <v>0</v>
      </c>
      <c r="J95" s="177">
        <f>ROUND(G95*(N95),2)</f>
        <v>4225.6499999999996</v>
      </c>
      <c r="K95" s="178">
        <f>ROUND(G95*(O95),2)</f>
        <v>0</v>
      </c>
      <c r="L95" s="178"/>
      <c r="M95" s="178">
        <f>ROUND(G95*(H95),2)</f>
        <v>0</v>
      </c>
      <c r="N95" s="178">
        <v>153.66</v>
      </c>
      <c r="O95" s="178"/>
      <c r="P95" s="182">
        <v>2.0128499999999998</v>
      </c>
      <c r="Q95" s="182"/>
      <c r="R95" s="182">
        <v>2.0128499999999998</v>
      </c>
      <c r="S95" s="179">
        <f>ROUND(G95*(P95),3)</f>
        <v>55.353000000000002</v>
      </c>
      <c r="T95" s="179"/>
      <c r="U95" s="179"/>
      <c r="V95" s="197"/>
      <c r="W95" s="53"/>
      <c r="Z95">
        <v>0</v>
      </c>
    </row>
    <row r="96" spans="1:26" ht="25.05" customHeight="1" x14ac:dyDescent="0.3">
      <c r="A96" s="180"/>
      <c r="B96" s="212">
        <v>10</v>
      </c>
      <c r="C96" s="181" t="s">
        <v>284</v>
      </c>
      <c r="D96" s="317" t="s">
        <v>285</v>
      </c>
      <c r="E96" s="317"/>
      <c r="F96" s="175" t="s">
        <v>98</v>
      </c>
      <c r="G96" s="176">
        <v>0.5</v>
      </c>
      <c r="H96" s="175"/>
      <c r="I96" s="175">
        <f>ROUND(G96*(H96),2)</f>
        <v>0</v>
      </c>
      <c r="J96" s="177">
        <f>ROUND(G96*(N96),2)</f>
        <v>861.33</v>
      </c>
      <c r="K96" s="178">
        <f>ROUND(G96*(O96),2)</f>
        <v>0</v>
      </c>
      <c r="L96" s="178"/>
      <c r="M96" s="178">
        <f>ROUND(G96*(H96),2)</f>
        <v>0</v>
      </c>
      <c r="N96" s="178">
        <v>1722.65</v>
      </c>
      <c r="O96" s="178"/>
      <c r="P96" s="182">
        <v>1.0156100000000001</v>
      </c>
      <c r="Q96" s="182"/>
      <c r="R96" s="182">
        <v>1.0156100000000001</v>
      </c>
      <c r="S96" s="179">
        <f>ROUND(G96*(P96),3)</f>
        <v>0.50800000000000001</v>
      </c>
      <c r="T96" s="179"/>
      <c r="U96" s="179"/>
      <c r="V96" s="197"/>
      <c r="W96" s="53"/>
      <c r="Z96">
        <v>0</v>
      </c>
    </row>
    <row r="97" spans="1:26" x14ac:dyDescent="0.3">
      <c r="A97" s="10"/>
      <c r="B97" s="211"/>
      <c r="C97" s="174">
        <v>3</v>
      </c>
      <c r="D97" s="316" t="s">
        <v>270</v>
      </c>
      <c r="E97" s="316"/>
      <c r="F97" s="140"/>
      <c r="G97" s="173"/>
      <c r="H97" s="140"/>
      <c r="I97" s="142">
        <f>ROUND((SUM(I94:I96))/1,2)</f>
        <v>0</v>
      </c>
      <c r="J97" s="141"/>
      <c r="K97" s="141"/>
      <c r="L97" s="141">
        <f>ROUND((SUM(L94:L96))/1,2)</f>
        <v>0</v>
      </c>
      <c r="M97" s="141">
        <f>ROUND((SUM(M94:M96))/1,2)</f>
        <v>0</v>
      </c>
      <c r="N97" s="141"/>
      <c r="O97" s="141"/>
      <c r="P97" s="141"/>
      <c r="Q97" s="10"/>
      <c r="R97" s="10"/>
      <c r="S97" s="10">
        <f>ROUND((SUM(S94:S96))/1,2)</f>
        <v>55.86</v>
      </c>
      <c r="T97" s="10"/>
      <c r="U97" s="10"/>
      <c r="V97" s="198">
        <f>ROUND((SUM(V94:V96))/1,2)</f>
        <v>0</v>
      </c>
      <c r="W97" s="216"/>
      <c r="X97" s="139"/>
      <c r="Y97" s="139"/>
      <c r="Z97" s="139"/>
    </row>
    <row r="98" spans="1:26" x14ac:dyDescent="0.3">
      <c r="A98" s="1"/>
      <c r="B98" s="207"/>
      <c r="C98" s="1"/>
      <c r="D98" s="1"/>
      <c r="E98" s="133"/>
      <c r="F98" s="133"/>
      <c r="G98" s="167"/>
      <c r="H98" s="133"/>
      <c r="I98" s="133"/>
      <c r="J98" s="134"/>
      <c r="K98" s="134"/>
      <c r="L98" s="134"/>
      <c r="M98" s="134"/>
      <c r="N98" s="134"/>
      <c r="O98" s="134"/>
      <c r="P98" s="134"/>
      <c r="Q98" s="1"/>
      <c r="R98" s="1"/>
      <c r="S98" s="1"/>
      <c r="T98" s="1"/>
      <c r="U98" s="1"/>
      <c r="V98" s="199"/>
      <c r="W98" s="53"/>
    </row>
    <row r="99" spans="1:26" x14ac:dyDescent="0.3">
      <c r="A99" s="10"/>
      <c r="B99" s="211"/>
      <c r="C99" s="174">
        <v>5</v>
      </c>
      <c r="D99" s="316" t="s">
        <v>76</v>
      </c>
      <c r="E99" s="316"/>
      <c r="F99" s="140"/>
      <c r="G99" s="173"/>
      <c r="H99" s="140"/>
      <c r="I99" s="140"/>
      <c r="J99" s="141"/>
      <c r="K99" s="141"/>
      <c r="L99" s="141"/>
      <c r="M99" s="141"/>
      <c r="N99" s="141"/>
      <c r="O99" s="141"/>
      <c r="P99" s="141"/>
      <c r="Q99" s="10"/>
      <c r="R99" s="10"/>
      <c r="S99" s="10"/>
      <c r="T99" s="10"/>
      <c r="U99" s="10"/>
      <c r="V99" s="196"/>
      <c r="W99" s="216"/>
      <c r="X99" s="139"/>
      <c r="Y99" s="139"/>
      <c r="Z99" s="139"/>
    </row>
    <row r="100" spans="1:26" ht="25.05" customHeight="1" x14ac:dyDescent="0.3">
      <c r="A100" s="180"/>
      <c r="B100" s="212">
        <v>11</v>
      </c>
      <c r="C100" s="181" t="s">
        <v>105</v>
      </c>
      <c r="D100" s="317" t="s">
        <v>106</v>
      </c>
      <c r="E100" s="317"/>
      <c r="F100" s="175" t="s">
        <v>104</v>
      </c>
      <c r="G100" s="176">
        <v>64.2</v>
      </c>
      <c r="H100" s="175"/>
      <c r="I100" s="175">
        <f>ROUND(G100*(H100),2)</f>
        <v>0</v>
      </c>
      <c r="J100" s="177">
        <f>ROUND(G100*(N100),2)</f>
        <v>4072.21</v>
      </c>
      <c r="K100" s="178">
        <f>ROUND(G100*(O100),2)</f>
        <v>0</v>
      </c>
      <c r="L100" s="178"/>
      <c r="M100" s="178">
        <f>ROUND(G100*(H100),2)</f>
        <v>0</v>
      </c>
      <c r="N100" s="178">
        <v>63.43</v>
      </c>
      <c r="O100" s="178"/>
      <c r="P100" s="182"/>
      <c r="Q100" s="182"/>
      <c r="R100" s="182"/>
      <c r="S100" s="179">
        <f>ROUND(G100*(P100),3)</f>
        <v>0</v>
      </c>
      <c r="T100" s="179"/>
      <c r="U100" s="179"/>
      <c r="V100" s="197"/>
      <c r="W100" s="53"/>
      <c r="Z100">
        <v>0</v>
      </c>
    </row>
    <row r="101" spans="1:26" ht="25.05" customHeight="1" x14ac:dyDescent="0.3">
      <c r="A101" s="180"/>
      <c r="B101" s="212">
        <v>12</v>
      </c>
      <c r="C101" s="181" t="s">
        <v>107</v>
      </c>
      <c r="D101" s="317" t="s">
        <v>108</v>
      </c>
      <c r="E101" s="317"/>
      <c r="F101" s="175" t="s">
        <v>104</v>
      </c>
      <c r="G101" s="176">
        <v>220</v>
      </c>
      <c r="H101" s="175"/>
      <c r="I101" s="175">
        <f>ROUND(G101*(H101),2)</f>
        <v>0</v>
      </c>
      <c r="J101" s="177">
        <f>ROUND(G101*(N101),2)</f>
        <v>26.4</v>
      </c>
      <c r="K101" s="178">
        <f>ROUND(G101*(O101),2)</f>
        <v>0</v>
      </c>
      <c r="L101" s="178"/>
      <c r="M101" s="178">
        <f>ROUND(G101*(H101),2)</f>
        <v>0</v>
      </c>
      <c r="N101" s="178">
        <v>0.12</v>
      </c>
      <c r="O101" s="178"/>
      <c r="P101" s="182">
        <v>6.0999999999999997E-4</v>
      </c>
      <c r="Q101" s="182"/>
      <c r="R101" s="182">
        <v>6.0999999999999997E-4</v>
      </c>
      <c r="S101" s="179">
        <f>ROUND(G101*(P101),3)</f>
        <v>0.13400000000000001</v>
      </c>
      <c r="T101" s="179"/>
      <c r="U101" s="179"/>
      <c r="V101" s="197"/>
      <c r="W101" s="53"/>
      <c r="Z101">
        <v>0</v>
      </c>
    </row>
    <row r="102" spans="1:26" ht="25.05" customHeight="1" x14ac:dyDescent="0.3">
      <c r="A102" s="180"/>
      <c r="B102" s="212">
        <v>13</v>
      </c>
      <c r="C102" s="181" t="s">
        <v>286</v>
      </c>
      <c r="D102" s="317" t="s">
        <v>287</v>
      </c>
      <c r="E102" s="317"/>
      <c r="F102" s="175" t="s">
        <v>104</v>
      </c>
      <c r="G102" s="176">
        <v>55</v>
      </c>
      <c r="H102" s="175"/>
      <c r="I102" s="175">
        <f>ROUND(G102*(H102),2)</f>
        <v>0</v>
      </c>
      <c r="J102" s="177">
        <f>ROUND(G102*(N102),2)</f>
        <v>466.4</v>
      </c>
      <c r="K102" s="178">
        <f>ROUND(G102*(O102),2)</f>
        <v>0</v>
      </c>
      <c r="L102" s="178"/>
      <c r="M102" s="178">
        <f>ROUND(G102*(H102),2)</f>
        <v>0</v>
      </c>
      <c r="N102" s="178">
        <v>8.48</v>
      </c>
      <c r="O102" s="178"/>
      <c r="P102" s="182"/>
      <c r="Q102" s="182"/>
      <c r="R102" s="182"/>
      <c r="S102" s="179">
        <f>ROUND(G102*(P102),3)</f>
        <v>0</v>
      </c>
      <c r="T102" s="179"/>
      <c r="U102" s="179"/>
      <c r="V102" s="197"/>
      <c r="W102" s="53"/>
      <c r="Z102">
        <v>0</v>
      </c>
    </row>
    <row r="103" spans="1:26" ht="25.05" customHeight="1" x14ac:dyDescent="0.3">
      <c r="A103" s="180"/>
      <c r="B103" s="212">
        <v>14</v>
      </c>
      <c r="C103" s="181" t="s">
        <v>109</v>
      </c>
      <c r="D103" s="317" t="s">
        <v>110</v>
      </c>
      <c r="E103" s="317"/>
      <c r="F103" s="175" t="s">
        <v>104</v>
      </c>
      <c r="G103" s="176">
        <v>290</v>
      </c>
      <c r="H103" s="175"/>
      <c r="I103" s="175">
        <f>ROUND(G103*(H103),2)</f>
        <v>0</v>
      </c>
      <c r="J103" s="177">
        <f>ROUND(G103*(N103),2)</f>
        <v>2775.3</v>
      </c>
      <c r="K103" s="178">
        <f>ROUND(G103*(O103),2)</f>
        <v>0</v>
      </c>
      <c r="L103" s="178"/>
      <c r="M103" s="178">
        <f>ROUND(G103*(H103),2)</f>
        <v>0</v>
      </c>
      <c r="N103" s="178">
        <v>9.57</v>
      </c>
      <c r="O103" s="178"/>
      <c r="P103" s="182"/>
      <c r="Q103" s="182"/>
      <c r="R103" s="182"/>
      <c r="S103" s="179">
        <f>ROUND(G103*(P103),3)</f>
        <v>0</v>
      </c>
      <c r="T103" s="179"/>
      <c r="U103" s="179"/>
      <c r="V103" s="197"/>
      <c r="W103" s="53"/>
      <c r="Z103">
        <v>0</v>
      </c>
    </row>
    <row r="104" spans="1:26" x14ac:dyDescent="0.3">
      <c r="A104" s="10"/>
      <c r="B104" s="211"/>
      <c r="C104" s="174">
        <v>5</v>
      </c>
      <c r="D104" s="316" t="s">
        <v>76</v>
      </c>
      <c r="E104" s="316"/>
      <c r="F104" s="140"/>
      <c r="G104" s="173"/>
      <c r="H104" s="140"/>
      <c r="I104" s="142">
        <f>ROUND((SUM(I99:I103))/1,2)</f>
        <v>0</v>
      </c>
      <c r="J104" s="141"/>
      <c r="K104" s="141"/>
      <c r="L104" s="141">
        <f>ROUND((SUM(L99:L103))/1,2)</f>
        <v>0</v>
      </c>
      <c r="M104" s="141">
        <f>ROUND((SUM(M99:M103))/1,2)</f>
        <v>0</v>
      </c>
      <c r="N104" s="141"/>
      <c r="O104" s="141"/>
      <c r="P104" s="141"/>
      <c r="Q104" s="10"/>
      <c r="R104" s="10"/>
      <c r="S104" s="10">
        <f>ROUND((SUM(S99:S103))/1,2)</f>
        <v>0.13</v>
      </c>
      <c r="T104" s="10"/>
      <c r="U104" s="10"/>
      <c r="V104" s="198">
        <f>ROUND((SUM(V99:V103))/1,2)</f>
        <v>0</v>
      </c>
      <c r="W104" s="216"/>
      <c r="X104" s="139"/>
      <c r="Y104" s="139"/>
      <c r="Z104" s="139"/>
    </row>
    <row r="105" spans="1:26" x14ac:dyDescent="0.3">
      <c r="A105" s="1"/>
      <c r="B105" s="207"/>
      <c r="C105" s="1"/>
      <c r="D105" s="1"/>
      <c r="E105" s="133"/>
      <c r="F105" s="133"/>
      <c r="G105" s="167"/>
      <c r="H105" s="133"/>
      <c r="I105" s="133"/>
      <c r="J105" s="134"/>
      <c r="K105" s="134"/>
      <c r="L105" s="134"/>
      <c r="M105" s="134"/>
      <c r="N105" s="134"/>
      <c r="O105" s="134"/>
      <c r="P105" s="134"/>
      <c r="Q105" s="1"/>
      <c r="R105" s="1"/>
      <c r="S105" s="1"/>
      <c r="T105" s="1"/>
      <c r="U105" s="1"/>
      <c r="V105" s="199"/>
      <c r="W105" s="53"/>
    </row>
    <row r="106" spans="1:26" x14ac:dyDescent="0.3">
      <c r="A106" s="10"/>
      <c r="B106" s="211"/>
      <c r="C106" s="174">
        <v>9</v>
      </c>
      <c r="D106" s="316" t="s">
        <v>78</v>
      </c>
      <c r="E106" s="316"/>
      <c r="F106" s="140"/>
      <c r="G106" s="173"/>
      <c r="H106" s="140"/>
      <c r="I106" s="140"/>
      <c r="J106" s="141"/>
      <c r="K106" s="141"/>
      <c r="L106" s="141"/>
      <c r="M106" s="141"/>
      <c r="N106" s="141"/>
      <c r="O106" s="141"/>
      <c r="P106" s="141"/>
      <c r="Q106" s="10"/>
      <c r="R106" s="10"/>
      <c r="S106" s="10"/>
      <c r="T106" s="10"/>
      <c r="U106" s="10"/>
      <c r="V106" s="196"/>
      <c r="W106" s="216"/>
      <c r="X106" s="139"/>
      <c r="Y106" s="139"/>
      <c r="Z106" s="139"/>
    </row>
    <row r="107" spans="1:26" ht="25.05" customHeight="1" x14ac:dyDescent="0.3">
      <c r="A107" s="180"/>
      <c r="B107" s="212">
        <v>15</v>
      </c>
      <c r="C107" s="181" t="s">
        <v>114</v>
      </c>
      <c r="D107" s="317" t="s">
        <v>115</v>
      </c>
      <c r="E107" s="317"/>
      <c r="F107" s="175" t="s">
        <v>101</v>
      </c>
      <c r="G107" s="176">
        <v>115</v>
      </c>
      <c r="H107" s="175"/>
      <c r="I107" s="175">
        <f>ROUND(G107*(H107),2)</f>
        <v>0</v>
      </c>
      <c r="J107" s="177">
        <f>ROUND(G107*(N107),2)</f>
        <v>202.4</v>
      </c>
      <c r="K107" s="178">
        <f>ROUND(G107*(O107),2)</f>
        <v>0</v>
      </c>
      <c r="L107" s="178"/>
      <c r="M107" s="178">
        <f>ROUND(G107*(H107),2)</f>
        <v>0</v>
      </c>
      <c r="N107" s="178">
        <v>1.76</v>
      </c>
      <c r="O107" s="178"/>
      <c r="P107" s="182">
        <v>0.1084</v>
      </c>
      <c r="Q107" s="182"/>
      <c r="R107" s="182">
        <v>0.1084</v>
      </c>
      <c r="S107" s="179">
        <f>ROUND(G107*(P107),3)</f>
        <v>12.465999999999999</v>
      </c>
      <c r="T107" s="179"/>
      <c r="U107" s="179"/>
      <c r="V107" s="197"/>
      <c r="W107" s="53"/>
      <c r="Z107">
        <v>0</v>
      </c>
    </row>
    <row r="108" spans="1:26" ht="25.05" customHeight="1" x14ac:dyDescent="0.3">
      <c r="A108" s="180"/>
      <c r="B108" s="212">
        <v>16</v>
      </c>
      <c r="C108" s="181" t="s">
        <v>229</v>
      </c>
      <c r="D108" s="317" t="s">
        <v>230</v>
      </c>
      <c r="E108" s="317"/>
      <c r="F108" s="175" t="s">
        <v>101</v>
      </c>
      <c r="G108" s="176">
        <v>121</v>
      </c>
      <c r="H108" s="175"/>
      <c r="I108" s="175">
        <f>ROUND(G108*(H108),2)</f>
        <v>0</v>
      </c>
      <c r="J108" s="177">
        <f>ROUND(G108*(N108),2)</f>
        <v>365.42</v>
      </c>
      <c r="K108" s="178">
        <f>ROUND(G108*(O108),2)</f>
        <v>0</v>
      </c>
      <c r="L108" s="178"/>
      <c r="M108" s="178">
        <f>ROUND(G108*(H108),2)</f>
        <v>0</v>
      </c>
      <c r="N108" s="178">
        <v>3.02</v>
      </c>
      <c r="O108" s="178"/>
      <c r="P108" s="182">
        <v>3.0000000000000001E-5</v>
      </c>
      <c r="Q108" s="182"/>
      <c r="R108" s="182">
        <v>3.0000000000000001E-5</v>
      </c>
      <c r="S108" s="179">
        <f>ROUND(G108*(P108),3)</f>
        <v>4.0000000000000001E-3</v>
      </c>
      <c r="T108" s="179"/>
      <c r="U108" s="179"/>
      <c r="V108" s="197"/>
      <c r="W108" s="53"/>
      <c r="Z108">
        <v>0</v>
      </c>
    </row>
    <row r="109" spans="1:26" ht="25.05" customHeight="1" x14ac:dyDescent="0.3">
      <c r="A109" s="180"/>
      <c r="B109" s="212">
        <v>17</v>
      </c>
      <c r="C109" s="181" t="s">
        <v>185</v>
      </c>
      <c r="D109" s="317" t="s">
        <v>186</v>
      </c>
      <c r="E109" s="317"/>
      <c r="F109" s="175" t="s">
        <v>98</v>
      </c>
      <c r="G109" s="176">
        <v>56.494999999999997</v>
      </c>
      <c r="H109" s="175"/>
      <c r="I109" s="175">
        <f>ROUND(G109*(H109),2)</f>
        <v>0</v>
      </c>
      <c r="J109" s="177">
        <f>ROUND(G109*(N109),2)</f>
        <v>355.35</v>
      </c>
      <c r="K109" s="178">
        <f>ROUND(G109*(O109),2)</f>
        <v>0</v>
      </c>
      <c r="L109" s="178"/>
      <c r="M109" s="178">
        <f>ROUND(G109*(H109),2)</f>
        <v>0</v>
      </c>
      <c r="N109" s="178">
        <v>6.29</v>
      </c>
      <c r="O109" s="178"/>
      <c r="P109" s="182"/>
      <c r="Q109" s="182"/>
      <c r="R109" s="182"/>
      <c r="S109" s="179">
        <f>ROUND(G109*(P109),3)</f>
        <v>0</v>
      </c>
      <c r="T109" s="179"/>
      <c r="U109" s="179"/>
      <c r="V109" s="197"/>
      <c r="W109" s="53"/>
      <c r="Z109">
        <v>0</v>
      </c>
    </row>
    <row r="110" spans="1:26" ht="25.05" customHeight="1" x14ac:dyDescent="0.3">
      <c r="A110" s="180"/>
      <c r="B110" s="212">
        <v>18</v>
      </c>
      <c r="C110" s="181" t="s">
        <v>156</v>
      </c>
      <c r="D110" s="317" t="s">
        <v>157</v>
      </c>
      <c r="E110" s="317"/>
      <c r="F110" s="175" t="s">
        <v>98</v>
      </c>
      <c r="G110" s="176">
        <v>56.494999999999997</v>
      </c>
      <c r="H110" s="175"/>
      <c r="I110" s="175">
        <f>ROUND(G110*(H110),2)</f>
        <v>0</v>
      </c>
      <c r="J110" s="177">
        <f>ROUND(G110*(N110),2)</f>
        <v>324.27999999999997</v>
      </c>
      <c r="K110" s="178">
        <f>ROUND(G110*(O110),2)</f>
        <v>0</v>
      </c>
      <c r="L110" s="178"/>
      <c r="M110" s="178">
        <f>ROUND(G110*(H110),2)</f>
        <v>0</v>
      </c>
      <c r="N110" s="178">
        <v>5.74</v>
      </c>
      <c r="O110" s="178"/>
      <c r="P110" s="182"/>
      <c r="Q110" s="182"/>
      <c r="R110" s="182"/>
      <c r="S110" s="179">
        <f>ROUND(G110*(P110),3)</f>
        <v>0</v>
      </c>
      <c r="T110" s="179"/>
      <c r="U110" s="179"/>
      <c r="V110" s="197"/>
      <c r="W110" s="53"/>
      <c r="Z110">
        <v>0</v>
      </c>
    </row>
    <row r="111" spans="1:26" ht="25.05" customHeight="1" x14ac:dyDescent="0.3">
      <c r="A111" s="180"/>
      <c r="B111" s="213">
        <v>19</v>
      </c>
      <c r="C111" s="188" t="s">
        <v>116</v>
      </c>
      <c r="D111" s="315" t="s">
        <v>162</v>
      </c>
      <c r="E111" s="315"/>
      <c r="F111" s="183" t="s">
        <v>113</v>
      </c>
      <c r="G111" s="184">
        <v>116.15</v>
      </c>
      <c r="H111" s="183"/>
      <c r="I111" s="183">
        <f>ROUND(G111*(H111),2)</f>
        <v>0</v>
      </c>
      <c r="J111" s="185">
        <f>ROUND(G111*(N111),2)</f>
        <v>408.85</v>
      </c>
      <c r="K111" s="186">
        <f>ROUND(G111*(O111),2)</f>
        <v>0</v>
      </c>
      <c r="L111" s="186"/>
      <c r="M111" s="186">
        <f>ROUND(G111*(H111),2)</f>
        <v>0</v>
      </c>
      <c r="N111" s="186">
        <v>3.52</v>
      </c>
      <c r="O111" s="186"/>
      <c r="P111" s="189">
        <v>8.5000000000000006E-2</v>
      </c>
      <c r="Q111" s="189"/>
      <c r="R111" s="189">
        <v>8.5000000000000006E-2</v>
      </c>
      <c r="S111" s="187">
        <f>ROUND(G111*(P111),3)</f>
        <v>9.8729999999999993</v>
      </c>
      <c r="T111" s="187"/>
      <c r="U111" s="187"/>
      <c r="V111" s="200"/>
      <c r="W111" s="53"/>
      <c r="Z111">
        <v>0</v>
      </c>
    </row>
    <row r="112" spans="1:26" x14ac:dyDescent="0.3">
      <c r="A112" s="10"/>
      <c r="B112" s="211"/>
      <c r="C112" s="174">
        <v>9</v>
      </c>
      <c r="D112" s="316" t="s">
        <v>78</v>
      </c>
      <c r="E112" s="316"/>
      <c r="F112" s="140"/>
      <c r="G112" s="173"/>
      <c r="H112" s="140"/>
      <c r="I112" s="142">
        <f>ROUND((SUM(I106:I111))/1,2)</f>
        <v>0</v>
      </c>
      <c r="J112" s="141"/>
      <c r="K112" s="141"/>
      <c r="L112" s="141">
        <f>ROUND((SUM(L106:L111))/1,2)</f>
        <v>0</v>
      </c>
      <c r="M112" s="141">
        <f>ROUND((SUM(M106:M111))/1,2)</f>
        <v>0</v>
      </c>
      <c r="N112" s="141"/>
      <c r="O112" s="141"/>
      <c r="P112" s="141"/>
      <c r="Q112" s="10"/>
      <c r="R112" s="10"/>
      <c r="S112" s="10">
        <f>ROUND((SUM(S106:S111))/1,2)</f>
        <v>22.34</v>
      </c>
      <c r="T112" s="10"/>
      <c r="U112" s="10"/>
      <c r="V112" s="198">
        <f>ROUND((SUM(V106:V111))/1,2)</f>
        <v>0</v>
      </c>
      <c r="W112" s="216"/>
      <c r="X112" s="139"/>
      <c r="Y112" s="139"/>
      <c r="Z112" s="139"/>
    </row>
    <row r="113" spans="1:26" x14ac:dyDescent="0.3">
      <c r="A113" s="1"/>
      <c r="B113" s="207"/>
      <c r="C113" s="1"/>
      <c r="D113" s="1"/>
      <c r="E113" s="133"/>
      <c r="F113" s="133"/>
      <c r="G113" s="167"/>
      <c r="H113" s="133"/>
      <c r="I113" s="133"/>
      <c r="J113" s="134"/>
      <c r="K113" s="134"/>
      <c r="L113" s="134"/>
      <c r="M113" s="134"/>
      <c r="N113" s="134"/>
      <c r="O113" s="134"/>
      <c r="P113" s="134"/>
      <c r="Q113" s="1"/>
      <c r="R113" s="1"/>
      <c r="S113" s="1"/>
      <c r="T113" s="1"/>
      <c r="U113" s="1"/>
      <c r="V113" s="199"/>
      <c r="W113" s="53"/>
    </row>
    <row r="114" spans="1:26" x14ac:dyDescent="0.3">
      <c r="A114" s="10"/>
      <c r="B114" s="211"/>
      <c r="C114" s="174">
        <v>99</v>
      </c>
      <c r="D114" s="316" t="s">
        <v>79</v>
      </c>
      <c r="E114" s="316"/>
      <c r="F114" s="140"/>
      <c r="G114" s="173"/>
      <c r="H114" s="140"/>
      <c r="I114" s="140"/>
      <c r="J114" s="141"/>
      <c r="K114" s="141"/>
      <c r="L114" s="141"/>
      <c r="M114" s="141"/>
      <c r="N114" s="141"/>
      <c r="O114" s="141"/>
      <c r="P114" s="141"/>
      <c r="Q114" s="10"/>
      <c r="R114" s="10"/>
      <c r="S114" s="10"/>
      <c r="T114" s="10"/>
      <c r="U114" s="10"/>
      <c r="V114" s="196"/>
      <c r="W114" s="216"/>
      <c r="X114" s="139"/>
      <c r="Y114" s="139"/>
      <c r="Z114" s="139"/>
    </row>
    <row r="115" spans="1:26" ht="25.05" customHeight="1" x14ac:dyDescent="0.3">
      <c r="A115" s="180"/>
      <c r="B115" s="212">
        <v>20</v>
      </c>
      <c r="C115" s="181" t="s">
        <v>118</v>
      </c>
      <c r="D115" s="317" t="s">
        <v>119</v>
      </c>
      <c r="E115" s="317"/>
      <c r="F115" s="175" t="s">
        <v>98</v>
      </c>
      <c r="G115" s="176">
        <v>264.33300000000003</v>
      </c>
      <c r="H115" s="175"/>
      <c r="I115" s="175">
        <f>ROUND(G115*(H115),2)</f>
        <v>0</v>
      </c>
      <c r="J115" s="177">
        <f>ROUND(G115*(N115),2)</f>
        <v>116.31</v>
      </c>
      <c r="K115" s="178">
        <f>ROUND(G115*(O115),2)</f>
        <v>0</v>
      </c>
      <c r="L115" s="178"/>
      <c r="M115" s="178">
        <f>ROUND(G115*(H115),2)</f>
        <v>0</v>
      </c>
      <c r="N115" s="178">
        <v>0.44</v>
      </c>
      <c r="O115" s="178"/>
      <c r="P115" s="182"/>
      <c r="Q115" s="182"/>
      <c r="R115" s="182"/>
      <c r="S115" s="179">
        <f>ROUND(G115*(P115),3)</f>
        <v>0</v>
      </c>
      <c r="T115" s="179"/>
      <c r="U115" s="179"/>
      <c r="V115" s="197"/>
      <c r="W115" s="53"/>
      <c r="Z115">
        <v>0</v>
      </c>
    </row>
    <row r="116" spans="1:26" x14ac:dyDescent="0.3">
      <c r="A116" s="10"/>
      <c r="B116" s="211"/>
      <c r="C116" s="174">
        <v>99</v>
      </c>
      <c r="D116" s="316" t="s">
        <v>79</v>
      </c>
      <c r="E116" s="316"/>
      <c r="F116" s="140"/>
      <c r="G116" s="173"/>
      <c r="H116" s="140"/>
      <c r="I116" s="142">
        <f>ROUND((SUM(I114:I115))/1,2)</f>
        <v>0</v>
      </c>
      <c r="J116" s="141"/>
      <c r="K116" s="141"/>
      <c r="L116" s="141">
        <f>ROUND((SUM(L114:L115))/1,2)</f>
        <v>0</v>
      </c>
      <c r="M116" s="141">
        <f>ROUND((SUM(M114:M115))/1,2)</f>
        <v>0</v>
      </c>
      <c r="N116" s="141"/>
      <c r="O116" s="141"/>
      <c r="P116" s="190"/>
      <c r="Q116" s="1"/>
      <c r="R116" s="1"/>
      <c r="S116" s="190">
        <f>ROUND((SUM(S114:S115))/1,2)</f>
        <v>0</v>
      </c>
      <c r="T116" s="2"/>
      <c r="U116" s="2"/>
      <c r="V116" s="198">
        <f>ROUND((SUM(V114:V115))/1,2)</f>
        <v>0</v>
      </c>
      <c r="W116" s="53"/>
    </row>
    <row r="117" spans="1:26" x14ac:dyDescent="0.3">
      <c r="A117" s="1"/>
      <c r="B117" s="207"/>
      <c r="C117" s="1"/>
      <c r="D117" s="1"/>
      <c r="E117" s="133"/>
      <c r="F117" s="133"/>
      <c r="G117" s="167"/>
      <c r="H117" s="133"/>
      <c r="I117" s="133"/>
      <c r="J117" s="134"/>
      <c r="K117" s="134"/>
      <c r="L117" s="134"/>
      <c r="M117" s="134"/>
      <c r="N117" s="134"/>
      <c r="O117" s="134"/>
      <c r="P117" s="134"/>
      <c r="Q117" s="1"/>
      <c r="R117" s="1"/>
      <c r="S117" s="1"/>
      <c r="T117" s="1"/>
      <c r="U117" s="1"/>
      <c r="V117" s="199"/>
      <c r="W117" s="53"/>
    </row>
    <row r="118" spans="1:26" x14ac:dyDescent="0.3">
      <c r="A118" s="10"/>
      <c r="B118" s="211"/>
      <c r="C118" s="10"/>
      <c r="D118" s="318" t="s">
        <v>74</v>
      </c>
      <c r="E118" s="318"/>
      <c r="F118" s="140"/>
      <c r="G118" s="173"/>
      <c r="H118" s="140"/>
      <c r="I118" s="142">
        <f>ROUND((SUM(I79:I117))/2,2)</f>
        <v>0</v>
      </c>
      <c r="J118" s="141"/>
      <c r="K118" s="141"/>
      <c r="L118" s="141">
        <f>ROUND((SUM(L79:L117))/2,2)</f>
        <v>0</v>
      </c>
      <c r="M118" s="141">
        <f>ROUND((SUM(M79:M117))/2,2)</f>
        <v>0</v>
      </c>
      <c r="N118" s="141"/>
      <c r="O118" s="141"/>
      <c r="P118" s="190"/>
      <c r="Q118" s="1"/>
      <c r="R118" s="1"/>
      <c r="S118" s="190">
        <f>ROUND((SUM(S79:S117))/2,2)</f>
        <v>195.14</v>
      </c>
      <c r="T118" s="1"/>
      <c r="U118" s="1"/>
      <c r="V118" s="198">
        <f>ROUND((SUM(V79:V117))/2,2)</f>
        <v>0</v>
      </c>
      <c r="W118" s="53"/>
    </row>
    <row r="119" spans="1:26" x14ac:dyDescent="0.3">
      <c r="A119" s="1"/>
      <c r="B119" s="214"/>
      <c r="C119" s="191"/>
      <c r="D119" s="314" t="s">
        <v>80</v>
      </c>
      <c r="E119" s="314"/>
      <c r="F119" s="192"/>
      <c r="G119" s="193"/>
      <c r="H119" s="192"/>
      <c r="I119" s="192">
        <f>ROUND((SUM(I79:I118))/3,2)</f>
        <v>0</v>
      </c>
      <c r="J119" s="194"/>
      <c r="K119" s="194">
        <f>ROUND((SUM(K79:K118))/3,2)</f>
        <v>0</v>
      </c>
      <c r="L119" s="194">
        <f>ROUND((SUM(L79:L118))/3,2)</f>
        <v>0</v>
      </c>
      <c r="M119" s="194">
        <f>ROUND((SUM(M79:M118))/3,2)</f>
        <v>0</v>
      </c>
      <c r="N119" s="194"/>
      <c r="O119" s="194"/>
      <c r="P119" s="193"/>
      <c r="Q119" s="191"/>
      <c r="R119" s="191"/>
      <c r="S119" s="193">
        <f>ROUND((SUM(S79:S118))/3,2)</f>
        <v>195.14</v>
      </c>
      <c r="T119" s="191"/>
      <c r="U119" s="191"/>
      <c r="V119" s="201">
        <f>ROUND((SUM(V79:V118))/3,2)</f>
        <v>0</v>
      </c>
      <c r="W119" s="53"/>
      <c r="Z119">
        <f>(SUM(Z79:Z118))</f>
        <v>0</v>
      </c>
    </row>
  </sheetData>
  <mergeCells count="84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48:H48"/>
    <mergeCell ref="B49:I49"/>
    <mergeCell ref="F25:H25"/>
    <mergeCell ref="F26:H26"/>
    <mergeCell ref="F27:H27"/>
    <mergeCell ref="F28:G28"/>
    <mergeCell ref="F29:G29"/>
    <mergeCell ref="F30:G30"/>
    <mergeCell ref="H1:I1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D81:E81"/>
    <mergeCell ref="B61:D61"/>
    <mergeCell ref="B62:D62"/>
    <mergeCell ref="B64:D64"/>
    <mergeCell ref="B68:V68"/>
    <mergeCell ref="B71:E71"/>
    <mergeCell ref="B72:E72"/>
    <mergeCell ref="I70:P70"/>
    <mergeCell ref="D79:E79"/>
    <mergeCell ref="D80:E80"/>
    <mergeCell ref="D95:E95"/>
    <mergeCell ref="D82:E82"/>
    <mergeCell ref="D83:E83"/>
    <mergeCell ref="D84:E84"/>
    <mergeCell ref="D85:E85"/>
    <mergeCell ref="D86:E86"/>
    <mergeCell ref="D87:E87"/>
    <mergeCell ref="D88:E88"/>
    <mergeCell ref="D90:E90"/>
    <mergeCell ref="D91:E91"/>
    <mergeCell ref="D92:E92"/>
    <mergeCell ref="D94:E94"/>
    <mergeCell ref="D109:E109"/>
    <mergeCell ref="D96:E96"/>
    <mergeCell ref="D97:E97"/>
    <mergeCell ref="D99:E99"/>
    <mergeCell ref="D100:E100"/>
    <mergeCell ref="D101:E101"/>
    <mergeCell ref="D102:E102"/>
    <mergeCell ref="D103:E103"/>
    <mergeCell ref="D104:E104"/>
    <mergeCell ref="D106:E106"/>
    <mergeCell ref="D107:E107"/>
    <mergeCell ref="D108:E108"/>
    <mergeCell ref="D118:E118"/>
    <mergeCell ref="D119:E119"/>
    <mergeCell ref="D110:E110"/>
    <mergeCell ref="D111:E111"/>
    <mergeCell ref="D112:E112"/>
    <mergeCell ref="D114:E114"/>
    <mergeCell ref="D115:E115"/>
    <mergeCell ref="D116:E116"/>
  </mergeCells>
  <hyperlinks>
    <hyperlink ref="B1:C1" location="A2:A2" tooltip="Klikni na prechod ku Kryciemu listu..." display="Krycí list rozpočtu" xr:uid="{45DFDDD5-C1D8-4819-BCAA-D40DBCFD1C1C}"/>
    <hyperlink ref="E1:F1" location="A54:A54" tooltip="Klikni na prechod ku rekapitulácii..." display="Rekapitulácia rozpočtu" xr:uid="{4C3BF4D7-5CA3-43A2-9657-B7A7CC2C11E0}"/>
    <hyperlink ref="H1:I1" location="B78:B78" tooltip="Klikni na prechod ku Rozpočet..." display="Rozpočet" xr:uid="{F41D1418-6133-442F-9081-AD67A559B37C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 xml:space="preserve">&amp;C&amp;B&amp; Rozpočet Vranov n. T. - Oprava chodníkov a komunikácií  / Chodník ul. Domašská 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BF71C-8FCF-4BE9-B527-5B36DDA85A78}">
  <dimension ref="A1:AA90"/>
  <sheetViews>
    <sheetView workbookViewId="0">
      <pane ySplit="1" topLeftCell="A69" activePane="bottomLeft" state="frozen"/>
      <selection pane="bottomLeft" activeCell="H87" sqref="H78:H87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77734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29</v>
      </c>
      <c r="C1" s="332"/>
      <c r="D1" s="12"/>
      <c r="E1" s="382" t="s">
        <v>0</v>
      </c>
      <c r="F1" s="383"/>
      <c r="G1" s="13"/>
      <c r="H1" s="331" t="s">
        <v>81</v>
      </c>
      <c r="I1" s="332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29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30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288</v>
      </c>
      <c r="C4" s="32"/>
      <c r="D4" s="25"/>
      <c r="E4" s="25"/>
      <c r="F4" s="44" t="s">
        <v>32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34</v>
      </c>
      <c r="C6" s="32"/>
      <c r="D6" s="44" t="s">
        <v>35</v>
      </c>
      <c r="E6" s="25"/>
      <c r="F6" s="44" t="s">
        <v>36</v>
      </c>
      <c r="G6" s="44" t="s">
        <v>37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38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41</v>
      </c>
      <c r="C8" s="46"/>
      <c r="D8" s="28"/>
      <c r="E8" s="28"/>
      <c r="F8" s="50" t="s">
        <v>42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39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41</v>
      </c>
      <c r="C10" s="32"/>
      <c r="D10" s="25"/>
      <c r="E10" s="25"/>
      <c r="F10" s="44" t="s">
        <v>42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40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41</v>
      </c>
      <c r="C12" s="32"/>
      <c r="D12" s="25"/>
      <c r="E12" s="25"/>
      <c r="F12" s="44" t="s">
        <v>42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63</v>
      </c>
      <c r="D14" s="61" t="s">
        <v>64</v>
      </c>
      <c r="E14" s="66" t="s">
        <v>65</v>
      </c>
      <c r="F14" s="375" t="s">
        <v>48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43</v>
      </c>
      <c r="C15" s="63">
        <f>'SO 15355'!E59</f>
        <v>0</v>
      </c>
      <c r="D15" s="58">
        <f>'SO 15355'!F59</f>
        <v>0</v>
      </c>
      <c r="E15" s="67">
        <f>'SO 15355'!G59</f>
        <v>0</v>
      </c>
      <c r="F15" s="377" t="s">
        <v>121</v>
      </c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44</v>
      </c>
      <c r="C16" s="92"/>
      <c r="D16" s="93"/>
      <c r="E16" s="94"/>
      <c r="F16" s="378" t="s">
        <v>49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(SUM(Z76:Z89))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45</v>
      </c>
      <c r="C17" s="63"/>
      <c r="D17" s="58"/>
      <c r="E17" s="67"/>
      <c r="F17" s="379" t="s">
        <v>50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46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47</v>
      </c>
      <c r="C19" s="65"/>
      <c r="D19" s="60"/>
      <c r="E19" s="69">
        <f>SUM(E15:E18)</f>
        <v>0</v>
      </c>
      <c r="F19" s="364" t="s">
        <v>47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56</v>
      </c>
      <c r="C20" s="57"/>
      <c r="D20" s="95"/>
      <c r="E20" s="96"/>
      <c r="F20" s="353" t="s">
        <v>56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57</v>
      </c>
      <c r="C21" s="51"/>
      <c r="D21" s="91"/>
      <c r="E21" s="70">
        <f>((E15*U22*0)+(E16*V22*0)+(E17*W22*0))/100</f>
        <v>0</v>
      </c>
      <c r="F21" s="368" t="s">
        <v>60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58</v>
      </c>
      <c r="C22" s="34"/>
      <c r="D22" s="72"/>
      <c r="E22" s="71">
        <f>((E15*U23*0)+(E16*V23*0)+(E17*W23*0))/100</f>
        <v>0</v>
      </c>
      <c r="F22" s="368" t="s">
        <v>61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59</v>
      </c>
      <c r="C23" s="34"/>
      <c r="D23" s="72"/>
      <c r="E23" s="71">
        <f>((E15*U24*0)+(E16*V24*0)+(E17*W24*0))/100</f>
        <v>0</v>
      </c>
      <c r="F23" s="368" t="s">
        <v>62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47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68</v>
      </c>
      <c r="C26" s="98"/>
      <c r="D26" s="100"/>
      <c r="E26" s="106"/>
      <c r="F26" s="353" t="s">
        <v>51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52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53</v>
      </c>
      <c r="G28" s="359"/>
      <c r="H28" s="217">
        <f>P27-SUM('SO 15355'!K76:'SO 15355'!K89)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54</v>
      </c>
      <c r="G29" s="361"/>
      <c r="H29" s="33">
        <f>SUM('SO 15355'!K76:'SO 15355'!K89)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55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66</v>
      </c>
      <c r="C32" s="102"/>
      <c r="D32" s="19"/>
      <c r="E32" s="111" t="s">
        <v>67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19" t="s">
        <v>38</v>
      </c>
      <c r="C46" s="320"/>
      <c r="D46" s="320"/>
      <c r="E46" s="321"/>
      <c r="F46" s="346" t="s">
        <v>35</v>
      </c>
      <c r="G46" s="320"/>
      <c r="H46" s="32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19" t="s">
        <v>39</v>
      </c>
      <c r="C47" s="320"/>
      <c r="D47" s="320"/>
      <c r="E47" s="321"/>
      <c r="F47" s="346" t="s">
        <v>33</v>
      </c>
      <c r="G47" s="320"/>
      <c r="H47" s="32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19" t="s">
        <v>40</v>
      </c>
      <c r="C48" s="320"/>
      <c r="D48" s="320"/>
      <c r="E48" s="321"/>
      <c r="F48" s="346" t="s">
        <v>72</v>
      </c>
      <c r="G48" s="320"/>
      <c r="H48" s="32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47" t="s">
        <v>30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288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69</v>
      </c>
      <c r="C54" s="342"/>
      <c r="D54" s="129"/>
      <c r="E54" s="129" t="s">
        <v>63</v>
      </c>
      <c r="F54" s="129" t="s">
        <v>64</v>
      </c>
      <c r="G54" s="129" t="s">
        <v>47</v>
      </c>
      <c r="H54" s="129" t="s">
        <v>70</v>
      </c>
      <c r="I54" s="129" t="s">
        <v>71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6" t="s">
        <v>74</v>
      </c>
      <c r="C55" s="325"/>
      <c r="D55" s="325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37" t="s">
        <v>270</v>
      </c>
      <c r="C56" s="338"/>
      <c r="D56" s="338"/>
      <c r="E56" s="140">
        <f>'SO 15355'!L79</f>
        <v>0</v>
      </c>
      <c r="F56" s="140">
        <f>'SO 15355'!M79</f>
        <v>0</v>
      </c>
      <c r="G56" s="140">
        <f>'SO 15355'!I79</f>
        <v>0</v>
      </c>
      <c r="H56" s="141">
        <f>'SO 15355'!S79</f>
        <v>5.87</v>
      </c>
      <c r="I56" s="141">
        <f>'SO 15355'!V79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37" t="s">
        <v>76</v>
      </c>
      <c r="C57" s="338"/>
      <c r="D57" s="338"/>
      <c r="E57" s="140">
        <f>'SO 15355'!L83</f>
        <v>0</v>
      </c>
      <c r="F57" s="140">
        <f>'SO 15355'!M83</f>
        <v>0</v>
      </c>
      <c r="G57" s="140">
        <f>'SO 15355'!I83</f>
        <v>0</v>
      </c>
      <c r="H57" s="141">
        <f>'SO 15355'!S83</f>
        <v>107.53</v>
      </c>
      <c r="I57" s="141">
        <f>'SO 15355'!V83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37" t="s">
        <v>79</v>
      </c>
      <c r="C58" s="338"/>
      <c r="D58" s="338"/>
      <c r="E58" s="140">
        <f>'SO 15355'!L87</f>
        <v>0</v>
      </c>
      <c r="F58" s="140">
        <f>'SO 15355'!M87</f>
        <v>0</v>
      </c>
      <c r="G58" s="140">
        <f>'SO 15355'!I87</f>
        <v>0</v>
      </c>
      <c r="H58" s="141">
        <f>'SO 15355'!S87</f>
        <v>0</v>
      </c>
      <c r="I58" s="141">
        <f>'SO 15355'!V87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26" t="s">
        <v>74</v>
      </c>
      <c r="C59" s="318"/>
      <c r="D59" s="318"/>
      <c r="E59" s="142">
        <f>'SO 15355'!L89</f>
        <v>0</v>
      </c>
      <c r="F59" s="142">
        <f>'SO 15355'!M89</f>
        <v>0</v>
      </c>
      <c r="G59" s="142">
        <f>'SO 15355'!I89</f>
        <v>0</v>
      </c>
      <c r="H59" s="143">
        <f>'SO 15355'!S89</f>
        <v>113.4</v>
      </c>
      <c r="I59" s="143">
        <f>'SO 15355'!V89</f>
        <v>0</v>
      </c>
      <c r="J59" s="143"/>
      <c r="K59" s="143"/>
      <c r="L59" s="143"/>
      <c r="M59" s="143"/>
      <c r="N59" s="143"/>
      <c r="O59" s="143"/>
      <c r="P59" s="143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"/>
      <c r="B60" s="207"/>
      <c r="C60" s="1"/>
      <c r="D60" s="1"/>
      <c r="E60" s="133"/>
      <c r="F60" s="133"/>
      <c r="G60" s="133"/>
      <c r="H60" s="134"/>
      <c r="I60" s="134"/>
      <c r="J60" s="134"/>
      <c r="K60" s="134"/>
      <c r="L60" s="134"/>
      <c r="M60" s="134"/>
      <c r="N60" s="134"/>
      <c r="O60" s="134"/>
      <c r="P60" s="134"/>
      <c r="V60" s="153"/>
      <c r="W60" s="53"/>
    </row>
    <row r="61" spans="1:26" x14ac:dyDescent="0.3">
      <c r="A61" s="144"/>
      <c r="B61" s="327" t="s">
        <v>80</v>
      </c>
      <c r="C61" s="328"/>
      <c r="D61" s="328"/>
      <c r="E61" s="146">
        <f>'SO 15355'!L90</f>
        <v>0</v>
      </c>
      <c r="F61" s="146">
        <f>'SO 15355'!M90</f>
        <v>0</v>
      </c>
      <c r="G61" s="146">
        <f>'SO 15355'!I90</f>
        <v>0</v>
      </c>
      <c r="H61" s="147">
        <f>'SO 15355'!S90</f>
        <v>113.4</v>
      </c>
      <c r="I61" s="147">
        <f>'SO 15355'!V90</f>
        <v>0</v>
      </c>
      <c r="J61" s="148"/>
      <c r="K61" s="148"/>
      <c r="L61" s="148"/>
      <c r="M61" s="148"/>
      <c r="N61" s="148"/>
      <c r="O61" s="148"/>
      <c r="P61" s="148"/>
      <c r="Q61" s="149"/>
      <c r="R61" s="149"/>
      <c r="S61" s="149"/>
      <c r="T61" s="149"/>
      <c r="U61" s="149"/>
      <c r="V61" s="154"/>
      <c r="W61" s="216"/>
      <c r="X61" s="145"/>
      <c r="Y61" s="145"/>
      <c r="Z61" s="145"/>
    </row>
    <row r="62" spans="1:26" x14ac:dyDescent="0.3">
      <c r="A62" s="15"/>
      <c r="B62" s="42"/>
      <c r="C62" s="3"/>
      <c r="D62" s="3"/>
      <c r="E62" s="14"/>
      <c r="F62" s="14"/>
      <c r="G62" s="14"/>
      <c r="H62" s="155"/>
      <c r="I62" s="155"/>
      <c r="J62" s="155"/>
      <c r="K62" s="155"/>
      <c r="L62" s="155"/>
      <c r="M62" s="155"/>
      <c r="N62" s="155"/>
      <c r="O62" s="155"/>
      <c r="P62" s="155"/>
      <c r="Q62" s="11"/>
      <c r="R62" s="11"/>
      <c r="S62" s="11"/>
      <c r="T62" s="11"/>
      <c r="U62" s="11"/>
      <c r="V62" s="11"/>
      <c r="W62" s="53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38"/>
      <c r="C64" s="8"/>
      <c r="D64" s="8"/>
      <c r="E64" s="27"/>
      <c r="F64" s="27"/>
      <c r="G64" s="27"/>
      <c r="H64" s="156"/>
      <c r="I64" s="156"/>
      <c r="J64" s="156"/>
      <c r="K64" s="156"/>
      <c r="L64" s="156"/>
      <c r="M64" s="156"/>
      <c r="N64" s="156"/>
      <c r="O64" s="156"/>
      <c r="P64" s="156"/>
      <c r="Q64" s="16"/>
      <c r="R64" s="16"/>
      <c r="S64" s="16"/>
      <c r="T64" s="16"/>
      <c r="U64" s="16"/>
      <c r="V64" s="16"/>
      <c r="W64" s="53"/>
    </row>
    <row r="65" spans="1:26" ht="34.950000000000003" customHeight="1" x14ac:dyDescent="0.3">
      <c r="A65" s="1"/>
      <c r="B65" s="329" t="s">
        <v>81</v>
      </c>
      <c r="C65" s="330"/>
      <c r="D65" s="330"/>
      <c r="E65" s="330"/>
      <c r="F65" s="330"/>
      <c r="G65" s="330"/>
      <c r="H65" s="330"/>
      <c r="I65" s="330"/>
      <c r="J65" s="330"/>
      <c r="K65" s="330"/>
      <c r="L65" s="330"/>
      <c r="M65" s="330"/>
      <c r="N65" s="330"/>
      <c r="O65" s="330"/>
      <c r="P65" s="330"/>
      <c r="Q65" s="330"/>
      <c r="R65" s="330"/>
      <c r="S65" s="330"/>
      <c r="T65" s="330"/>
      <c r="U65" s="330"/>
      <c r="V65" s="330"/>
      <c r="W65" s="53"/>
    </row>
    <row r="66" spans="1:26" x14ac:dyDescent="0.3">
      <c r="A66" s="15"/>
      <c r="B66" s="97"/>
      <c r="C66" s="19"/>
      <c r="D66" s="19"/>
      <c r="E66" s="99"/>
      <c r="F66" s="99"/>
      <c r="G66" s="99"/>
      <c r="H66" s="170"/>
      <c r="I66" s="170"/>
      <c r="J66" s="170"/>
      <c r="K66" s="170"/>
      <c r="L66" s="170"/>
      <c r="M66" s="170"/>
      <c r="N66" s="170"/>
      <c r="O66" s="170"/>
      <c r="P66" s="170"/>
      <c r="Q66" s="20"/>
      <c r="R66" s="20"/>
      <c r="S66" s="20"/>
      <c r="T66" s="20"/>
      <c r="U66" s="20"/>
      <c r="V66" s="20"/>
      <c r="W66" s="53"/>
    </row>
    <row r="67" spans="1:26" ht="19.95" customHeight="1" x14ac:dyDescent="0.3">
      <c r="A67" s="202"/>
      <c r="B67" s="333" t="s">
        <v>38</v>
      </c>
      <c r="C67" s="334"/>
      <c r="D67" s="334"/>
      <c r="E67" s="335"/>
      <c r="F67" s="168"/>
      <c r="G67" s="168"/>
      <c r="H67" s="169" t="s">
        <v>92</v>
      </c>
      <c r="I67" s="322" t="s">
        <v>93</v>
      </c>
      <c r="J67" s="323"/>
      <c r="K67" s="323"/>
      <c r="L67" s="323"/>
      <c r="M67" s="323"/>
      <c r="N67" s="323"/>
      <c r="O67" s="323"/>
      <c r="P67" s="324"/>
      <c r="Q67" s="18"/>
      <c r="R67" s="18"/>
      <c r="S67" s="18"/>
      <c r="T67" s="18"/>
      <c r="U67" s="18"/>
      <c r="V67" s="18"/>
      <c r="W67" s="53"/>
    </row>
    <row r="68" spans="1:26" ht="19.95" customHeight="1" x14ac:dyDescent="0.3">
      <c r="A68" s="202"/>
      <c r="B68" s="319" t="s">
        <v>39</v>
      </c>
      <c r="C68" s="320"/>
      <c r="D68" s="320"/>
      <c r="E68" s="321"/>
      <c r="F68" s="164"/>
      <c r="G68" s="164"/>
      <c r="H68" s="165" t="s">
        <v>33</v>
      </c>
      <c r="I68" s="165"/>
      <c r="J68" s="155"/>
      <c r="K68" s="155"/>
      <c r="L68" s="155"/>
      <c r="M68" s="155"/>
      <c r="N68" s="155"/>
      <c r="O68" s="155"/>
      <c r="P68" s="155"/>
      <c r="Q68" s="11"/>
      <c r="R68" s="11"/>
      <c r="S68" s="11"/>
      <c r="T68" s="11"/>
      <c r="U68" s="11"/>
      <c r="V68" s="11"/>
      <c r="W68" s="53"/>
    </row>
    <row r="69" spans="1:26" ht="19.95" customHeight="1" x14ac:dyDescent="0.3">
      <c r="A69" s="202"/>
      <c r="B69" s="319" t="s">
        <v>40</v>
      </c>
      <c r="C69" s="320"/>
      <c r="D69" s="320"/>
      <c r="E69" s="321"/>
      <c r="F69" s="164"/>
      <c r="G69" s="164"/>
      <c r="H69" s="165" t="s">
        <v>94</v>
      </c>
      <c r="I69" s="165" t="s">
        <v>37</v>
      </c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15"/>
      <c r="B70" s="206" t="s">
        <v>95</v>
      </c>
      <c r="C70" s="3"/>
      <c r="D70" s="3"/>
      <c r="E70" s="14"/>
      <c r="F70" s="14"/>
      <c r="G70" s="14"/>
      <c r="H70" s="155"/>
      <c r="I70" s="155"/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288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42"/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8" t="s">
        <v>73</v>
      </c>
      <c r="C74" s="166"/>
      <c r="D74" s="166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x14ac:dyDescent="0.3">
      <c r="A75" s="2"/>
      <c r="B75" s="209" t="s">
        <v>82</v>
      </c>
      <c r="C75" s="129" t="s">
        <v>83</v>
      </c>
      <c r="D75" s="129" t="s">
        <v>84</v>
      </c>
      <c r="E75" s="157"/>
      <c r="F75" s="157" t="s">
        <v>85</v>
      </c>
      <c r="G75" s="157" t="s">
        <v>86</v>
      </c>
      <c r="H75" s="158" t="s">
        <v>87</v>
      </c>
      <c r="I75" s="158" t="s">
        <v>88</v>
      </c>
      <c r="J75" s="158"/>
      <c r="K75" s="158"/>
      <c r="L75" s="158"/>
      <c r="M75" s="158"/>
      <c r="N75" s="158"/>
      <c r="O75" s="158"/>
      <c r="P75" s="158" t="s">
        <v>89</v>
      </c>
      <c r="Q75" s="159"/>
      <c r="R75" s="159"/>
      <c r="S75" s="129" t="s">
        <v>90</v>
      </c>
      <c r="T75" s="160"/>
      <c r="U75" s="160"/>
      <c r="V75" s="129" t="s">
        <v>91</v>
      </c>
      <c r="W75" s="53"/>
    </row>
    <row r="76" spans="1:26" x14ac:dyDescent="0.3">
      <c r="A76" s="10"/>
      <c r="B76" s="210"/>
      <c r="C76" s="171"/>
      <c r="D76" s="325" t="s">
        <v>74</v>
      </c>
      <c r="E76" s="325"/>
      <c r="F76" s="136"/>
      <c r="G76" s="172"/>
      <c r="H76" s="136"/>
      <c r="I76" s="136"/>
      <c r="J76" s="137"/>
      <c r="K76" s="137"/>
      <c r="L76" s="137"/>
      <c r="M76" s="137"/>
      <c r="N76" s="137"/>
      <c r="O76" s="137"/>
      <c r="P76" s="137"/>
      <c r="Q76" s="135"/>
      <c r="R76" s="135"/>
      <c r="S76" s="135"/>
      <c r="T76" s="135"/>
      <c r="U76" s="135"/>
      <c r="V76" s="195"/>
      <c r="W76" s="216"/>
      <c r="X76" s="139"/>
      <c r="Y76" s="139"/>
      <c r="Z76" s="139"/>
    </row>
    <row r="77" spans="1:26" x14ac:dyDescent="0.3">
      <c r="A77" s="10"/>
      <c r="B77" s="211"/>
      <c r="C77" s="174">
        <v>3</v>
      </c>
      <c r="D77" s="316" t="s">
        <v>270</v>
      </c>
      <c r="E77" s="316"/>
      <c r="F77" s="140"/>
      <c r="G77" s="173"/>
      <c r="H77" s="140"/>
      <c r="I77" s="140"/>
      <c r="J77" s="141"/>
      <c r="K77" s="141"/>
      <c r="L77" s="141"/>
      <c r="M77" s="141"/>
      <c r="N77" s="141"/>
      <c r="O77" s="141"/>
      <c r="P77" s="141"/>
      <c r="Q77" s="10"/>
      <c r="R77" s="10"/>
      <c r="S77" s="10"/>
      <c r="T77" s="10"/>
      <c r="U77" s="10"/>
      <c r="V77" s="196"/>
      <c r="W77" s="216"/>
      <c r="X77" s="139"/>
      <c r="Y77" s="139"/>
      <c r="Z77" s="139"/>
    </row>
    <row r="78" spans="1:26" ht="25.05" customHeight="1" x14ac:dyDescent="0.3">
      <c r="A78" s="180"/>
      <c r="B78" s="212">
        <v>1</v>
      </c>
      <c r="C78" s="181" t="s">
        <v>289</v>
      </c>
      <c r="D78" s="317" t="s">
        <v>290</v>
      </c>
      <c r="E78" s="317"/>
      <c r="F78" s="175" t="s">
        <v>101</v>
      </c>
      <c r="G78" s="176">
        <v>115</v>
      </c>
      <c r="H78" s="175"/>
      <c r="I78" s="175">
        <f>ROUND(G78*(H78),2)</f>
        <v>0</v>
      </c>
      <c r="J78" s="177">
        <f>ROUND(G78*(N78),2)</f>
        <v>16675</v>
      </c>
      <c r="K78" s="178">
        <f>ROUND(G78*(O78),2)</f>
        <v>0</v>
      </c>
      <c r="L78" s="178">
        <f>ROUND(G78*(H78),2)</f>
        <v>0</v>
      </c>
      <c r="M78" s="178"/>
      <c r="N78" s="178">
        <v>145</v>
      </c>
      <c r="O78" s="178"/>
      <c r="P78" s="182">
        <v>5.0999999999999997E-2</v>
      </c>
      <c r="Q78" s="182"/>
      <c r="R78" s="182">
        <v>5.0999999999999997E-2</v>
      </c>
      <c r="S78" s="179">
        <f>ROUND(G78*(P78),3)</f>
        <v>5.8650000000000002</v>
      </c>
      <c r="T78" s="179"/>
      <c r="U78" s="179"/>
      <c r="V78" s="197"/>
      <c r="W78" s="53"/>
      <c r="Z78">
        <v>0</v>
      </c>
    </row>
    <row r="79" spans="1:26" x14ac:dyDescent="0.3">
      <c r="A79" s="10"/>
      <c r="B79" s="211"/>
      <c r="C79" s="174">
        <v>3</v>
      </c>
      <c r="D79" s="316" t="s">
        <v>270</v>
      </c>
      <c r="E79" s="316"/>
      <c r="F79" s="140"/>
      <c r="G79" s="173"/>
      <c r="H79" s="140"/>
      <c r="I79" s="142">
        <f>ROUND((SUM(I77:I78))/1,2)</f>
        <v>0</v>
      </c>
      <c r="J79" s="141"/>
      <c r="K79" s="141"/>
      <c r="L79" s="141">
        <f>ROUND((SUM(L77:L78))/1,2)</f>
        <v>0</v>
      </c>
      <c r="M79" s="141">
        <f>ROUND((SUM(M77:M78))/1,2)</f>
        <v>0</v>
      </c>
      <c r="N79" s="141"/>
      <c r="O79" s="141"/>
      <c r="P79" s="141"/>
      <c r="Q79" s="10"/>
      <c r="R79" s="10"/>
      <c r="S79" s="10">
        <f>ROUND((SUM(S77:S78))/1,2)</f>
        <v>5.87</v>
      </c>
      <c r="T79" s="10"/>
      <c r="U79" s="10"/>
      <c r="V79" s="198">
        <f>ROUND((SUM(V77:V78))/1,2)</f>
        <v>0</v>
      </c>
      <c r="W79" s="216"/>
      <c r="X79" s="139"/>
      <c r="Y79" s="139"/>
      <c r="Z79" s="139"/>
    </row>
    <row r="80" spans="1:26" x14ac:dyDescent="0.3">
      <c r="A80" s="1"/>
      <c r="B80" s="207"/>
      <c r="C80" s="1"/>
      <c r="D80" s="1"/>
      <c r="E80" s="133"/>
      <c r="F80" s="133"/>
      <c r="G80" s="167"/>
      <c r="H80" s="133"/>
      <c r="I80" s="133"/>
      <c r="J80" s="134"/>
      <c r="K80" s="134"/>
      <c r="L80" s="134"/>
      <c r="M80" s="134"/>
      <c r="N80" s="134"/>
      <c r="O80" s="134"/>
      <c r="P80" s="134"/>
      <c r="Q80" s="1"/>
      <c r="R80" s="1"/>
      <c r="S80" s="1"/>
      <c r="T80" s="1"/>
      <c r="U80" s="1"/>
      <c r="V80" s="199"/>
      <c r="W80" s="53"/>
    </row>
    <row r="81" spans="1:26" x14ac:dyDescent="0.3">
      <c r="A81" s="10"/>
      <c r="B81" s="211"/>
      <c r="C81" s="174">
        <v>5</v>
      </c>
      <c r="D81" s="316" t="s">
        <v>76</v>
      </c>
      <c r="E81" s="316"/>
      <c r="F81" s="140"/>
      <c r="G81" s="173"/>
      <c r="H81" s="140"/>
      <c r="I81" s="140"/>
      <c r="J81" s="141"/>
      <c r="K81" s="141"/>
      <c r="L81" s="141"/>
      <c r="M81" s="141"/>
      <c r="N81" s="141"/>
      <c r="O81" s="141"/>
      <c r="P81" s="141"/>
      <c r="Q81" s="10"/>
      <c r="R81" s="10"/>
      <c r="S81" s="10"/>
      <c r="T81" s="10"/>
      <c r="U81" s="10"/>
      <c r="V81" s="196"/>
      <c r="W81" s="216"/>
      <c r="X81" s="139"/>
      <c r="Y81" s="139"/>
      <c r="Z81" s="139"/>
    </row>
    <row r="82" spans="1:26" ht="25.05" customHeight="1" x14ac:dyDescent="0.3">
      <c r="A82" s="180"/>
      <c r="B82" s="212">
        <v>2</v>
      </c>
      <c r="C82" s="181" t="s">
        <v>291</v>
      </c>
      <c r="D82" s="317" t="s">
        <v>292</v>
      </c>
      <c r="E82" s="317"/>
      <c r="F82" s="175" t="s">
        <v>104</v>
      </c>
      <c r="G82" s="176">
        <v>290</v>
      </c>
      <c r="H82" s="175"/>
      <c r="I82" s="175">
        <f>ROUND(G82*(H82),2)</f>
        <v>0</v>
      </c>
      <c r="J82" s="177">
        <f>ROUND(G82*(N82),2)</f>
        <v>1690.7</v>
      </c>
      <c r="K82" s="178">
        <f>ROUND(G82*(O82),2)</f>
        <v>0</v>
      </c>
      <c r="L82" s="178">
        <f>ROUND(G82*(H82),2)</f>
        <v>0</v>
      </c>
      <c r="M82" s="178"/>
      <c r="N82" s="178">
        <v>5.83</v>
      </c>
      <c r="O82" s="178"/>
      <c r="P82" s="182">
        <v>0.37080000000000002</v>
      </c>
      <c r="Q82" s="182"/>
      <c r="R82" s="182">
        <v>0.37080000000000002</v>
      </c>
      <c r="S82" s="179">
        <f>ROUND(G82*(P82),3)</f>
        <v>107.532</v>
      </c>
      <c r="T82" s="179"/>
      <c r="U82" s="179"/>
      <c r="V82" s="197"/>
      <c r="W82" s="53"/>
      <c r="Z82">
        <v>0</v>
      </c>
    </row>
    <row r="83" spans="1:26" x14ac:dyDescent="0.3">
      <c r="A83" s="10"/>
      <c r="B83" s="211"/>
      <c r="C83" s="174">
        <v>5</v>
      </c>
      <c r="D83" s="316" t="s">
        <v>76</v>
      </c>
      <c r="E83" s="316"/>
      <c r="F83" s="140"/>
      <c r="G83" s="173"/>
      <c r="H83" s="140"/>
      <c r="I83" s="142">
        <f>ROUND((SUM(I81:I82))/1,2)</f>
        <v>0</v>
      </c>
      <c r="J83" s="141"/>
      <c r="K83" s="141"/>
      <c r="L83" s="141">
        <f>ROUND((SUM(L81:L82))/1,2)</f>
        <v>0</v>
      </c>
      <c r="M83" s="141">
        <f>ROUND((SUM(M81:M82))/1,2)</f>
        <v>0</v>
      </c>
      <c r="N83" s="141"/>
      <c r="O83" s="141"/>
      <c r="P83" s="141"/>
      <c r="Q83" s="10"/>
      <c r="R83" s="10"/>
      <c r="S83" s="10">
        <f>ROUND((SUM(S81:S82))/1,2)</f>
        <v>107.53</v>
      </c>
      <c r="T83" s="10"/>
      <c r="U83" s="10"/>
      <c r="V83" s="198">
        <f>ROUND((SUM(V81:V82))/1,2)</f>
        <v>0</v>
      </c>
      <c r="W83" s="216"/>
      <c r="X83" s="139"/>
      <c r="Y83" s="139"/>
      <c r="Z83" s="139"/>
    </row>
    <row r="84" spans="1:26" x14ac:dyDescent="0.3">
      <c r="A84" s="1"/>
      <c r="B84" s="207"/>
      <c r="C84" s="1"/>
      <c r="D84" s="1"/>
      <c r="E84" s="133"/>
      <c r="F84" s="133"/>
      <c r="G84" s="167"/>
      <c r="H84" s="133"/>
      <c r="I84" s="133"/>
      <c r="J84" s="134"/>
      <c r="K84" s="134"/>
      <c r="L84" s="134"/>
      <c r="M84" s="134"/>
      <c r="N84" s="134"/>
      <c r="O84" s="134"/>
      <c r="P84" s="134"/>
      <c r="Q84" s="1"/>
      <c r="R84" s="1"/>
      <c r="S84" s="1"/>
      <c r="T84" s="1"/>
      <c r="U84" s="1"/>
      <c r="V84" s="199"/>
      <c r="W84" s="53"/>
    </row>
    <row r="85" spans="1:26" x14ac:dyDescent="0.3">
      <c r="A85" s="10"/>
      <c r="B85" s="211"/>
      <c r="C85" s="174">
        <v>99</v>
      </c>
      <c r="D85" s="316" t="s">
        <v>79</v>
      </c>
      <c r="E85" s="316"/>
      <c r="F85" s="140"/>
      <c r="G85" s="173"/>
      <c r="H85" s="140"/>
      <c r="I85" s="140"/>
      <c r="J85" s="141"/>
      <c r="K85" s="141"/>
      <c r="L85" s="141"/>
      <c r="M85" s="141"/>
      <c r="N85" s="141"/>
      <c r="O85" s="141"/>
      <c r="P85" s="141"/>
      <c r="Q85" s="10"/>
      <c r="R85" s="10"/>
      <c r="S85" s="10"/>
      <c r="T85" s="10"/>
      <c r="U85" s="10"/>
      <c r="V85" s="196"/>
      <c r="W85" s="216"/>
      <c r="X85" s="139"/>
      <c r="Y85" s="139"/>
      <c r="Z85" s="139"/>
    </row>
    <row r="86" spans="1:26" ht="25.05" customHeight="1" x14ac:dyDescent="0.3">
      <c r="A86" s="180"/>
      <c r="B86" s="212">
        <v>3</v>
      </c>
      <c r="C86" s="181" t="s">
        <v>118</v>
      </c>
      <c r="D86" s="317" t="s">
        <v>119</v>
      </c>
      <c r="E86" s="317"/>
      <c r="F86" s="175" t="s">
        <v>98</v>
      </c>
      <c r="G86" s="176">
        <v>113.39700000000001</v>
      </c>
      <c r="H86" s="175"/>
      <c r="I86" s="175">
        <f>ROUND(G86*(H86),2)</f>
        <v>0</v>
      </c>
      <c r="J86" s="177">
        <f>ROUND(G86*(N86),2)</f>
        <v>49.89</v>
      </c>
      <c r="K86" s="178">
        <f>ROUND(G86*(O86),2)</f>
        <v>0</v>
      </c>
      <c r="L86" s="178">
        <f>ROUND(G86*(H86),2)</f>
        <v>0</v>
      </c>
      <c r="M86" s="178"/>
      <c r="N86" s="178">
        <v>0.44</v>
      </c>
      <c r="O86" s="178"/>
      <c r="P86" s="182"/>
      <c r="Q86" s="182"/>
      <c r="R86" s="182"/>
      <c r="S86" s="179">
        <f>ROUND(G86*(P86),3)</f>
        <v>0</v>
      </c>
      <c r="T86" s="179"/>
      <c r="U86" s="179"/>
      <c r="V86" s="197"/>
      <c r="W86" s="53"/>
      <c r="Z86">
        <v>0</v>
      </c>
    </row>
    <row r="87" spans="1:26" x14ac:dyDescent="0.3">
      <c r="A87" s="10"/>
      <c r="B87" s="211"/>
      <c r="C87" s="174">
        <v>99</v>
      </c>
      <c r="D87" s="316" t="s">
        <v>79</v>
      </c>
      <c r="E87" s="316"/>
      <c r="F87" s="140"/>
      <c r="G87" s="173"/>
      <c r="H87" s="140"/>
      <c r="I87" s="142">
        <f>ROUND((SUM(I85:I86))/1,2)</f>
        <v>0</v>
      </c>
      <c r="J87" s="141"/>
      <c r="K87" s="141"/>
      <c r="L87" s="141">
        <f>ROUND((SUM(L85:L86))/1,2)</f>
        <v>0</v>
      </c>
      <c r="M87" s="141">
        <f>ROUND((SUM(M85:M86))/1,2)</f>
        <v>0</v>
      </c>
      <c r="N87" s="141"/>
      <c r="O87" s="141"/>
      <c r="P87" s="190"/>
      <c r="Q87" s="1"/>
      <c r="R87" s="1"/>
      <c r="S87" s="190">
        <f>ROUND((SUM(S85:S86))/1,2)</f>
        <v>0</v>
      </c>
      <c r="T87" s="2"/>
      <c r="U87" s="2"/>
      <c r="V87" s="198">
        <f>ROUND((SUM(V85:V86))/1,2)</f>
        <v>0</v>
      </c>
      <c r="W87" s="53"/>
    </row>
    <row r="88" spans="1:26" x14ac:dyDescent="0.3">
      <c r="A88" s="1"/>
      <c r="B88" s="207"/>
      <c r="C88" s="1"/>
      <c r="D88" s="1"/>
      <c r="E88" s="133"/>
      <c r="F88" s="133"/>
      <c r="G88" s="167"/>
      <c r="H88" s="133"/>
      <c r="I88" s="133"/>
      <c r="J88" s="134"/>
      <c r="K88" s="134"/>
      <c r="L88" s="134"/>
      <c r="M88" s="134"/>
      <c r="N88" s="134"/>
      <c r="O88" s="134"/>
      <c r="P88" s="134"/>
      <c r="Q88" s="1"/>
      <c r="R88" s="1"/>
      <c r="S88" s="1"/>
      <c r="T88" s="1"/>
      <c r="U88" s="1"/>
      <c r="V88" s="199"/>
      <c r="W88" s="53"/>
    </row>
    <row r="89" spans="1:26" x14ac:dyDescent="0.3">
      <c r="A89" s="10"/>
      <c r="B89" s="211"/>
      <c r="C89" s="10"/>
      <c r="D89" s="318" t="s">
        <v>74</v>
      </c>
      <c r="E89" s="318"/>
      <c r="F89" s="140"/>
      <c r="G89" s="173"/>
      <c r="H89" s="140"/>
      <c r="I89" s="142">
        <f>ROUND((SUM(I76:I88))/2,2)</f>
        <v>0</v>
      </c>
      <c r="J89" s="141"/>
      <c r="K89" s="141"/>
      <c r="L89" s="141">
        <f>ROUND((SUM(L76:L88))/2,2)</f>
        <v>0</v>
      </c>
      <c r="M89" s="141">
        <f>ROUND((SUM(M76:M88))/2,2)</f>
        <v>0</v>
      </c>
      <c r="N89" s="141"/>
      <c r="O89" s="141"/>
      <c r="P89" s="190"/>
      <c r="Q89" s="1"/>
      <c r="R89" s="1"/>
      <c r="S89" s="190">
        <f>ROUND((SUM(S76:S88))/2,2)</f>
        <v>113.4</v>
      </c>
      <c r="T89" s="1"/>
      <c r="U89" s="1"/>
      <c r="V89" s="198">
        <f>ROUND((SUM(V76:V88))/2,2)</f>
        <v>0</v>
      </c>
      <c r="W89" s="53"/>
    </row>
    <row r="90" spans="1:26" x14ac:dyDescent="0.3">
      <c r="A90" s="1"/>
      <c r="B90" s="214"/>
      <c r="C90" s="191"/>
      <c r="D90" s="314" t="s">
        <v>80</v>
      </c>
      <c r="E90" s="314"/>
      <c r="F90" s="192"/>
      <c r="G90" s="193"/>
      <c r="H90" s="192"/>
      <c r="I90" s="192">
        <f>ROUND((SUM(I76:I89))/3,2)</f>
        <v>0</v>
      </c>
      <c r="J90" s="194"/>
      <c r="K90" s="194">
        <f>ROUND((SUM(K76:K89))/3,2)</f>
        <v>0</v>
      </c>
      <c r="L90" s="194">
        <f>ROUND((SUM(L76:L89))/3,2)</f>
        <v>0</v>
      </c>
      <c r="M90" s="194">
        <f>ROUND((SUM(M76:M89))/3,2)</f>
        <v>0</v>
      </c>
      <c r="N90" s="194"/>
      <c r="O90" s="194"/>
      <c r="P90" s="193"/>
      <c r="Q90" s="191"/>
      <c r="R90" s="191"/>
      <c r="S90" s="193">
        <f>ROUND((SUM(S76:S89))/3,2)</f>
        <v>113.4</v>
      </c>
      <c r="T90" s="191"/>
      <c r="U90" s="191"/>
      <c r="V90" s="201">
        <f>ROUND((SUM(V76:V89))/3,2)</f>
        <v>0</v>
      </c>
      <c r="W90" s="53"/>
      <c r="Z90">
        <f>(SUM(Z76:Z89))</f>
        <v>0</v>
      </c>
    </row>
  </sheetData>
  <mergeCells count="58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7:E47"/>
    <mergeCell ref="B48:E48"/>
    <mergeCell ref="F46:H46"/>
    <mergeCell ref="F47:H47"/>
    <mergeCell ref="F48:H48"/>
    <mergeCell ref="B65:V65"/>
    <mergeCell ref="H1:I1"/>
    <mergeCell ref="B67:E67"/>
    <mergeCell ref="B68:E68"/>
    <mergeCell ref="B69:E69"/>
    <mergeCell ref="I67:P67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6:E46"/>
    <mergeCell ref="D90:E90"/>
    <mergeCell ref="D76:E76"/>
    <mergeCell ref="D77:E77"/>
    <mergeCell ref="D78:E78"/>
    <mergeCell ref="D79:E79"/>
    <mergeCell ref="D81:E81"/>
    <mergeCell ref="D82:E82"/>
    <mergeCell ref="D83:E83"/>
    <mergeCell ref="D85:E85"/>
    <mergeCell ref="D86:E86"/>
    <mergeCell ref="D87:E87"/>
    <mergeCell ref="D89:E89"/>
  </mergeCells>
  <hyperlinks>
    <hyperlink ref="B1:C1" location="A2:A2" tooltip="Klikni na prechod ku Kryciemu listu..." display="Krycí list rozpočtu" xr:uid="{DC9AF5F8-CA6D-4A8B-95C0-F75F4C7F442B}"/>
    <hyperlink ref="E1:F1" location="A54:A54" tooltip="Klikni na prechod ku rekapitulácii..." display="Rekapitulácia rozpočtu" xr:uid="{E166DF08-DEA1-4361-B15E-B4B3D81B867D}"/>
    <hyperlink ref="H1:I1" location="B75:B75" tooltip="Klikni na prechod ku Rozpočet..." display="Rozpočet" xr:uid="{6B8237E8-B7C9-4537-B75D-F3A776A80900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Vranov n. T. - Oprava chodníkov a komunikácií  / Chodník ul. Domašská  - doplnenie</oddHeader>
    <oddFooter>&amp;RStrana &amp;P z &amp;N    &amp;L&amp;7Spracované systémom Systematic® Kalkulus, tel.: 051 77 10 585</oddFooter>
  </headerFooter>
  <rowBreaks count="2" manualBreakCount="2">
    <brk id="40" max="16383" man="1"/>
    <brk id="6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D71D5-2B6B-4AC2-AEA5-CB729D4D08BB}">
  <dimension ref="A1:AA98"/>
  <sheetViews>
    <sheetView workbookViewId="0">
      <pane ySplit="1" topLeftCell="A67" activePane="bottomLeft" state="frozen"/>
      <selection pane="bottomLeft" activeCell="H94" sqref="H78:H94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77734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29</v>
      </c>
      <c r="C1" s="332"/>
      <c r="D1" s="12"/>
      <c r="E1" s="382" t="s">
        <v>0</v>
      </c>
      <c r="F1" s="383"/>
      <c r="G1" s="13"/>
      <c r="H1" s="331" t="s">
        <v>81</v>
      </c>
      <c r="I1" s="332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29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30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293</v>
      </c>
      <c r="C4" s="32"/>
      <c r="D4" s="25"/>
      <c r="E4" s="25"/>
      <c r="F4" s="44" t="s">
        <v>32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34</v>
      </c>
      <c r="C6" s="32"/>
      <c r="D6" s="44" t="s">
        <v>35</v>
      </c>
      <c r="E6" s="25"/>
      <c r="F6" s="44" t="s">
        <v>36</v>
      </c>
      <c r="G6" s="44" t="s">
        <v>37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38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41</v>
      </c>
      <c r="C8" s="46"/>
      <c r="D8" s="28"/>
      <c r="E8" s="28"/>
      <c r="F8" s="50" t="s">
        <v>42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39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41</v>
      </c>
      <c r="C10" s="32"/>
      <c r="D10" s="25"/>
      <c r="E10" s="25"/>
      <c r="F10" s="44" t="s">
        <v>42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40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41</v>
      </c>
      <c r="C12" s="32"/>
      <c r="D12" s="25"/>
      <c r="E12" s="25"/>
      <c r="F12" s="44" t="s">
        <v>42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63</v>
      </c>
      <c r="D14" s="61" t="s">
        <v>64</v>
      </c>
      <c r="E14" s="66" t="s">
        <v>65</v>
      </c>
      <c r="F14" s="375" t="s">
        <v>48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43</v>
      </c>
      <c r="C15" s="63">
        <f>'SO 15376'!E59</f>
        <v>0</v>
      </c>
      <c r="D15" s="58">
        <f>'SO 15376'!F59</f>
        <v>0</v>
      </c>
      <c r="E15" s="67">
        <f>'SO 15376'!G59</f>
        <v>0</v>
      </c>
      <c r="F15" s="377" t="s">
        <v>121</v>
      </c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44</v>
      </c>
      <c r="C16" s="92"/>
      <c r="D16" s="93"/>
      <c r="E16" s="94"/>
      <c r="F16" s="378" t="s">
        <v>49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(SUM(Z76:Z97))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45</v>
      </c>
      <c r="C17" s="63"/>
      <c r="D17" s="58"/>
      <c r="E17" s="67"/>
      <c r="F17" s="379" t="s">
        <v>50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46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47</v>
      </c>
      <c r="C19" s="65"/>
      <c r="D19" s="60"/>
      <c r="E19" s="69">
        <f>SUM(E15:E18)</f>
        <v>0</v>
      </c>
      <c r="F19" s="364" t="s">
        <v>47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56</v>
      </c>
      <c r="C20" s="57"/>
      <c r="D20" s="95"/>
      <c r="E20" s="96"/>
      <c r="F20" s="353" t="s">
        <v>56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57</v>
      </c>
      <c r="C21" s="51"/>
      <c r="D21" s="91"/>
      <c r="E21" s="70">
        <f>((E15*U22*0)+(E16*V22*0)+(E17*W22*0))/100</f>
        <v>0</v>
      </c>
      <c r="F21" s="368" t="s">
        <v>60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58</v>
      </c>
      <c r="C22" s="34"/>
      <c r="D22" s="72"/>
      <c r="E22" s="71">
        <f>((E15*U23*0)+(E16*V23*0)+(E17*W23*0))/100</f>
        <v>0</v>
      </c>
      <c r="F22" s="368" t="s">
        <v>61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59</v>
      </c>
      <c r="C23" s="34"/>
      <c r="D23" s="72"/>
      <c r="E23" s="71">
        <f>((E15*U24*0)+(E16*V24*0)+(E17*W24*0))/100</f>
        <v>0</v>
      </c>
      <c r="F23" s="368" t="s">
        <v>62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47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68</v>
      </c>
      <c r="C26" s="98"/>
      <c r="D26" s="100"/>
      <c r="E26" s="106"/>
      <c r="F26" s="353" t="s">
        <v>51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52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53</v>
      </c>
      <c r="G28" s="359"/>
      <c r="H28" s="217">
        <f>P27-SUM('SO 15376'!K76:'SO 15376'!K97)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54</v>
      </c>
      <c r="G29" s="361"/>
      <c r="H29" s="33">
        <f>SUM('SO 15376'!K76:'SO 15376'!K97)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55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66</v>
      </c>
      <c r="C32" s="102"/>
      <c r="D32" s="19"/>
      <c r="E32" s="111" t="s">
        <v>67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19" t="s">
        <v>38</v>
      </c>
      <c r="C46" s="320"/>
      <c r="D46" s="320"/>
      <c r="E46" s="321"/>
      <c r="F46" s="346" t="s">
        <v>35</v>
      </c>
      <c r="G46" s="320"/>
      <c r="H46" s="32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19" t="s">
        <v>39</v>
      </c>
      <c r="C47" s="320"/>
      <c r="D47" s="320"/>
      <c r="E47" s="321"/>
      <c r="F47" s="346" t="s">
        <v>33</v>
      </c>
      <c r="G47" s="320"/>
      <c r="H47" s="32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19" t="s">
        <v>40</v>
      </c>
      <c r="C48" s="320"/>
      <c r="D48" s="320"/>
      <c r="E48" s="321"/>
      <c r="F48" s="346" t="s">
        <v>72</v>
      </c>
      <c r="G48" s="320"/>
      <c r="H48" s="32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47" t="s">
        <v>30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293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69</v>
      </c>
      <c r="C54" s="342"/>
      <c r="D54" s="129"/>
      <c r="E54" s="129" t="s">
        <v>63</v>
      </c>
      <c r="F54" s="129" t="s">
        <v>64</v>
      </c>
      <c r="G54" s="129" t="s">
        <v>47</v>
      </c>
      <c r="H54" s="129" t="s">
        <v>70</v>
      </c>
      <c r="I54" s="129" t="s">
        <v>71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6" t="s">
        <v>74</v>
      </c>
      <c r="C55" s="325"/>
      <c r="D55" s="325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37" t="s">
        <v>75</v>
      </c>
      <c r="C56" s="338"/>
      <c r="D56" s="338"/>
      <c r="E56" s="140">
        <f>'SO 15376'!L83</f>
        <v>0</v>
      </c>
      <c r="F56" s="140">
        <f>'SO 15376'!M83</f>
        <v>0</v>
      </c>
      <c r="G56" s="140">
        <f>'SO 15376'!I83</f>
        <v>0</v>
      </c>
      <c r="H56" s="141">
        <f>'SO 15376'!S83</f>
        <v>0</v>
      </c>
      <c r="I56" s="141">
        <f>'SO 15376'!V83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37" t="s">
        <v>76</v>
      </c>
      <c r="C57" s="338"/>
      <c r="D57" s="338"/>
      <c r="E57" s="140">
        <f>'SO 15376'!L88</f>
        <v>0</v>
      </c>
      <c r="F57" s="140">
        <f>'SO 15376'!M88</f>
        <v>0</v>
      </c>
      <c r="G57" s="140">
        <f>'SO 15376'!I88</f>
        <v>0</v>
      </c>
      <c r="H57" s="141">
        <f>'SO 15376'!S88</f>
        <v>5.25</v>
      </c>
      <c r="I57" s="141">
        <f>'SO 15376'!V88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37" t="s">
        <v>78</v>
      </c>
      <c r="C58" s="338"/>
      <c r="D58" s="338"/>
      <c r="E58" s="140">
        <f>'SO 15376'!L95</f>
        <v>0</v>
      </c>
      <c r="F58" s="140">
        <f>'SO 15376'!M95</f>
        <v>0</v>
      </c>
      <c r="G58" s="140">
        <f>'SO 15376'!I95</f>
        <v>0</v>
      </c>
      <c r="H58" s="141">
        <f>'SO 15376'!S95</f>
        <v>2.78</v>
      </c>
      <c r="I58" s="141">
        <f>'SO 15376'!V95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26" t="s">
        <v>74</v>
      </c>
      <c r="C59" s="318"/>
      <c r="D59" s="318"/>
      <c r="E59" s="142">
        <f>'SO 15376'!L97</f>
        <v>0</v>
      </c>
      <c r="F59" s="142">
        <f>'SO 15376'!M97</f>
        <v>0</v>
      </c>
      <c r="G59" s="142">
        <f>'SO 15376'!I97</f>
        <v>0</v>
      </c>
      <c r="H59" s="143">
        <f>'SO 15376'!S97</f>
        <v>8.0299999999999994</v>
      </c>
      <c r="I59" s="143">
        <f>'SO 15376'!V97</f>
        <v>0</v>
      </c>
      <c r="J59" s="143"/>
      <c r="K59" s="143"/>
      <c r="L59" s="143"/>
      <c r="M59" s="143"/>
      <c r="N59" s="143"/>
      <c r="O59" s="143"/>
      <c r="P59" s="143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"/>
      <c r="B60" s="207"/>
      <c r="C60" s="1"/>
      <c r="D60" s="1"/>
      <c r="E60" s="133"/>
      <c r="F60" s="133"/>
      <c r="G60" s="133"/>
      <c r="H60" s="134"/>
      <c r="I60" s="134"/>
      <c r="J60" s="134"/>
      <c r="K60" s="134"/>
      <c r="L60" s="134"/>
      <c r="M60" s="134"/>
      <c r="N60" s="134"/>
      <c r="O60" s="134"/>
      <c r="P60" s="134"/>
      <c r="V60" s="153"/>
      <c r="W60" s="53"/>
    </row>
    <row r="61" spans="1:26" x14ac:dyDescent="0.3">
      <c r="A61" s="144"/>
      <c r="B61" s="327" t="s">
        <v>80</v>
      </c>
      <c r="C61" s="328"/>
      <c r="D61" s="328"/>
      <c r="E61" s="146">
        <f>'SO 15376'!L98</f>
        <v>0</v>
      </c>
      <c r="F61" s="146">
        <f>'SO 15376'!M98</f>
        <v>0</v>
      </c>
      <c r="G61" s="146">
        <f>'SO 15376'!I98</f>
        <v>0</v>
      </c>
      <c r="H61" s="147">
        <f>'SO 15376'!S98</f>
        <v>8.0299999999999994</v>
      </c>
      <c r="I61" s="147">
        <f>'SO 15376'!V98</f>
        <v>0</v>
      </c>
      <c r="J61" s="148"/>
      <c r="K61" s="148"/>
      <c r="L61" s="148"/>
      <c r="M61" s="148"/>
      <c r="N61" s="148"/>
      <c r="O61" s="148"/>
      <c r="P61" s="148"/>
      <c r="Q61" s="149"/>
      <c r="R61" s="149"/>
      <c r="S61" s="149"/>
      <c r="T61" s="149"/>
      <c r="U61" s="149"/>
      <c r="V61" s="154"/>
      <c r="W61" s="216"/>
      <c r="X61" s="145"/>
      <c r="Y61" s="145"/>
      <c r="Z61" s="145"/>
    </row>
    <row r="62" spans="1:26" x14ac:dyDescent="0.3">
      <c r="A62" s="15"/>
      <c r="B62" s="42"/>
      <c r="C62" s="3"/>
      <c r="D62" s="3"/>
      <c r="E62" s="14"/>
      <c r="F62" s="14"/>
      <c r="G62" s="14"/>
      <c r="H62" s="155"/>
      <c r="I62" s="155"/>
      <c r="J62" s="155"/>
      <c r="K62" s="155"/>
      <c r="L62" s="155"/>
      <c r="M62" s="155"/>
      <c r="N62" s="155"/>
      <c r="O62" s="155"/>
      <c r="P62" s="155"/>
      <c r="Q62" s="11"/>
      <c r="R62" s="11"/>
      <c r="S62" s="11"/>
      <c r="T62" s="11"/>
      <c r="U62" s="11"/>
      <c r="V62" s="11"/>
      <c r="W62" s="53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38"/>
      <c r="C64" s="8"/>
      <c r="D64" s="8"/>
      <c r="E64" s="27"/>
      <c r="F64" s="27"/>
      <c r="G64" s="27"/>
      <c r="H64" s="156"/>
      <c r="I64" s="156"/>
      <c r="J64" s="156"/>
      <c r="K64" s="156"/>
      <c r="L64" s="156"/>
      <c r="M64" s="156"/>
      <c r="N64" s="156"/>
      <c r="O64" s="156"/>
      <c r="P64" s="156"/>
      <c r="Q64" s="16"/>
      <c r="R64" s="16"/>
      <c r="S64" s="16"/>
      <c r="T64" s="16"/>
      <c r="U64" s="16"/>
      <c r="V64" s="16"/>
      <c r="W64" s="53"/>
    </row>
    <row r="65" spans="1:26" ht="34.950000000000003" customHeight="1" x14ac:dyDescent="0.3">
      <c r="A65" s="1"/>
      <c r="B65" s="329" t="s">
        <v>81</v>
      </c>
      <c r="C65" s="330"/>
      <c r="D65" s="330"/>
      <c r="E65" s="330"/>
      <c r="F65" s="330"/>
      <c r="G65" s="330"/>
      <c r="H65" s="330"/>
      <c r="I65" s="330"/>
      <c r="J65" s="330"/>
      <c r="K65" s="330"/>
      <c r="L65" s="330"/>
      <c r="M65" s="330"/>
      <c r="N65" s="330"/>
      <c r="O65" s="330"/>
      <c r="P65" s="330"/>
      <c r="Q65" s="330"/>
      <c r="R65" s="330"/>
      <c r="S65" s="330"/>
      <c r="T65" s="330"/>
      <c r="U65" s="330"/>
      <c r="V65" s="330"/>
      <c r="W65" s="53"/>
    </row>
    <row r="66" spans="1:26" x14ac:dyDescent="0.3">
      <c r="A66" s="15"/>
      <c r="B66" s="97"/>
      <c r="C66" s="19"/>
      <c r="D66" s="19"/>
      <c r="E66" s="99"/>
      <c r="F66" s="99"/>
      <c r="G66" s="99"/>
      <c r="H66" s="170"/>
      <c r="I66" s="170"/>
      <c r="J66" s="170"/>
      <c r="K66" s="170"/>
      <c r="L66" s="170"/>
      <c r="M66" s="170"/>
      <c r="N66" s="170"/>
      <c r="O66" s="170"/>
      <c r="P66" s="170"/>
      <c r="Q66" s="20"/>
      <c r="R66" s="20"/>
      <c r="S66" s="20"/>
      <c r="T66" s="20"/>
      <c r="U66" s="20"/>
      <c r="V66" s="20"/>
      <c r="W66" s="53"/>
    </row>
    <row r="67" spans="1:26" ht="19.95" customHeight="1" x14ac:dyDescent="0.3">
      <c r="A67" s="202"/>
      <c r="B67" s="333" t="s">
        <v>38</v>
      </c>
      <c r="C67" s="334"/>
      <c r="D67" s="334"/>
      <c r="E67" s="335"/>
      <c r="F67" s="168"/>
      <c r="G67" s="168"/>
      <c r="H67" s="169" t="s">
        <v>92</v>
      </c>
      <c r="I67" s="322" t="s">
        <v>93</v>
      </c>
      <c r="J67" s="323"/>
      <c r="K67" s="323"/>
      <c r="L67" s="323"/>
      <c r="M67" s="323"/>
      <c r="N67" s="323"/>
      <c r="O67" s="323"/>
      <c r="P67" s="324"/>
      <c r="Q67" s="18"/>
      <c r="R67" s="18"/>
      <c r="S67" s="18"/>
      <c r="T67" s="18"/>
      <c r="U67" s="18"/>
      <c r="V67" s="18"/>
      <c r="W67" s="53"/>
    </row>
    <row r="68" spans="1:26" ht="19.95" customHeight="1" x14ac:dyDescent="0.3">
      <c r="A68" s="202"/>
      <c r="B68" s="319" t="s">
        <v>39</v>
      </c>
      <c r="C68" s="320"/>
      <c r="D68" s="320"/>
      <c r="E68" s="321"/>
      <c r="F68" s="164"/>
      <c r="G68" s="164"/>
      <c r="H68" s="165" t="s">
        <v>33</v>
      </c>
      <c r="I68" s="165"/>
      <c r="J68" s="155"/>
      <c r="K68" s="155"/>
      <c r="L68" s="155"/>
      <c r="M68" s="155"/>
      <c r="N68" s="155"/>
      <c r="O68" s="155"/>
      <c r="P68" s="155"/>
      <c r="Q68" s="11"/>
      <c r="R68" s="11"/>
      <c r="S68" s="11"/>
      <c r="T68" s="11"/>
      <c r="U68" s="11"/>
      <c r="V68" s="11"/>
      <c r="W68" s="53"/>
    </row>
    <row r="69" spans="1:26" ht="19.95" customHeight="1" x14ac:dyDescent="0.3">
      <c r="A69" s="202"/>
      <c r="B69" s="319" t="s">
        <v>40</v>
      </c>
      <c r="C69" s="320"/>
      <c r="D69" s="320"/>
      <c r="E69" s="321"/>
      <c r="F69" s="164"/>
      <c r="G69" s="164"/>
      <c r="H69" s="165" t="s">
        <v>94</v>
      </c>
      <c r="I69" s="165" t="s">
        <v>37</v>
      </c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15"/>
      <c r="B70" s="206" t="s">
        <v>95</v>
      </c>
      <c r="C70" s="3"/>
      <c r="D70" s="3"/>
      <c r="E70" s="14"/>
      <c r="F70" s="14"/>
      <c r="G70" s="14"/>
      <c r="H70" s="155"/>
      <c r="I70" s="155"/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293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42"/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8" t="s">
        <v>73</v>
      </c>
      <c r="C74" s="166"/>
      <c r="D74" s="166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x14ac:dyDescent="0.3">
      <c r="A75" s="2"/>
      <c r="B75" s="209" t="s">
        <v>82</v>
      </c>
      <c r="C75" s="129" t="s">
        <v>83</v>
      </c>
      <c r="D75" s="129" t="s">
        <v>84</v>
      </c>
      <c r="E75" s="157"/>
      <c r="F75" s="157" t="s">
        <v>85</v>
      </c>
      <c r="G75" s="157" t="s">
        <v>86</v>
      </c>
      <c r="H75" s="158" t="s">
        <v>87</v>
      </c>
      <c r="I75" s="158" t="s">
        <v>88</v>
      </c>
      <c r="J75" s="158"/>
      <c r="K75" s="158"/>
      <c r="L75" s="158"/>
      <c r="M75" s="158"/>
      <c r="N75" s="158"/>
      <c r="O75" s="158"/>
      <c r="P75" s="158" t="s">
        <v>89</v>
      </c>
      <c r="Q75" s="159"/>
      <c r="R75" s="159"/>
      <c r="S75" s="129" t="s">
        <v>90</v>
      </c>
      <c r="T75" s="160"/>
      <c r="U75" s="160"/>
      <c r="V75" s="129" t="s">
        <v>91</v>
      </c>
      <c r="W75" s="53"/>
    </row>
    <row r="76" spans="1:26" x14ac:dyDescent="0.3">
      <c r="A76" s="10"/>
      <c r="B76" s="210"/>
      <c r="C76" s="171"/>
      <c r="D76" s="325" t="s">
        <v>74</v>
      </c>
      <c r="E76" s="325"/>
      <c r="F76" s="136"/>
      <c r="G76" s="172"/>
      <c r="H76" s="136"/>
      <c r="I76" s="136"/>
      <c r="J76" s="137"/>
      <c r="K76" s="137"/>
      <c r="L76" s="137"/>
      <c r="M76" s="137"/>
      <c r="N76" s="137"/>
      <c r="O76" s="137"/>
      <c r="P76" s="137"/>
      <c r="Q76" s="135"/>
      <c r="R76" s="135"/>
      <c r="S76" s="135"/>
      <c r="T76" s="135"/>
      <c r="U76" s="135"/>
      <c r="V76" s="195"/>
      <c r="W76" s="216"/>
      <c r="X76" s="139"/>
      <c r="Y76" s="139"/>
      <c r="Z76" s="139"/>
    </row>
    <row r="77" spans="1:26" x14ac:dyDescent="0.3">
      <c r="A77" s="10"/>
      <c r="B77" s="211"/>
      <c r="C77" s="174">
        <v>1</v>
      </c>
      <c r="D77" s="316" t="s">
        <v>75</v>
      </c>
      <c r="E77" s="316"/>
      <c r="F77" s="140"/>
      <c r="G77" s="173"/>
      <c r="H77" s="140"/>
      <c r="I77" s="140"/>
      <c r="J77" s="141"/>
      <c r="K77" s="141"/>
      <c r="L77" s="141"/>
      <c r="M77" s="141"/>
      <c r="N77" s="141"/>
      <c r="O77" s="141"/>
      <c r="P77" s="141"/>
      <c r="Q77" s="10"/>
      <c r="R77" s="10"/>
      <c r="S77" s="10"/>
      <c r="T77" s="10"/>
      <c r="U77" s="10"/>
      <c r="V77" s="196"/>
      <c r="W77" s="216"/>
      <c r="X77" s="139"/>
      <c r="Y77" s="139"/>
      <c r="Z77" s="139"/>
    </row>
    <row r="78" spans="1:26" ht="25.05" customHeight="1" x14ac:dyDescent="0.3">
      <c r="A78" s="180"/>
      <c r="B78" s="212">
        <v>1</v>
      </c>
      <c r="C78" s="181" t="s">
        <v>130</v>
      </c>
      <c r="D78" s="317" t="s">
        <v>131</v>
      </c>
      <c r="E78" s="317"/>
      <c r="F78" s="175" t="s">
        <v>125</v>
      </c>
      <c r="G78" s="176">
        <v>9.5</v>
      </c>
      <c r="H78" s="175"/>
      <c r="I78" s="175">
        <f>ROUND(G78*(H78),2)</f>
        <v>0</v>
      </c>
      <c r="J78" s="177">
        <f>ROUND(G78*(N78),2)</f>
        <v>176.8</v>
      </c>
      <c r="K78" s="178">
        <f>ROUND(G78*(O78),2)</f>
        <v>0</v>
      </c>
      <c r="L78" s="178"/>
      <c r="M78" s="178">
        <f>ROUND(G78*(H78),2)</f>
        <v>0</v>
      </c>
      <c r="N78" s="178">
        <v>18.61</v>
      </c>
      <c r="O78" s="178"/>
      <c r="P78" s="182"/>
      <c r="Q78" s="182"/>
      <c r="R78" s="182"/>
      <c r="S78" s="179">
        <f>ROUND(G78*(P78),3)</f>
        <v>0</v>
      </c>
      <c r="T78" s="179"/>
      <c r="U78" s="179"/>
      <c r="V78" s="197"/>
      <c r="W78" s="53"/>
      <c r="Z78">
        <v>0</v>
      </c>
    </row>
    <row r="79" spans="1:26" ht="25.05" customHeight="1" x14ac:dyDescent="0.3">
      <c r="A79" s="180"/>
      <c r="B79" s="212">
        <v>2</v>
      </c>
      <c r="C79" s="181" t="s">
        <v>132</v>
      </c>
      <c r="D79" s="317" t="s">
        <v>133</v>
      </c>
      <c r="E79" s="317"/>
      <c r="F79" s="175" t="s">
        <v>125</v>
      </c>
      <c r="G79" s="176">
        <v>9.5</v>
      </c>
      <c r="H79" s="175"/>
      <c r="I79" s="175">
        <f>ROUND(G79*(H79),2)</f>
        <v>0</v>
      </c>
      <c r="J79" s="177">
        <f>ROUND(G79*(N79),2)</f>
        <v>16.53</v>
      </c>
      <c r="K79" s="178">
        <f>ROUND(G79*(O79),2)</f>
        <v>0</v>
      </c>
      <c r="L79" s="178"/>
      <c r="M79" s="178">
        <f>ROUND(G79*(H79),2)</f>
        <v>0</v>
      </c>
      <c r="N79" s="178">
        <v>1.74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3</v>
      </c>
      <c r="C80" s="181" t="s">
        <v>134</v>
      </c>
      <c r="D80" s="317" t="s">
        <v>135</v>
      </c>
      <c r="E80" s="317"/>
      <c r="F80" s="175" t="s">
        <v>125</v>
      </c>
      <c r="G80" s="176">
        <v>18</v>
      </c>
      <c r="H80" s="175"/>
      <c r="I80" s="175">
        <f>ROUND(G80*(H80),2)</f>
        <v>0</v>
      </c>
      <c r="J80" s="177">
        <f>ROUND(G80*(N80),2)</f>
        <v>70.56</v>
      </c>
      <c r="K80" s="178">
        <f>ROUND(G80*(O80),2)</f>
        <v>0</v>
      </c>
      <c r="L80" s="178"/>
      <c r="M80" s="178">
        <f>ROUND(G80*(H80),2)</f>
        <v>0</v>
      </c>
      <c r="N80" s="178">
        <v>3.92</v>
      </c>
      <c r="O80" s="178"/>
      <c r="P80" s="182"/>
      <c r="Q80" s="182"/>
      <c r="R80" s="182"/>
      <c r="S80" s="179">
        <f>ROUND(G80*(P80),3)</f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4</v>
      </c>
      <c r="C81" s="181" t="s">
        <v>201</v>
      </c>
      <c r="D81" s="317" t="s">
        <v>202</v>
      </c>
      <c r="E81" s="317"/>
      <c r="F81" s="175" t="s">
        <v>125</v>
      </c>
      <c r="G81" s="176">
        <v>11</v>
      </c>
      <c r="H81" s="175"/>
      <c r="I81" s="175">
        <f>ROUND(G81*(H81),2)</f>
        <v>0</v>
      </c>
      <c r="J81" s="177">
        <f>ROUND(G81*(N81),2)</f>
        <v>104.72</v>
      </c>
      <c r="K81" s="178">
        <f>ROUND(G81*(O81),2)</f>
        <v>0</v>
      </c>
      <c r="L81" s="178"/>
      <c r="M81" s="178">
        <f>ROUND(G81*(H81),2)</f>
        <v>0</v>
      </c>
      <c r="N81" s="178">
        <v>9.52</v>
      </c>
      <c r="O81" s="178"/>
      <c r="P81" s="182"/>
      <c r="Q81" s="182"/>
      <c r="R81" s="182"/>
      <c r="S81" s="179">
        <f>ROUND(G81*(P81),3)</f>
        <v>0</v>
      </c>
      <c r="T81" s="179"/>
      <c r="U81" s="179"/>
      <c r="V81" s="197"/>
      <c r="W81" s="53"/>
      <c r="Z81">
        <v>0</v>
      </c>
    </row>
    <row r="82" spans="1:26" ht="25.05" customHeight="1" x14ac:dyDescent="0.3">
      <c r="A82" s="180"/>
      <c r="B82" s="212">
        <v>5</v>
      </c>
      <c r="C82" s="181" t="s">
        <v>136</v>
      </c>
      <c r="D82" s="317" t="s">
        <v>137</v>
      </c>
      <c r="E82" s="317"/>
      <c r="F82" s="175" t="s">
        <v>104</v>
      </c>
      <c r="G82" s="176">
        <v>53</v>
      </c>
      <c r="H82" s="175"/>
      <c r="I82" s="175">
        <f>ROUND(G82*(H82),2)</f>
        <v>0</v>
      </c>
      <c r="J82" s="177">
        <f>ROUND(G82*(N82),2)</f>
        <v>168.01</v>
      </c>
      <c r="K82" s="178">
        <f>ROUND(G82*(O82),2)</f>
        <v>0</v>
      </c>
      <c r="L82" s="178"/>
      <c r="M82" s="178">
        <f>ROUND(G82*(H82),2)</f>
        <v>0</v>
      </c>
      <c r="N82" s="178">
        <v>3.17</v>
      </c>
      <c r="O82" s="178"/>
      <c r="P82" s="182"/>
      <c r="Q82" s="182"/>
      <c r="R82" s="182"/>
      <c r="S82" s="179">
        <f>ROUND(G82*(P82),3)</f>
        <v>0</v>
      </c>
      <c r="T82" s="179"/>
      <c r="U82" s="179"/>
      <c r="V82" s="197"/>
      <c r="W82" s="53"/>
      <c r="Z82">
        <v>0</v>
      </c>
    </row>
    <row r="83" spans="1:26" x14ac:dyDescent="0.3">
      <c r="A83" s="10"/>
      <c r="B83" s="211"/>
      <c r="C83" s="174">
        <v>1</v>
      </c>
      <c r="D83" s="316" t="s">
        <v>75</v>
      </c>
      <c r="E83" s="316"/>
      <c r="F83" s="140"/>
      <c r="G83" s="173"/>
      <c r="H83" s="140"/>
      <c r="I83" s="142">
        <f>ROUND((SUM(I77:I82))/1,2)</f>
        <v>0</v>
      </c>
      <c r="J83" s="141"/>
      <c r="K83" s="141"/>
      <c r="L83" s="141">
        <f>ROUND((SUM(L77:L82))/1,2)</f>
        <v>0</v>
      </c>
      <c r="M83" s="141">
        <f>ROUND((SUM(M77:M82))/1,2)</f>
        <v>0</v>
      </c>
      <c r="N83" s="141"/>
      <c r="O83" s="141"/>
      <c r="P83" s="141"/>
      <c r="Q83" s="10"/>
      <c r="R83" s="10"/>
      <c r="S83" s="10">
        <f>ROUND((SUM(S77:S82))/1,2)</f>
        <v>0</v>
      </c>
      <c r="T83" s="10"/>
      <c r="U83" s="10"/>
      <c r="V83" s="198">
        <f>ROUND((SUM(V77:V82))/1,2)</f>
        <v>0</v>
      </c>
      <c r="W83" s="216"/>
      <c r="X83" s="139"/>
      <c r="Y83" s="139"/>
      <c r="Z83" s="139"/>
    </row>
    <row r="84" spans="1:26" x14ac:dyDescent="0.3">
      <c r="A84" s="1"/>
      <c r="B84" s="207"/>
      <c r="C84" s="1"/>
      <c r="D84" s="1"/>
      <c r="E84" s="133"/>
      <c r="F84" s="133"/>
      <c r="G84" s="167"/>
      <c r="H84" s="133"/>
      <c r="I84" s="133"/>
      <c r="J84" s="134"/>
      <c r="K84" s="134"/>
      <c r="L84" s="134"/>
      <c r="M84" s="134"/>
      <c r="N84" s="134"/>
      <c r="O84" s="134"/>
      <c r="P84" s="134"/>
      <c r="Q84" s="1"/>
      <c r="R84" s="1"/>
      <c r="S84" s="1"/>
      <c r="T84" s="1"/>
      <c r="U84" s="1"/>
      <c r="V84" s="199"/>
      <c r="W84" s="53"/>
    </row>
    <row r="85" spans="1:26" x14ac:dyDescent="0.3">
      <c r="A85" s="10"/>
      <c r="B85" s="211"/>
      <c r="C85" s="174">
        <v>5</v>
      </c>
      <c r="D85" s="316" t="s">
        <v>76</v>
      </c>
      <c r="E85" s="316"/>
      <c r="F85" s="140"/>
      <c r="G85" s="173"/>
      <c r="H85" s="140"/>
      <c r="I85" s="140"/>
      <c r="J85" s="141"/>
      <c r="K85" s="141"/>
      <c r="L85" s="141"/>
      <c r="M85" s="141"/>
      <c r="N85" s="141"/>
      <c r="O85" s="141"/>
      <c r="P85" s="141"/>
      <c r="Q85" s="10"/>
      <c r="R85" s="10"/>
      <c r="S85" s="10"/>
      <c r="T85" s="10"/>
      <c r="U85" s="10"/>
      <c r="V85" s="196"/>
      <c r="W85" s="216"/>
      <c r="X85" s="139"/>
      <c r="Y85" s="139"/>
      <c r="Z85" s="139"/>
    </row>
    <row r="86" spans="1:26" ht="25.05" customHeight="1" x14ac:dyDescent="0.3">
      <c r="A86" s="180"/>
      <c r="B86" s="212">
        <v>6</v>
      </c>
      <c r="C86" s="181" t="s">
        <v>205</v>
      </c>
      <c r="D86" s="317" t="s">
        <v>206</v>
      </c>
      <c r="E86" s="317"/>
      <c r="F86" s="175" t="s">
        <v>104</v>
      </c>
      <c r="G86" s="176">
        <v>53</v>
      </c>
      <c r="H86" s="175"/>
      <c r="I86" s="175">
        <f>ROUND(G86*(H86),2)</f>
        <v>0</v>
      </c>
      <c r="J86" s="177">
        <f>ROUND(G86*(N86),2)</f>
        <v>707.55</v>
      </c>
      <c r="K86" s="178">
        <f>ROUND(G86*(O86),2)</f>
        <v>0</v>
      </c>
      <c r="L86" s="178"/>
      <c r="M86" s="178">
        <f>ROUND(G86*(H86),2)</f>
        <v>0</v>
      </c>
      <c r="N86" s="178">
        <v>13.35</v>
      </c>
      <c r="O86" s="178"/>
      <c r="P86" s="182"/>
      <c r="Q86" s="182"/>
      <c r="R86" s="182"/>
      <c r="S86" s="179">
        <f>ROUND(G86*(P86),3)</f>
        <v>0</v>
      </c>
      <c r="T86" s="179"/>
      <c r="U86" s="179"/>
      <c r="V86" s="197"/>
      <c r="W86" s="53"/>
      <c r="Z86">
        <v>0</v>
      </c>
    </row>
    <row r="87" spans="1:26" ht="25.05" customHeight="1" x14ac:dyDescent="0.3">
      <c r="A87" s="180"/>
      <c r="B87" s="212">
        <v>7</v>
      </c>
      <c r="C87" s="181" t="s">
        <v>144</v>
      </c>
      <c r="D87" s="317" t="s">
        <v>145</v>
      </c>
      <c r="E87" s="317"/>
      <c r="F87" s="175" t="s">
        <v>104</v>
      </c>
      <c r="G87" s="176">
        <v>53</v>
      </c>
      <c r="H87" s="175"/>
      <c r="I87" s="175">
        <f>ROUND(G87*(H87),2)</f>
        <v>0</v>
      </c>
      <c r="J87" s="177">
        <f>ROUND(G87*(N87),2)</f>
        <v>685.29</v>
      </c>
      <c r="K87" s="178">
        <f>ROUND(G87*(O87),2)</f>
        <v>0</v>
      </c>
      <c r="L87" s="178"/>
      <c r="M87" s="178">
        <f>ROUND(G87*(H87),2)</f>
        <v>0</v>
      </c>
      <c r="N87" s="178">
        <v>12.93</v>
      </c>
      <c r="O87" s="178"/>
      <c r="P87" s="182">
        <v>9.9000000000000005E-2</v>
      </c>
      <c r="Q87" s="182"/>
      <c r="R87" s="182">
        <v>9.9000000000000005E-2</v>
      </c>
      <c r="S87" s="179">
        <f>ROUND(G87*(P87),3)</f>
        <v>5.2469999999999999</v>
      </c>
      <c r="T87" s="179"/>
      <c r="U87" s="179"/>
      <c r="V87" s="197"/>
      <c r="W87" s="53"/>
      <c r="Z87">
        <v>0</v>
      </c>
    </row>
    <row r="88" spans="1:26" x14ac:dyDescent="0.3">
      <c r="A88" s="10"/>
      <c r="B88" s="211"/>
      <c r="C88" s="174">
        <v>5</v>
      </c>
      <c r="D88" s="316" t="s">
        <v>76</v>
      </c>
      <c r="E88" s="316"/>
      <c r="F88" s="140"/>
      <c r="G88" s="173"/>
      <c r="H88" s="140"/>
      <c r="I88" s="142">
        <f>ROUND((SUM(I85:I87))/1,2)</f>
        <v>0</v>
      </c>
      <c r="J88" s="141"/>
      <c r="K88" s="141"/>
      <c r="L88" s="141">
        <f>ROUND((SUM(L85:L87))/1,2)</f>
        <v>0</v>
      </c>
      <c r="M88" s="141">
        <f>ROUND((SUM(M85:M87))/1,2)</f>
        <v>0</v>
      </c>
      <c r="N88" s="141"/>
      <c r="O88" s="141"/>
      <c r="P88" s="141"/>
      <c r="Q88" s="10"/>
      <c r="R88" s="10"/>
      <c r="S88" s="10">
        <f>ROUND((SUM(S85:S87))/1,2)</f>
        <v>5.25</v>
      </c>
      <c r="T88" s="10"/>
      <c r="U88" s="10"/>
      <c r="V88" s="198">
        <f>ROUND((SUM(V85:V87))/1,2)</f>
        <v>0</v>
      </c>
      <c r="W88" s="216"/>
      <c r="X88" s="139"/>
      <c r="Y88" s="139"/>
      <c r="Z88" s="139"/>
    </row>
    <row r="89" spans="1:26" x14ac:dyDescent="0.3">
      <c r="A89" s="1"/>
      <c r="B89" s="207"/>
      <c r="C89" s="1"/>
      <c r="D89" s="1"/>
      <c r="E89" s="133"/>
      <c r="F89" s="133"/>
      <c r="G89" s="167"/>
      <c r="H89" s="133"/>
      <c r="I89" s="133"/>
      <c r="J89" s="134"/>
      <c r="K89" s="134"/>
      <c r="L89" s="134"/>
      <c r="M89" s="134"/>
      <c r="N89" s="134"/>
      <c r="O89" s="134"/>
      <c r="P89" s="134"/>
      <c r="Q89" s="1"/>
      <c r="R89" s="1"/>
      <c r="S89" s="1"/>
      <c r="T89" s="1"/>
      <c r="U89" s="1"/>
      <c r="V89" s="199"/>
      <c r="W89" s="53"/>
    </row>
    <row r="90" spans="1:26" x14ac:dyDescent="0.3">
      <c r="A90" s="10"/>
      <c r="B90" s="211"/>
      <c r="C90" s="174">
        <v>9</v>
      </c>
      <c r="D90" s="316" t="s">
        <v>78</v>
      </c>
      <c r="E90" s="316"/>
      <c r="F90" s="140"/>
      <c r="G90" s="173"/>
      <c r="H90" s="140"/>
      <c r="I90" s="140"/>
      <c r="J90" s="141"/>
      <c r="K90" s="141"/>
      <c r="L90" s="141"/>
      <c r="M90" s="141"/>
      <c r="N90" s="141"/>
      <c r="O90" s="141"/>
      <c r="P90" s="141"/>
      <c r="Q90" s="10"/>
      <c r="R90" s="10"/>
      <c r="S90" s="10"/>
      <c r="T90" s="10"/>
      <c r="U90" s="10"/>
      <c r="V90" s="196"/>
      <c r="W90" s="216"/>
      <c r="X90" s="139"/>
      <c r="Y90" s="139"/>
      <c r="Z90" s="139"/>
    </row>
    <row r="91" spans="1:26" ht="25.05" customHeight="1" x14ac:dyDescent="0.3">
      <c r="A91" s="180"/>
      <c r="B91" s="212">
        <v>8</v>
      </c>
      <c r="C91" s="181" t="s">
        <v>150</v>
      </c>
      <c r="D91" s="317" t="s">
        <v>151</v>
      </c>
      <c r="E91" s="317"/>
      <c r="F91" s="175" t="s">
        <v>101</v>
      </c>
      <c r="G91" s="176">
        <v>26.5</v>
      </c>
      <c r="H91" s="175"/>
      <c r="I91" s="175">
        <f>ROUND(G91*(H91),2)</f>
        <v>0</v>
      </c>
      <c r="J91" s="177">
        <f>ROUND(G91*(N91),2)</f>
        <v>145.49</v>
      </c>
      <c r="K91" s="178">
        <f>ROUND(G91*(O91),2)</f>
        <v>0</v>
      </c>
      <c r="L91" s="178"/>
      <c r="M91" s="178">
        <f>ROUND(G91*(H91),2)</f>
        <v>0</v>
      </c>
      <c r="N91" s="178">
        <v>5.49</v>
      </c>
      <c r="O91" s="178"/>
      <c r="P91" s="182">
        <v>8.270000000000001E-2</v>
      </c>
      <c r="Q91" s="182"/>
      <c r="R91" s="182">
        <v>8.270000000000001E-2</v>
      </c>
      <c r="S91" s="179">
        <f>ROUND(G91*(P91),3)</f>
        <v>2.1920000000000002</v>
      </c>
      <c r="T91" s="179"/>
      <c r="U91" s="179"/>
      <c r="V91" s="197"/>
      <c r="W91" s="53"/>
      <c r="Z91">
        <v>0</v>
      </c>
    </row>
    <row r="92" spans="1:26" ht="25.05" customHeight="1" x14ac:dyDescent="0.3">
      <c r="A92" s="180"/>
      <c r="B92" s="212">
        <v>9</v>
      </c>
      <c r="C92" s="181" t="s">
        <v>154</v>
      </c>
      <c r="D92" s="317" t="s">
        <v>155</v>
      </c>
      <c r="E92" s="317"/>
      <c r="F92" s="175" t="s">
        <v>98</v>
      </c>
      <c r="G92" s="176">
        <v>15.97</v>
      </c>
      <c r="H92" s="175"/>
      <c r="I92" s="175">
        <f>ROUND(G92*(H92),2)</f>
        <v>0</v>
      </c>
      <c r="J92" s="177">
        <f>ROUND(G92*(N92),2)</f>
        <v>347.67</v>
      </c>
      <c r="K92" s="178">
        <f>ROUND(G92*(O92),2)</f>
        <v>0</v>
      </c>
      <c r="L92" s="178"/>
      <c r="M92" s="178">
        <f>ROUND(G92*(H92),2)</f>
        <v>0</v>
      </c>
      <c r="N92" s="178">
        <v>21.77</v>
      </c>
      <c r="O92" s="178"/>
      <c r="P92" s="182"/>
      <c r="Q92" s="182"/>
      <c r="R92" s="182"/>
      <c r="S92" s="179">
        <f>ROUND(G92*(P92),3)</f>
        <v>0</v>
      </c>
      <c r="T92" s="179"/>
      <c r="U92" s="179"/>
      <c r="V92" s="197"/>
      <c r="W92" s="53"/>
      <c r="Z92">
        <v>0</v>
      </c>
    </row>
    <row r="93" spans="1:26" ht="25.05" customHeight="1" x14ac:dyDescent="0.3">
      <c r="A93" s="180"/>
      <c r="B93" s="212">
        <v>10</v>
      </c>
      <c r="C93" s="181" t="s">
        <v>156</v>
      </c>
      <c r="D93" s="317" t="s">
        <v>207</v>
      </c>
      <c r="E93" s="317"/>
      <c r="F93" s="175" t="s">
        <v>98</v>
      </c>
      <c r="G93" s="176">
        <v>15.912000000000001</v>
      </c>
      <c r="H93" s="175"/>
      <c r="I93" s="175">
        <f>ROUND(G93*(H93),2)</f>
        <v>0</v>
      </c>
      <c r="J93" s="177">
        <f>ROUND(G93*(N93),2)</f>
        <v>283.39</v>
      </c>
      <c r="K93" s="178">
        <f>ROUND(G93*(O93),2)</f>
        <v>0</v>
      </c>
      <c r="L93" s="178"/>
      <c r="M93" s="178">
        <f>ROUND(G93*(H93),2)</f>
        <v>0</v>
      </c>
      <c r="N93" s="178">
        <v>17.809999999999999</v>
      </c>
      <c r="O93" s="178"/>
      <c r="P93" s="182"/>
      <c r="Q93" s="182"/>
      <c r="R93" s="182"/>
      <c r="S93" s="179">
        <f>ROUND(G93*(P93),3)</f>
        <v>0</v>
      </c>
      <c r="T93" s="179"/>
      <c r="U93" s="179"/>
      <c r="V93" s="197"/>
      <c r="W93" s="53"/>
      <c r="Z93">
        <v>0</v>
      </c>
    </row>
    <row r="94" spans="1:26" ht="25.05" customHeight="1" x14ac:dyDescent="0.3">
      <c r="A94" s="180"/>
      <c r="B94" s="213">
        <v>11</v>
      </c>
      <c r="C94" s="188" t="s">
        <v>160</v>
      </c>
      <c r="D94" s="315" t="s">
        <v>208</v>
      </c>
      <c r="E94" s="315"/>
      <c r="F94" s="183" t="s">
        <v>113</v>
      </c>
      <c r="G94" s="184">
        <v>26.5</v>
      </c>
      <c r="H94" s="183"/>
      <c r="I94" s="183">
        <f>ROUND(G94*(H94),2)</f>
        <v>0</v>
      </c>
      <c r="J94" s="185">
        <f>ROUND(G94*(N94),2)</f>
        <v>103.62</v>
      </c>
      <c r="K94" s="186">
        <f>ROUND(G94*(O94),2)</f>
        <v>0</v>
      </c>
      <c r="L94" s="186"/>
      <c r="M94" s="186">
        <f>ROUND(G94*(H94),2)</f>
        <v>0</v>
      </c>
      <c r="N94" s="186">
        <v>3.91</v>
      </c>
      <c r="O94" s="186"/>
      <c r="P94" s="189">
        <v>2.1999999999999999E-2</v>
      </c>
      <c r="Q94" s="189"/>
      <c r="R94" s="189">
        <v>2.1999999999999999E-2</v>
      </c>
      <c r="S94" s="187">
        <f>ROUND(G94*(P94),3)</f>
        <v>0.58299999999999996</v>
      </c>
      <c r="T94" s="187"/>
      <c r="U94" s="187"/>
      <c r="V94" s="200"/>
      <c r="W94" s="53"/>
      <c r="Z94">
        <v>0</v>
      </c>
    </row>
    <row r="95" spans="1:26" x14ac:dyDescent="0.3">
      <c r="A95" s="10"/>
      <c r="B95" s="211"/>
      <c r="C95" s="174">
        <v>9</v>
      </c>
      <c r="D95" s="316" t="s">
        <v>78</v>
      </c>
      <c r="E95" s="316"/>
      <c r="F95" s="140"/>
      <c r="G95" s="173"/>
      <c r="H95" s="140"/>
      <c r="I95" s="142">
        <f>ROUND((SUM(I90:I94))/1,2)</f>
        <v>0</v>
      </c>
      <c r="J95" s="141"/>
      <c r="K95" s="141"/>
      <c r="L95" s="141">
        <f>ROUND((SUM(L90:L94))/1,2)</f>
        <v>0</v>
      </c>
      <c r="M95" s="141">
        <f>ROUND((SUM(M90:M94))/1,2)</f>
        <v>0</v>
      </c>
      <c r="N95" s="141"/>
      <c r="O95" s="141"/>
      <c r="P95" s="190"/>
      <c r="Q95" s="1"/>
      <c r="R95" s="1"/>
      <c r="S95" s="190">
        <f>ROUND((SUM(S90:S94))/1,2)</f>
        <v>2.78</v>
      </c>
      <c r="T95" s="2"/>
      <c r="U95" s="2"/>
      <c r="V95" s="198">
        <f>ROUND((SUM(V90:V94))/1,2)</f>
        <v>0</v>
      </c>
      <c r="W95" s="53"/>
    </row>
    <row r="96" spans="1:26" x14ac:dyDescent="0.3">
      <c r="A96" s="1"/>
      <c r="B96" s="207"/>
      <c r="C96" s="1"/>
      <c r="D96" s="1"/>
      <c r="E96" s="133"/>
      <c r="F96" s="133"/>
      <c r="G96" s="167"/>
      <c r="H96" s="133"/>
      <c r="I96" s="133"/>
      <c r="J96" s="134"/>
      <c r="K96" s="134"/>
      <c r="L96" s="134"/>
      <c r="M96" s="134"/>
      <c r="N96" s="134"/>
      <c r="O96" s="134"/>
      <c r="P96" s="134"/>
      <c r="Q96" s="1"/>
      <c r="R96" s="1"/>
      <c r="S96" s="1"/>
      <c r="T96" s="1"/>
      <c r="U96" s="1"/>
      <c r="V96" s="199"/>
      <c r="W96" s="53"/>
    </row>
    <row r="97" spans="1:26" x14ac:dyDescent="0.3">
      <c r="A97" s="10"/>
      <c r="B97" s="211"/>
      <c r="C97" s="10"/>
      <c r="D97" s="318" t="s">
        <v>74</v>
      </c>
      <c r="E97" s="318"/>
      <c r="F97" s="140"/>
      <c r="G97" s="173"/>
      <c r="H97" s="140"/>
      <c r="I97" s="142">
        <f>ROUND((SUM(I76:I96))/2,2)</f>
        <v>0</v>
      </c>
      <c r="J97" s="141"/>
      <c r="K97" s="141"/>
      <c r="L97" s="141">
        <f>ROUND((SUM(L76:L96))/2,2)</f>
        <v>0</v>
      </c>
      <c r="M97" s="141">
        <f>ROUND((SUM(M76:M96))/2,2)</f>
        <v>0</v>
      </c>
      <c r="N97" s="141"/>
      <c r="O97" s="141"/>
      <c r="P97" s="190"/>
      <c r="Q97" s="1"/>
      <c r="R97" s="1"/>
      <c r="S97" s="190">
        <f>ROUND((SUM(S76:S96))/2,2)</f>
        <v>8.0299999999999994</v>
      </c>
      <c r="T97" s="1"/>
      <c r="U97" s="1"/>
      <c r="V97" s="198">
        <f>ROUND((SUM(V76:V96))/2,2)</f>
        <v>0</v>
      </c>
      <c r="W97" s="53"/>
    </row>
    <row r="98" spans="1:26" x14ac:dyDescent="0.3">
      <c r="A98" s="1"/>
      <c r="B98" s="214"/>
      <c r="C98" s="191"/>
      <c r="D98" s="314" t="s">
        <v>80</v>
      </c>
      <c r="E98" s="314"/>
      <c r="F98" s="192"/>
      <c r="G98" s="193"/>
      <c r="H98" s="192"/>
      <c r="I98" s="192">
        <f>ROUND((SUM(I76:I97))/3,2)</f>
        <v>0</v>
      </c>
      <c r="J98" s="194"/>
      <c r="K98" s="194">
        <f>ROUND((SUM(K76:K97))/3,2)</f>
        <v>0</v>
      </c>
      <c r="L98" s="194">
        <f>ROUND((SUM(L76:L97))/3,2)</f>
        <v>0</v>
      </c>
      <c r="M98" s="194">
        <f>ROUND((SUM(M76:M97))/3,2)</f>
        <v>0</v>
      </c>
      <c r="N98" s="194"/>
      <c r="O98" s="194"/>
      <c r="P98" s="193"/>
      <c r="Q98" s="191"/>
      <c r="R98" s="191"/>
      <c r="S98" s="193">
        <f>ROUND((SUM(S76:S97))/3,2)</f>
        <v>8.0299999999999994</v>
      </c>
      <c r="T98" s="191"/>
      <c r="U98" s="191"/>
      <c r="V98" s="201">
        <f>ROUND((SUM(V76:V97))/3,2)</f>
        <v>0</v>
      </c>
      <c r="W98" s="53"/>
      <c r="Z98">
        <f>(SUM(Z76:Z97))</f>
        <v>0</v>
      </c>
    </row>
  </sheetData>
  <mergeCells count="66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7:E47"/>
    <mergeCell ref="B48:E48"/>
    <mergeCell ref="F46:H46"/>
    <mergeCell ref="F47:H47"/>
    <mergeCell ref="F48:H48"/>
    <mergeCell ref="B65:V65"/>
    <mergeCell ref="H1:I1"/>
    <mergeCell ref="B67:E67"/>
    <mergeCell ref="B68:E68"/>
    <mergeCell ref="B69:E69"/>
    <mergeCell ref="I67:P67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6:E46"/>
    <mergeCell ref="D88:E88"/>
    <mergeCell ref="D76:E76"/>
    <mergeCell ref="D77:E77"/>
    <mergeCell ref="D78:E78"/>
    <mergeCell ref="D79:E79"/>
    <mergeCell ref="D80:E80"/>
    <mergeCell ref="D81:E81"/>
    <mergeCell ref="D82:E82"/>
    <mergeCell ref="D83:E83"/>
    <mergeCell ref="D85:E85"/>
    <mergeCell ref="D86:E86"/>
    <mergeCell ref="D87:E87"/>
    <mergeCell ref="D97:E97"/>
    <mergeCell ref="D98:E98"/>
    <mergeCell ref="D90:E90"/>
    <mergeCell ref="D91:E91"/>
    <mergeCell ref="D92:E92"/>
    <mergeCell ref="D93:E93"/>
    <mergeCell ref="D94:E94"/>
    <mergeCell ref="D95:E95"/>
  </mergeCells>
  <hyperlinks>
    <hyperlink ref="B1:C1" location="A2:A2" tooltip="Klikni na prechod ku Kryciemu listu..." display="Krycí list rozpočtu" xr:uid="{A3332C72-C769-4559-BA36-AE249B9CA7B7}"/>
    <hyperlink ref="E1:F1" location="A54:A54" tooltip="Klikni na prechod ku rekapitulácii..." display="Rekapitulácia rozpočtu" xr:uid="{AF4821F7-0011-4525-A8DA-129FA5D8CF1F}"/>
    <hyperlink ref="H1:I1" location="B75:B75" tooltip="Klikni na prechod ku Rozpočet..." display="Rozpočet" xr:uid="{43A49586-4F4F-418B-97E4-A24DB740BC40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Vranov n. T. - Oprava chodníkov a komunikácií  / Chodník Duklianskych hrdinov</oddHeader>
    <oddFooter>&amp;RStrana &amp;P z &amp;N    &amp;L&amp;7Spracované systémom Systematic® Kalkulus, tel.: 051 77 10 585</oddFooter>
  </headerFooter>
  <rowBreaks count="2" manualBreakCount="2">
    <brk id="40" max="16383" man="1"/>
    <brk id="6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D97D7-3301-48C8-9DD2-A5D099C989E1}">
  <dimension ref="A1:AA100"/>
  <sheetViews>
    <sheetView workbookViewId="0">
      <pane ySplit="1" topLeftCell="A73" activePane="bottomLeft" state="frozen"/>
      <selection pane="bottomLeft" activeCell="H79" sqref="H79:H97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2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29</v>
      </c>
      <c r="C1" s="332"/>
      <c r="D1" s="12"/>
      <c r="E1" s="382" t="s">
        <v>0</v>
      </c>
      <c r="F1" s="383"/>
      <c r="G1" s="13"/>
      <c r="H1" s="331" t="s">
        <v>81</v>
      </c>
      <c r="I1" s="332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29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30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294</v>
      </c>
      <c r="C4" s="32"/>
      <c r="D4" s="25"/>
      <c r="E4" s="25"/>
      <c r="F4" s="44" t="s">
        <v>32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34</v>
      </c>
      <c r="C6" s="32"/>
      <c r="D6" s="44" t="s">
        <v>35</v>
      </c>
      <c r="E6" s="25"/>
      <c r="F6" s="44" t="s">
        <v>36</v>
      </c>
      <c r="G6" s="44" t="s">
        <v>37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38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41</v>
      </c>
      <c r="C8" s="46"/>
      <c r="D8" s="28"/>
      <c r="E8" s="28"/>
      <c r="F8" s="50" t="s">
        <v>42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39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41</v>
      </c>
      <c r="C10" s="32"/>
      <c r="D10" s="25"/>
      <c r="E10" s="25"/>
      <c r="F10" s="44" t="s">
        <v>42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40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41</v>
      </c>
      <c r="C12" s="32"/>
      <c r="D12" s="25"/>
      <c r="E12" s="25"/>
      <c r="F12" s="44" t="s">
        <v>42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63</v>
      </c>
      <c r="D14" s="61" t="s">
        <v>64</v>
      </c>
      <c r="E14" s="66" t="s">
        <v>65</v>
      </c>
      <c r="F14" s="375" t="s">
        <v>48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43</v>
      </c>
      <c r="C15" s="63">
        <f>'SO 15377'!E60</f>
        <v>0</v>
      </c>
      <c r="D15" s="58">
        <f>'SO 15377'!F60</f>
        <v>0</v>
      </c>
      <c r="E15" s="67">
        <f>'SO 15377'!G60</f>
        <v>0</v>
      </c>
      <c r="F15" s="377" t="s">
        <v>121</v>
      </c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44</v>
      </c>
      <c r="C16" s="92"/>
      <c r="D16" s="93"/>
      <c r="E16" s="94"/>
      <c r="F16" s="378" t="s">
        <v>49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(SUM(Z77:Z99))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45</v>
      </c>
      <c r="C17" s="63"/>
      <c r="D17" s="58"/>
      <c r="E17" s="67"/>
      <c r="F17" s="379" t="s">
        <v>50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46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47</v>
      </c>
      <c r="C19" s="65"/>
      <c r="D19" s="60"/>
      <c r="E19" s="69">
        <f>SUM(E15:E18)</f>
        <v>0</v>
      </c>
      <c r="F19" s="364" t="s">
        <v>47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56</v>
      </c>
      <c r="C20" s="57"/>
      <c r="D20" s="95"/>
      <c r="E20" s="96"/>
      <c r="F20" s="353" t="s">
        <v>56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57</v>
      </c>
      <c r="C21" s="51"/>
      <c r="D21" s="91"/>
      <c r="E21" s="70">
        <f>((E15*U22*0)+(E16*V22*0)+(E17*W22*0))/100</f>
        <v>0</v>
      </c>
      <c r="F21" s="368" t="s">
        <v>60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58</v>
      </c>
      <c r="C22" s="34"/>
      <c r="D22" s="72"/>
      <c r="E22" s="71">
        <f>((E15*U23*0)+(E16*V23*0)+(E17*W23*0))/100</f>
        <v>0</v>
      </c>
      <c r="F22" s="368" t="s">
        <v>61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59</v>
      </c>
      <c r="C23" s="34"/>
      <c r="D23" s="72"/>
      <c r="E23" s="71">
        <f>((E15*U24*0)+(E16*V24*0)+(E17*W24*0))/100</f>
        <v>0</v>
      </c>
      <c r="F23" s="368" t="s">
        <v>62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47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68</v>
      </c>
      <c r="C26" s="98"/>
      <c r="D26" s="100"/>
      <c r="E26" s="106"/>
      <c r="F26" s="353" t="s">
        <v>51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52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53</v>
      </c>
      <c r="G28" s="359"/>
      <c r="H28" s="217">
        <f>P27-SUM('SO 15377'!K77:'SO 15377'!K99)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54</v>
      </c>
      <c r="G29" s="361"/>
      <c r="H29" s="33">
        <f>SUM('SO 15377'!K77:'SO 15377'!K99)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55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66</v>
      </c>
      <c r="C32" s="102"/>
      <c r="D32" s="19"/>
      <c r="E32" s="111" t="s">
        <v>67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19" t="s">
        <v>38</v>
      </c>
      <c r="C46" s="320"/>
      <c r="D46" s="320"/>
      <c r="E46" s="321"/>
      <c r="F46" s="346" t="s">
        <v>35</v>
      </c>
      <c r="G46" s="320"/>
      <c r="H46" s="32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19" t="s">
        <v>39</v>
      </c>
      <c r="C47" s="320"/>
      <c r="D47" s="320"/>
      <c r="E47" s="321"/>
      <c r="F47" s="346" t="s">
        <v>33</v>
      </c>
      <c r="G47" s="320"/>
      <c r="H47" s="32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19" t="s">
        <v>40</v>
      </c>
      <c r="C48" s="320"/>
      <c r="D48" s="320"/>
      <c r="E48" s="321"/>
      <c r="F48" s="346" t="s">
        <v>72</v>
      </c>
      <c r="G48" s="320"/>
      <c r="H48" s="32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47" t="s">
        <v>30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294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69</v>
      </c>
      <c r="C54" s="342"/>
      <c r="D54" s="129"/>
      <c r="E54" s="129" t="s">
        <v>63</v>
      </c>
      <c r="F54" s="129" t="s">
        <v>64</v>
      </c>
      <c r="G54" s="129" t="s">
        <v>47</v>
      </c>
      <c r="H54" s="129" t="s">
        <v>70</v>
      </c>
      <c r="I54" s="129" t="s">
        <v>71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6" t="s">
        <v>74</v>
      </c>
      <c r="C55" s="325"/>
      <c r="D55" s="325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37" t="s">
        <v>75</v>
      </c>
      <c r="C56" s="338"/>
      <c r="D56" s="338"/>
      <c r="E56" s="140">
        <f>'SO 15377'!L82</f>
        <v>0</v>
      </c>
      <c r="F56" s="140">
        <f>'SO 15377'!M82</f>
        <v>0</v>
      </c>
      <c r="G56" s="140">
        <f>'SO 15377'!I82</f>
        <v>0</v>
      </c>
      <c r="H56" s="141">
        <f>'SO 15377'!S82</f>
        <v>0</v>
      </c>
      <c r="I56" s="141">
        <f>'SO 15377'!V82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37" t="s">
        <v>76</v>
      </c>
      <c r="C57" s="338"/>
      <c r="D57" s="338"/>
      <c r="E57" s="140">
        <f>'SO 15377'!L87</f>
        <v>0</v>
      </c>
      <c r="F57" s="140">
        <f>'SO 15377'!M87</f>
        <v>0</v>
      </c>
      <c r="G57" s="140">
        <f>'SO 15377'!I87</f>
        <v>0</v>
      </c>
      <c r="H57" s="141">
        <f>'SO 15377'!S87</f>
        <v>0.15</v>
      </c>
      <c r="I57" s="141">
        <f>'SO 15377'!V87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37" t="s">
        <v>78</v>
      </c>
      <c r="C58" s="338"/>
      <c r="D58" s="338"/>
      <c r="E58" s="140">
        <f>'SO 15377'!L92</f>
        <v>0</v>
      </c>
      <c r="F58" s="140">
        <f>'SO 15377'!M92</f>
        <v>0</v>
      </c>
      <c r="G58" s="140">
        <f>'SO 15377'!I92</f>
        <v>0</v>
      </c>
      <c r="H58" s="141">
        <f>'SO 15377'!S92</f>
        <v>57.69</v>
      </c>
      <c r="I58" s="141">
        <f>'SO 15377'!V92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37" t="s">
        <v>79</v>
      </c>
      <c r="C59" s="338"/>
      <c r="D59" s="338"/>
      <c r="E59" s="140">
        <f>'SO 15377'!L97</f>
        <v>0</v>
      </c>
      <c r="F59" s="140">
        <f>'SO 15377'!M97</f>
        <v>0</v>
      </c>
      <c r="G59" s="140">
        <f>'SO 15377'!I97</f>
        <v>0</v>
      </c>
      <c r="H59" s="141">
        <f>'SO 15377'!S97</f>
        <v>0</v>
      </c>
      <c r="I59" s="141">
        <f>'SO 15377'!V97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0"/>
      <c r="B60" s="326" t="s">
        <v>74</v>
      </c>
      <c r="C60" s="318"/>
      <c r="D60" s="318"/>
      <c r="E60" s="142">
        <f>'SO 15377'!L99</f>
        <v>0</v>
      </c>
      <c r="F60" s="142">
        <f>'SO 15377'!M99</f>
        <v>0</v>
      </c>
      <c r="G60" s="142">
        <f>'SO 15377'!I99</f>
        <v>0</v>
      </c>
      <c r="H60" s="143">
        <f>'SO 15377'!S99</f>
        <v>57.84</v>
      </c>
      <c r="I60" s="143">
        <f>'SO 15377'!V99</f>
        <v>0</v>
      </c>
      <c r="J60" s="143"/>
      <c r="K60" s="143"/>
      <c r="L60" s="143"/>
      <c r="M60" s="143"/>
      <c r="N60" s="143"/>
      <c r="O60" s="143"/>
      <c r="P60" s="143"/>
      <c r="Q60" s="139"/>
      <c r="R60" s="139"/>
      <c r="S60" s="139"/>
      <c r="T60" s="139"/>
      <c r="U60" s="139"/>
      <c r="V60" s="152"/>
      <c r="W60" s="216"/>
      <c r="X60" s="139"/>
      <c r="Y60" s="139"/>
      <c r="Z60" s="139"/>
    </row>
    <row r="61" spans="1:26" x14ac:dyDescent="0.3">
      <c r="A61" s="1"/>
      <c r="B61" s="207"/>
      <c r="C61" s="1"/>
      <c r="D61" s="1"/>
      <c r="E61" s="133"/>
      <c r="F61" s="133"/>
      <c r="G61" s="133"/>
      <c r="H61" s="134"/>
      <c r="I61" s="134"/>
      <c r="J61" s="134"/>
      <c r="K61" s="134"/>
      <c r="L61" s="134"/>
      <c r="M61" s="134"/>
      <c r="N61" s="134"/>
      <c r="O61" s="134"/>
      <c r="P61" s="134"/>
      <c r="V61" s="153"/>
      <c r="W61" s="53"/>
    </row>
    <row r="62" spans="1:26" x14ac:dyDescent="0.3">
      <c r="A62" s="144"/>
      <c r="B62" s="327" t="s">
        <v>80</v>
      </c>
      <c r="C62" s="328"/>
      <c r="D62" s="328"/>
      <c r="E62" s="146">
        <f>'SO 15377'!L100</f>
        <v>0</v>
      </c>
      <c r="F62" s="146">
        <f>'SO 15377'!M100</f>
        <v>0</v>
      </c>
      <c r="G62" s="146">
        <f>'SO 15377'!I100</f>
        <v>0</v>
      </c>
      <c r="H62" s="147">
        <f>'SO 15377'!S100</f>
        <v>57.84</v>
      </c>
      <c r="I62" s="147">
        <f>'SO 15377'!V100</f>
        <v>0</v>
      </c>
      <c r="J62" s="148"/>
      <c r="K62" s="148"/>
      <c r="L62" s="148"/>
      <c r="M62" s="148"/>
      <c r="N62" s="148"/>
      <c r="O62" s="148"/>
      <c r="P62" s="148"/>
      <c r="Q62" s="149"/>
      <c r="R62" s="149"/>
      <c r="S62" s="149"/>
      <c r="T62" s="149"/>
      <c r="U62" s="149"/>
      <c r="V62" s="154"/>
      <c r="W62" s="216"/>
      <c r="X62" s="145"/>
      <c r="Y62" s="145"/>
      <c r="Z62" s="145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42"/>
      <c r="C64" s="3"/>
      <c r="D64" s="3"/>
      <c r="E64" s="14"/>
      <c r="F64" s="14"/>
      <c r="G64" s="14"/>
      <c r="H64" s="155"/>
      <c r="I64" s="155"/>
      <c r="J64" s="155"/>
      <c r="K64" s="155"/>
      <c r="L64" s="155"/>
      <c r="M64" s="155"/>
      <c r="N64" s="155"/>
      <c r="O64" s="155"/>
      <c r="P64" s="155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38"/>
      <c r="C65" s="8"/>
      <c r="D65" s="8"/>
      <c r="E65" s="27"/>
      <c r="F65" s="27"/>
      <c r="G65" s="27"/>
      <c r="H65" s="156"/>
      <c r="I65" s="156"/>
      <c r="J65" s="156"/>
      <c r="K65" s="156"/>
      <c r="L65" s="156"/>
      <c r="M65" s="156"/>
      <c r="N65" s="156"/>
      <c r="O65" s="156"/>
      <c r="P65" s="156"/>
      <c r="Q65" s="16"/>
      <c r="R65" s="16"/>
      <c r="S65" s="16"/>
      <c r="T65" s="16"/>
      <c r="U65" s="16"/>
      <c r="V65" s="16"/>
      <c r="W65" s="53"/>
    </row>
    <row r="66" spans="1:26" ht="34.950000000000003" customHeight="1" x14ac:dyDescent="0.3">
      <c r="A66" s="1"/>
      <c r="B66" s="329" t="s">
        <v>81</v>
      </c>
      <c r="C66" s="330"/>
      <c r="D66" s="330"/>
      <c r="E66" s="330"/>
      <c r="F66" s="330"/>
      <c r="G66" s="330"/>
      <c r="H66" s="330"/>
      <c r="I66" s="330"/>
      <c r="J66" s="330"/>
      <c r="K66" s="330"/>
      <c r="L66" s="330"/>
      <c r="M66" s="330"/>
      <c r="N66" s="330"/>
      <c r="O66" s="330"/>
      <c r="P66" s="330"/>
      <c r="Q66" s="330"/>
      <c r="R66" s="330"/>
      <c r="S66" s="330"/>
      <c r="T66" s="330"/>
      <c r="U66" s="330"/>
      <c r="V66" s="330"/>
      <c r="W66" s="53"/>
    </row>
    <row r="67" spans="1:26" x14ac:dyDescent="0.3">
      <c r="A67" s="15"/>
      <c r="B67" s="97"/>
      <c r="C67" s="19"/>
      <c r="D67" s="19"/>
      <c r="E67" s="99"/>
      <c r="F67" s="99"/>
      <c r="G67" s="99"/>
      <c r="H67" s="170"/>
      <c r="I67" s="170"/>
      <c r="J67" s="170"/>
      <c r="K67" s="170"/>
      <c r="L67" s="170"/>
      <c r="M67" s="170"/>
      <c r="N67" s="170"/>
      <c r="O67" s="170"/>
      <c r="P67" s="170"/>
      <c r="Q67" s="20"/>
      <c r="R67" s="20"/>
      <c r="S67" s="20"/>
      <c r="T67" s="20"/>
      <c r="U67" s="20"/>
      <c r="V67" s="20"/>
      <c r="W67" s="53"/>
    </row>
    <row r="68" spans="1:26" ht="19.95" customHeight="1" x14ac:dyDescent="0.3">
      <c r="A68" s="202"/>
      <c r="B68" s="333" t="s">
        <v>38</v>
      </c>
      <c r="C68" s="334"/>
      <c r="D68" s="334"/>
      <c r="E68" s="335"/>
      <c r="F68" s="168"/>
      <c r="G68" s="168"/>
      <c r="H68" s="169" t="s">
        <v>92</v>
      </c>
      <c r="I68" s="322" t="s">
        <v>93</v>
      </c>
      <c r="J68" s="323"/>
      <c r="K68" s="323"/>
      <c r="L68" s="323"/>
      <c r="M68" s="323"/>
      <c r="N68" s="323"/>
      <c r="O68" s="323"/>
      <c r="P68" s="324"/>
      <c r="Q68" s="18"/>
      <c r="R68" s="18"/>
      <c r="S68" s="18"/>
      <c r="T68" s="18"/>
      <c r="U68" s="18"/>
      <c r="V68" s="18"/>
      <c r="W68" s="53"/>
    </row>
    <row r="69" spans="1:26" ht="19.95" customHeight="1" x14ac:dyDescent="0.3">
      <c r="A69" s="202"/>
      <c r="B69" s="319" t="s">
        <v>39</v>
      </c>
      <c r="C69" s="320"/>
      <c r="D69" s="320"/>
      <c r="E69" s="321"/>
      <c r="F69" s="164"/>
      <c r="G69" s="164"/>
      <c r="H69" s="165" t="s">
        <v>33</v>
      </c>
      <c r="I69" s="165"/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202"/>
      <c r="B70" s="319" t="s">
        <v>40</v>
      </c>
      <c r="C70" s="320"/>
      <c r="D70" s="320"/>
      <c r="E70" s="321"/>
      <c r="F70" s="164"/>
      <c r="G70" s="164"/>
      <c r="H70" s="165" t="s">
        <v>94</v>
      </c>
      <c r="I70" s="165" t="s">
        <v>37</v>
      </c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95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6" t="s">
        <v>294</v>
      </c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8" t="s">
        <v>73</v>
      </c>
      <c r="C75" s="166"/>
      <c r="D75" s="166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x14ac:dyDescent="0.3">
      <c r="A76" s="2"/>
      <c r="B76" s="209" t="s">
        <v>82</v>
      </c>
      <c r="C76" s="129" t="s">
        <v>83</v>
      </c>
      <c r="D76" s="129" t="s">
        <v>84</v>
      </c>
      <c r="E76" s="157"/>
      <c r="F76" s="157" t="s">
        <v>85</v>
      </c>
      <c r="G76" s="157" t="s">
        <v>86</v>
      </c>
      <c r="H76" s="158" t="s">
        <v>87</v>
      </c>
      <c r="I76" s="158" t="s">
        <v>88</v>
      </c>
      <c r="J76" s="158"/>
      <c r="K76" s="158"/>
      <c r="L76" s="158"/>
      <c r="M76" s="158"/>
      <c r="N76" s="158"/>
      <c r="O76" s="158"/>
      <c r="P76" s="158" t="s">
        <v>89</v>
      </c>
      <c r="Q76" s="159"/>
      <c r="R76" s="159"/>
      <c r="S76" s="129" t="s">
        <v>90</v>
      </c>
      <c r="T76" s="160"/>
      <c r="U76" s="160"/>
      <c r="V76" s="129" t="s">
        <v>91</v>
      </c>
      <c r="W76" s="53"/>
    </row>
    <row r="77" spans="1:26" x14ac:dyDescent="0.3">
      <c r="A77" s="10"/>
      <c r="B77" s="210"/>
      <c r="C77" s="171"/>
      <c r="D77" s="325" t="s">
        <v>74</v>
      </c>
      <c r="E77" s="325"/>
      <c r="F77" s="136"/>
      <c r="G77" s="172"/>
      <c r="H77" s="136"/>
      <c r="I77" s="136"/>
      <c r="J77" s="137"/>
      <c r="K77" s="137"/>
      <c r="L77" s="137"/>
      <c r="M77" s="137"/>
      <c r="N77" s="137"/>
      <c r="O77" s="137"/>
      <c r="P77" s="137"/>
      <c r="Q77" s="135"/>
      <c r="R77" s="135"/>
      <c r="S77" s="135"/>
      <c r="T77" s="135"/>
      <c r="U77" s="135"/>
      <c r="V77" s="195"/>
      <c r="W77" s="216"/>
      <c r="X77" s="139"/>
      <c r="Y77" s="139"/>
      <c r="Z77" s="139"/>
    </row>
    <row r="78" spans="1:26" x14ac:dyDescent="0.3">
      <c r="A78" s="10"/>
      <c r="B78" s="211"/>
      <c r="C78" s="174">
        <v>1</v>
      </c>
      <c r="D78" s="316" t="s">
        <v>75</v>
      </c>
      <c r="E78" s="316"/>
      <c r="F78" s="140"/>
      <c r="G78" s="173"/>
      <c r="H78" s="140"/>
      <c r="I78" s="140"/>
      <c r="J78" s="141"/>
      <c r="K78" s="141"/>
      <c r="L78" s="141"/>
      <c r="M78" s="141"/>
      <c r="N78" s="141"/>
      <c r="O78" s="141"/>
      <c r="P78" s="141"/>
      <c r="Q78" s="10"/>
      <c r="R78" s="10"/>
      <c r="S78" s="10"/>
      <c r="T78" s="10"/>
      <c r="U78" s="10"/>
      <c r="V78" s="196"/>
      <c r="W78" s="216"/>
      <c r="X78" s="139"/>
      <c r="Y78" s="139"/>
      <c r="Z78" s="139"/>
    </row>
    <row r="79" spans="1:26" ht="25.05" customHeight="1" x14ac:dyDescent="0.3">
      <c r="A79" s="180"/>
      <c r="B79" s="212">
        <v>1</v>
      </c>
      <c r="C79" s="181" t="s">
        <v>96</v>
      </c>
      <c r="D79" s="317" t="s">
        <v>97</v>
      </c>
      <c r="E79" s="317"/>
      <c r="F79" s="175" t="s">
        <v>98</v>
      </c>
      <c r="G79" s="176">
        <v>102</v>
      </c>
      <c r="H79" s="175"/>
      <c r="I79" s="175">
        <f>ROUND(G79*(H79),2)</f>
        <v>0</v>
      </c>
      <c r="J79" s="177">
        <f>ROUND(G79*(N79),2)</f>
        <v>306</v>
      </c>
      <c r="K79" s="178">
        <f>ROUND(G79*(O79),2)</f>
        <v>0</v>
      </c>
      <c r="L79" s="178">
        <f>ROUND(G79*(H79),2)</f>
        <v>0</v>
      </c>
      <c r="M79" s="178"/>
      <c r="N79" s="178">
        <v>3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2</v>
      </c>
      <c r="C80" s="181" t="s">
        <v>99</v>
      </c>
      <c r="D80" s="317" t="s">
        <v>100</v>
      </c>
      <c r="E80" s="317"/>
      <c r="F80" s="175" t="s">
        <v>101</v>
      </c>
      <c r="G80" s="176">
        <v>297</v>
      </c>
      <c r="H80" s="175"/>
      <c r="I80" s="175">
        <f>ROUND(G80*(H80),2)</f>
        <v>0</v>
      </c>
      <c r="J80" s="177">
        <f>ROUND(G80*(N80),2)</f>
        <v>412.83</v>
      </c>
      <c r="K80" s="178">
        <f>ROUND(G80*(O80),2)</f>
        <v>0</v>
      </c>
      <c r="L80" s="178">
        <f>ROUND(G80*(H80),2)</f>
        <v>0</v>
      </c>
      <c r="M80" s="178"/>
      <c r="N80" s="178">
        <v>1.3900000000000001</v>
      </c>
      <c r="O80" s="178"/>
      <c r="P80" s="182"/>
      <c r="Q80" s="182"/>
      <c r="R80" s="182"/>
      <c r="S80" s="179">
        <f>ROUND(G80*(P80),3)</f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3</v>
      </c>
      <c r="C81" s="181" t="s">
        <v>102</v>
      </c>
      <c r="D81" s="317" t="s">
        <v>103</v>
      </c>
      <c r="E81" s="317"/>
      <c r="F81" s="175" t="s">
        <v>104</v>
      </c>
      <c r="G81" s="176">
        <v>240</v>
      </c>
      <c r="H81" s="175"/>
      <c r="I81" s="175">
        <f>ROUND(G81*(H81),2)</f>
        <v>0</v>
      </c>
      <c r="J81" s="177">
        <f>ROUND(G81*(N81),2)</f>
        <v>604.79999999999995</v>
      </c>
      <c r="K81" s="178">
        <f>ROUND(G81*(O81),2)</f>
        <v>0</v>
      </c>
      <c r="L81" s="178">
        <f>ROUND(G81*(H81),2)</f>
        <v>0</v>
      </c>
      <c r="M81" s="178"/>
      <c r="N81" s="178">
        <v>2.52</v>
      </c>
      <c r="O81" s="178"/>
      <c r="P81" s="182"/>
      <c r="Q81" s="182"/>
      <c r="R81" s="182"/>
      <c r="S81" s="179">
        <f>ROUND(G81*(P81),3)</f>
        <v>0</v>
      </c>
      <c r="T81" s="179"/>
      <c r="U81" s="179"/>
      <c r="V81" s="197"/>
      <c r="W81" s="53"/>
      <c r="Z81">
        <v>0</v>
      </c>
    </row>
    <row r="82" spans="1:26" x14ac:dyDescent="0.3">
      <c r="A82" s="10"/>
      <c r="B82" s="211"/>
      <c r="C82" s="174">
        <v>1</v>
      </c>
      <c r="D82" s="316" t="s">
        <v>75</v>
      </c>
      <c r="E82" s="316"/>
      <c r="F82" s="140"/>
      <c r="G82" s="173"/>
      <c r="H82" s="140"/>
      <c r="I82" s="142">
        <f>ROUND((SUM(I78:I81))/1,2)</f>
        <v>0</v>
      </c>
      <c r="J82" s="141"/>
      <c r="K82" s="141"/>
      <c r="L82" s="141">
        <f>ROUND((SUM(L78:L81))/1,2)</f>
        <v>0</v>
      </c>
      <c r="M82" s="141">
        <f>ROUND((SUM(M78:M81))/1,2)</f>
        <v>0</v>
      </c>
      <c r="N82" s="141"/>
      <c r="O82" s="141"/>
      <c r="P82" s="141"/>
      <c r="Q82" s="10"/>
      <c r="R82" s="10"/>
      <c r="S82" s="10">
        <f>ROUND((SUM(S78:S81))/1,2)</f>
        <v>0</v>
      </c>
      <c r="T82" s="10"/>
      <c r="U82" s="10"/>
      <c r="V82" s="198">
        <f>ROUND((SUM(V78:V81))/1,2)</f>
        <v>0</v>
      </c>
      <c r="W82" s="216"/>
      <c r="X82" s="139"/>
      <c r="Y82" s="139"/>
      <c r="Z82" s="139"/>
    </row>
    <row r="83" spans="1:26" x14ac:dyDescent="0.3">
      <c r="A83" s="1"/>
      <c r="B83" s="207"/>
      <c r="C83" s="1"/>
      <c r="D83" s="1"/>
      <c r="E83" s="133"/>
      <c r="F83" s="133"/>
      <c r="G83" s="167"/>
      <c r="H83" s="133"/>
      <c r="I83" s="133"/>
      <c r="J83" s="134"/>
      <c r="K83" s="134"/>
      <c r="L83" s="134"/>
      <c r="M83" s="134"/>
      <c r="N83" s="134"/>
      <c r="O83" s="134"/>
      <c r="P83" s="134"/>
      <c r="Q83" s="1"/>
      <c r="R83" s="1"/>
      <c r="S83" s="1"/>
      <c r="T83" s="1"/>
      <c r="U83" s="1"/>
      <c r="V83" s="199"/>
      <c r="W83" s="53"/>
    </row>
    <row r="84" spans="1:26" x14ac:dyDescent="0.3">
      <c r="A84" s="10"/>
      <c r="B84" s="211"/>
      <c r="C84" s="174">
        <v>5</v>
      </c>
      <c r="D84" s="316" t="s">
        <v>76</v>
      </c>
      <c r="E84" s="316"/>
      <c r="F84" s="140"/>
      <c r="G84" s="173"/>
      <c r="H84" s="140"/>
      <c r="I84" s="140"/>
      <c r="J84" s="141"/>
      <c r="K84" s="141"/>
      <c r="L84" s="141"/>
      <c r="M84" s="141"/>
      <c r="N84" s="141"/>
      <c r="O84" s="141"/>
      <c r="P84" s="141"/>
      <c r="Q84" s="10"/>
      <c r="R84" s="10"/>
      <c r="S84" s="10"/>
      <c r="T84" s="10"/>
      <c r="U84" s="10"/>
      <c r="V84" s="196"/>
      <c r="W84" s="216"/>
      <c r="X84" s="139"/>
      <c r="Y84" s="139"/>
      <c r="Z84" s="139"/>
    </row>
    <row r="85" spans="1:26" ht="25.05" customHeight="1" x14ac:dyDescent="0.3">
      <c r="A85" s="180"/>
      <c r="B85" s="212">
        <v>4</v>
      </c>
      <c r="C85" s="181" t="s">
        <v>107</v>
      </c>
      <c r="D85" s="317" t="s">
        <v>108</v>
      </c>
      <c r="E85" s="317"/>
      <c r="F85" s="175" t="s">
        <v>104</v>
      </c>
      <c r="G85" s="176">
        <v>240</v>
      </c>
      <c r="H85" s="175"/>
      <c r="I85" s="175">
        <f>ROUND(G85*(H85),2)</f>
        <v>0</v>
      </c>
      <c r="J85" s="177">
        <f>ROUND(G85*(N85),2)</f>
        <v>31.2</v>
      </c>
      <c r="K85" s="178">
        <f>ROUND(G85*(O85),2)</f>
        <v>0</v>
      </c>
      <c r="L85" s="178">
        <f>ROUND(G85*(H85),2)</f>
        <v>0</v>
      </c>
      <c r="M85" s="178"/>
      <c r="N85" s="178">
        <v>0.13</v>
      </c>
      <c r="O85" s="178"/>
      <c r="P85" s="182">
        <v>6.0999999999999997E-4</v>
      </c>
      <c r="Q85" s="182"/>
      <c r="R85" s="182">
        <v>6.0999999999999997E-4</v>
      </c>
      <c r="S85" s="179">
        <f>ROUND(G85*(P85),3)</f>
        <v>0.14599999999999999</v>
      </c>
      <c r="T85" s="179"/>
      <c r="U85" s="179"/>
      <c r="V85" s="197"/>
      <c r="W85" s="53"/>
      <c r="Z85">
        <v>0</v>
      </c>
    </row>
    <row r="86" spans="1:26" ht="25.05" customHeight="1" x14ac:dyDescent="0.3">
      <c r="A86" s="180"/>
      <c r="B86" s="212">
        <v>5</v>
      </c>
      <c r="C86" s="181" t="s">
        <v>105</v>
      </c>
      <c r="D86" s="317" t="s">
        <v>106</v>
      </c>
      <c r="E86" s="317"/>
      <c r="F86" s="175" t="s">
        <v>104</v>
      </c>
      <c r="G86" s="176">
        <v>85.2</v>
      </c>
      <c r="H86" s="175"/>
      <c r="I86" s="175">
        <f>ROUND(G86*(H86),2)</f>
        <v>0</v>
      </c>
      <c r="J86" s="177">
        <f>ROUND(G86*(N86),2)</f>
        <v>3333.02</v>
      </c>
      <c r="K86" s="178">
        <f>ROUND(G86*(O86),2)</f>
        <v>0</v>
      </c>
      <c r="L86" s="178">
        <f>ROUND(G86*(H86),2)</f>
        <v>0</v>
      </c>
      <c r="M86" s="178"/>
      <c r="N86" s="178">
        <v>39.119999999999997</v>
      </c>
      <c r="O86" s="178"/>
      <c r="P86" s="182"/>
      <c r="Q86" s="182"/>
      <c r="R86" s="182"/>
      <c r="S86" s="179">
        <f>ROUND(G86*(P86),3)</f>
        <v>0</v>
      </c>
      <c r="T86" s="179"/>
      <c r="U86" s="179"/>
      <c r="V86" s="197"/>
      <c r="W86" s="53"/>
      <c r="Z86">
        <v>0</v>
      </c>
    </row>
    <row r="87" spans="1:26" x14ac:dyDescent="0.3">
      <c r="A87" s="10"/>
      <c r="B87" s="211"/>
      <c r="C87" s="174">
        <v>5</v>
      </c>
      <c r="D87" s="316" t="s">
        <v>76</v>
      </c>
      <c r="E87" s="316"/>
      <c r="F87" s="140"/>
      <c r="G87" s="173"/>
      <c r="H87" s="140"/>
      <c r="I87" s="142">
        <f>ROUND((SUM(I84:I86))/1,2)</f>
        <v>0</v>
      </c>
      <c r="J87" s="141"/>
      <c r="K87" s="141"/>
      <c r="L87" s="141">
        <f>ROUND((SUM(L84:L86))/1,2)</f>
        <v>0</v>
      </c>
      <c r="M87" s="141">
        <f>ROUND((SUM(M84:M86))/1,2)</f>
        <v>0</v>
      </c>
      <c r="N87" s="141"/>
      <c r="O87" s="141"/>
      <c r="P87" s="141"/>
      <c r="Q87" s="10"/>
      <c r="R87" s="10"/>
      <c r="S87" s="10">
        <f>ROUND((SUM(S84:S86))/1,2)</f>
        <v>0.15</v>
      </c>
      <c r="T87" s="10"/>
      <c r="U87" s="10"/>
      <c r="V87" s="198">
        <f>ROUND((SUM(V84:V86))/1,2)</f>
        <v>0</v>
      </c>
      <c r="W87" s="216"/>
      <c r="X87" s="139"/>
      <c r="Y87" s="139"/>
      <c r="Z87" s="139"/>
    </row>
    <row r="88" spans="1:26" x14ac:dyDescent="0.3">
      <c r="A88" s="1"/>
      <c r="B88" s="207"/>
      <c r="C88" s="1"/>
      <c r="D88" s="1"/>
      <c r="E88" s="133"/>
      <c r="F88" s="133"/>
      <c r="G88" s="167"/>
      <c r="H88" s="133"/>
      <c r="I88" s="133"/>
      <c r="J88" s="134"/>
      <c r="K88" s="134"/>
      <c r="L88" s="134"/>
      <c r="M88" s="134"/>
      <c r="N88" s="134"/>
      <c r="O88" s="134"/>
      <c r="P88" s="134"/>
      <c r="Q88" s="1"/>
      <c r="R88" s="1"/>
      <c r="S88" s="1"/>
      <c r="T88" s="1"/>
      <c r="U88" s="1"/>
      <c r="V88" s="199"/>
      <c r="W88" s="53"/>
    </row>
    <row r="89" spans="1:26" x14ac:dyDescent="0.3">
      <c r="A89" s="10"/>
      <c r="B89" s="211"/>
      <c r="C89" s="174">
        <v>9</v>
      </c>
      <c r="D89" s="316" t="s">
        <v>78</v>
      </c>
      <c r="E89" s="316"/>
      <c r="F89" s="140"/>
      <c r="G89" s="173"/>
      <c r="H89" s="140"/>
      <c r="I89" s="140"/>
      <c r="J89" s="141"/>
      <c r="K89" s="141"/>
      <c r="L89" s="141"/>
      <c r="M89" s="141"/>
      <c r="N89" s="141"/>
      <c r="O89" s="141"/>
      <c r="P89" s="141"/>
      <c r="Q89" s="10"/>
      <c r="R89" s="10"/>
      <c r="S89" s="10"/>
      <c r="T89" s="10"/>
      <c r="U89" s="10"/>
      <c r="V89" s="196"/>
      <c r="W89" s="216"/>
      <c r="X89" s="139"/>
      <c r="Y89" s="139"/>
      <c r="Z89" s="139"/>
    </row>
    <row r="90" spans="1:26" ht="25.05" customHeight="1" x14ac:dyDescent="0.3">
      <c r="A90" s="180"/>
      <c r="B90" s="212">
        <v>6</v>
      </c>
      <c r="C90" s="181" t="s">
        <v>114</v>
      </c>
      <c r="D90" s="317" t="s">
        <v>295</v>
      </c>
      <c r="E90" s="317"/>
      <c r="F90" s="175" t="s">
        <v>101</v>
      </c>
      <c r="G90" s="176">
        <v>297</v>
      </c>
      <c r="H90" s="175"/>
      <c r="I90" s="175">
        <f>ROUND(G90*(H90),2)</f>
        <v>0</v>
      </c>
      <c r="J90" s="177">
        <f>ROUND(G90*(N90),2)</f>
        <v>1716.66</v>
      </c>
      <c r="K90" s="178">
        <f>ROUND(G90*(O90),2)</f>
        <v>0</v>
      </c>
      <c r="L90" s="178">
        <f>ROUND(G90*(H90),2)</f>
        <v>0</v>
      </c>
      <c r="M90" s="178"/>
      <c r="N90" s="178">
        <v>5.78</v>
      </c>
      <c r="O90" s="178"/>
      <c r="P90" s="182">
        <v>0.1084</v>
      </c>
      <c r="Q90" s="182"/>
      <c r="R90" s="182">
        <v>0.1084</v>
      </c>
      <c r="S90" s="179">
        <f>ROUND(G90*(P90),3)</f>
        <v>32.195</v>
      </c>
      <c r="T90" s="179"/>
      <c r="U90" s="179"/>
      <c r="V90" s="197"/>
      <c r="W90" s="53"/>
      <c r="Z90">
        <v>0</v>
      </c>
    </row>
    <row r="91" spans="1:26" ht="25.05" customHeight="1" x14ac:dyDescent="0.3">
      <c r="A91" s="180"/>
      <c r="B91" s="213">
        <v>7</v>
      </c>
      <c r="C91" s="188" t="s">
        <v>116</v>
      </c>
      <c r="D91" s="315" t="s">
        <v>162</v>
      </c>
      <c r="E91" s="315"/>
      <c r="F91" s="183" t="s">
        <v>113</v>
      </c>
      <c r="G91" s="184">
        <v>299.97000000000003</v>
      </c>
      <c r="H91" s="183"/>
      <c r="I91" s="183">
        <f>ROUND(G91*(H91),2)</f>
        <v>0</v>
      </c>
      <c r="J91" s="185">
        <f>ROUND(G91*(N91),2)</f>
        <v>1241.8800000000001</v>
      </c>
      <c r="K91" s="186">
        <f>ROUND(G91*(O91),2)</f>
        <v>0</v>
      </c>
      <c r="L91" s="186"/>
      <c r="M91" s="186">
        <f>ROUND(G91*(H91),2)</f>
        <v>0</v>
      </c>
      <c r="N91" s="186">
        <v>4.1399999999999997</v>
      </c>
      <c r="O91" s="186"/>
      <c r="P91" s="189">
        <v>8.5000000000000006E-2</v>
      </c>
      <c r="Q91" s="189"/>
      <c r="R91" s="189">
        <v>8.5000000000000006E-2</v>
      </c>
      <c r="S91" s="187">
        <f>ROUND(G91*(P91),3)</f>
        <v>25.497</v>
      </c>
      <c r="T91" s="187"/>
      <c r="U91" s="187"/>
      <c r="V91" s="200"/>
      <c r="W91" s="53"/>
      <c r="Z91">
        <v>0</v>
      </c>
    </row>
    <row r="92" spans="1:26" x14ac:dyDescent="0.3">
      <c r="A92" s="10"/>
      <c r="B92" s="211"/>
      <c r="C92" s="174">
        <v>9</v>
      </c>
      <c r="D92" s="316" t="s">
        <v>78</v>
      </c>
      <c r="E92" s="316"/>
      <c r="F92" s="140"/>
      <c r="G92" s="173"/>
      <c r="H92" s="140"/>
      <c r="I92" s="142">
        <f>ROUND((SUM(I89:I91))/1,2)</f>
        <v>0</v>
      </c>
      <c r="J92" s="141"/>
      <c r="K92" s="141"/>
      <c r="L92" s="141">
        <f>ROUND((SUM(L89:L91))/1,2)</f>
        <v>0</v>
      </c>
      <c r="M92" s="141">
        <f>ROUND((SUM(M89:M91))/1,2)</f>
        <v>0</v>
      </c>
      <c r="N92" s="141"/>
      <c r="O92" s="141"/>
      <c r="P92" s="141"/>
      <c r="Q92" s="10"/>
      <c r="R92" s="10"/>
      <c r="S92" s="10">
        <f>ROUND((SUM(S89:S91))/1,2)</f>
        <v>57.69</v>
      </c>
      <c r="T92" s="10"/>
      <c r="U92" s="10"/>
      <c r="V92" s="198">
        <f>ROUND((SUM(V89:V91))/1,2)</f>
        <v>0</v>
      </c>
      <c r="W92" s="216"/>
      <c r="X92" s="139"/>
      <c r="Y92" s="139"/>
      <c r="Z92" s="139"/>
    </row>
    <row r="93" spans="1:26" x14ac:dyDescent="0.3">
      <c r="A93" s="1"/>
      <c r="B93" s="207"/>
      <c r="C93" s="1"/>
      <c r="D93" s="1"/>
      <c r="E93" s="133"/>
      <c r="F93" s="133"/>
      <c r="G93" s="167"/>
      <c r="H93" s="133"/>
      <c r="I93" s="133"/>
      <c r="J93" s="134"/>
      <c r="K93" s="134"/>
      <c r="L93" s="134"/>
      <c r="M93" s="134"/>
      <c r="N93" s="134"/>
      <c r="O93" s="134"/>
      <c r="P93" s="134"/>
      <c r="Q93" s="1"/>
      <c r="R93" s="1"/>
      <c r="S93" s="1"/>
      <c r="T93" s="1"/>
      <c r="U93" s="1"/>
      <c r="V93" s="199"/>
      <c r="W93" s="53"/>
    </row>
    <row r="94" spans="1:26" x14ac:dyDescent="0.3">
      <c r="A94" s="10"/>
      <c r="B94" s="211"/>
      <c r="C94" s="174">
        <v>99</v>
      </c>
      <c r="D94" s="316" t="s">
        <v>79</v>
      </c>
      <c r="E94" s="316"/>
      <c r="F94" s="140"/>
      <c r="G94" s="173"/>
      <c r="H94" s="140"/>
      <c r="I94" s="140"/>
      <c r="J94" s="141"/>
      <c r="K94" s="141"/>
      <c r="L94" s="141"/>
      <c r="M94" s="141"/>
      <c r="N94" s="141"/>
      <c r="O94" s="141"/>
      <c r="P94" s="141"/>
      <c r="Q94" s="10"/>
      <c r="R94" s="10"/>
      <c r="S94" s="10"/>
      <c r="T94" s="10"/>
      <c r="U94" s="10"/>
      <c r="V94" s="196"/>
      <c r="W94" s="216"/>
      <c r="X94" s="139"/>
      <c r="Y94" s="139"/>
      <c r="Z94" s="139"/>
    </row>
    <row r="95" spans="1:26" ht="25.05" customHeight="1" x14ac:dyDescent="0.3">
      <c r="A95" s="180"/>
      <c r="B95" s="212">
        <v>8</v>
      </c>
      <c r="C95" s="181" t="s">
        <v>118</v>
      </c>
      <c r="D95" s="317" t="s">
        <v>119</v>
      </c>
      <c r="E95" s="317"/>
      <c r="F95" s="175" t="s">
        <v>98</v>
      </c>
      <c r="G95" s="176">
        <v>99.596000000000004</v>
      </c>
      <c r="H95" s="175"/>
      <c r="I95" s="175">
        <f>ROUND(G95*(H95),2)</f>
        <v>0</v>
      </c>
      <c r="J95" s="177">
        <f>ROUND(G95*(N95),2)</f>
        <v>47.81</v>
      </c>
      <c r="K95" s="178">
        <f>ROUND(G95*(O95),2)</f>
        <v>0</v>
      </c>
      <c r="L95" s="178">
        <f>ROUND(G95*(H95),2)</f>
        <v>0</v>
      </c>
      <c r="M95" s="178"/>
      <c r="N95" s="178">
        <v>0.48</v>
      </c>
      <c r="O95" s="178"/>
      <c r="P95" s="182"/>
      <c r="Q95" s="182"/>
      <c r="R95" s="182"/>
      <c r="S95" s="179">
        <f>ROUND(G95*(P95),3)</f>
        <v>0</v>
      </c>
      <c r="T95" s="179"/>
      <c r="U95" s="179"/>
      <c r="V95" s="197"/>
      <c r="W95" s="53"/>
      <c r="Z95">
        <v>0</v>
      </c>
    </row>
    <row r="96" spans="1:26" ht="25.05" customHeight="1" x14ac:dyDescent="0.3">
      <c r="A96" s="180"/>
      <c r="B96" s="212">
        <v>9</v>
      </c>
      <c r="C96" s="181" t="s">
        <v>109</v>
      </c>
      <c r="D96" s="317" t="s">
        <v>296</v>
      </c>
      <c r="E96" s="317"/>
      <c r="F96" s="175" t="s">
        <v>104</v>
      </c>
      <c r="G96" s="176">
        <v>240</v>
      </c>
      <c r="H96" s="175"/>
      <c r="I96" s="175">
        <f>ROUND(G96*(H96),2)</f>
        <v>0</v>
      </c>
      <c r="J96" s="177">
        <f>ROUND(G96*(N96),2)</f>
        <v>2503.1999999999998</v>
      </c>
      <c r="K96" s="178">
        <f>ROUND(G96*(O96),2)</f>
        <v>0</v>
      </c>
      <c r="L96" s="178">
        <f>ROUND(G96*(H96),2)</f>
        <v>0</v>
      </c>
      <c r="M96" s="178"/>
      <c r="N96" s="178">
        <v>10.43</v>
      </c>
      <c r="O96" s="178"/>
      <c r="P96" s="182"/>
      <c r="Q96" s="182"/>
      <c r="R96" s="182"/>
      <c r="S96" s="179">
        <f>ROUND(G96*(P96),3)</f>
        <v>0</v>
      </c>
      <c r="T96" s="179"/>
      <c r="U96" s="179"/>
      <c r="V96" s="197"/>
      <c r="W96" s="53"/>
      <c r="Z96">
        <v>0</v>
      </c>
    </row>
    <row r="97" spans="1:26" x14ac:dyDescent="0.3">
      <c r="A97" s="10"/>
      <c r="B97" s="211"/>
      <c r="C97" s="174">
        <v>99</v>
      </c>
      <c r="D97" s="316" t="s">
        <v>79</v>
      </c>
      <c r="E97" s="316"/>
      <c r="F97" s="140"/>
      <c r="G97" s="173"/>
      <c r="H97" s="140"/>
      <c r="I97" s="142">
        <f>ROUND((SUM(I94:I96))/1,2)</f>
        <v>0</v>
      </c>
      <c r="J97" s="141"/>
      <c r="K97" s="141"/>
      <c r="L97" s="141">
        <f>ROUND((SUM(L94:L96))/1,2)</f>
        <v>0</v>
      </c>
      <c r="M97" s="141">
        <f>ROUND((SUM(M94:M96))/1,2)</f>
        <v>0</v>
      </c>
      <c r="N97" s="141"/>
      <c r="O97" s="141"/>
      <c r="P97" s="190"/>
      <c r="Q97" s="1"/>
      <c r="R97" s="1"/>
      <c r="S97" s="190">
        <f>ROUND((SUM(S94:S96))/1,2)</f>
        <v>0</v>
      </c>
      <c r="T97" s="2"/>
      <c r="U97" s="2"/>
      <c r="V97" s="198">
        <f>ROUND((SUM(V94:V96))/1,2)</f>
        <v>0</v>
      </c>
      <c r="W97" s="53"/>
    </row>
    <row r="98" spans="1:26" x14ac:dyDescent="0.3">
      <c r="A98" s="1"/>
      <c r="B98" s="207"/>
      <c r="C98" s="1"/>
      <c r="D98" s="1"/>
      <c r="E98" s="133"/>
      <c r="F98" s="133"/>
      <c r="G98" s="167"/>
      <c r="H98" s="133"/>
      <c r="I98" s="133"/>
      <c r="J98" s="134"/>
      <c r="K98" s="134"/>
      <c r="L98" s="134"/>
      <c r="M98" s="134"/>
      <c r="N98" s="134"/>
      <c r="O98" s="134"/>
      <c r="P98" s="134"/>
      <c r="Q98" s="1"/>
      <c r="R98" s="1"/>
      <c r="S98" s="1"/>
      <c r="T98" s="1"/>
      <c r="U98" s="1"/>
      <c r="V98" s="199"/>
      <c r="W98" s="53"/>
    </row>
    <row r="99" spans="1:26" x14ac:dyDescent="0.3">
      <c r="A99" s="10"/>
      <c r="B99" s="211"/>
      <c r="C99" s="10"/>
      <c r="D99" s="318" t="s">
        <v>74</v>
      </c>
      <c r="E99" s="318"/>
      <c r="F99" s="140"/>
      <c r="G99" s="173"/>
      <c r="H99" s="140"/>
      <c r="I99" s="142">
        <f>ROUND((SUM(I77:I98))/2,2)</f>
        <v>0</v>
      </c>
      <c r="J99" s="141"/>
      <c r="K99" s="141"/>
      <c r="L99" s="141">
        <f>ROUND((SUM(L77:L98))/2,2)</f>
        <v>0</v>
      </c>
      <c r="M99" s="141">
        <f>ROUND((SUM(M77:M98))/2,2)</f>
        <v>0</v>
      </c>
      <c r="N99" s="141"/>
      <c r="O99" s="141"/>
      <c r="P99" s="190"/>
      <c r="Q99" s="1"/>
      <c r="R99" s="1"/>
      <c r="S99" s="190">
        <f>ROUND((SUM(S77:S98))/2,2)</f>
        <v>57.84</v>
      </c>
      <c r="T99" s="1"/>
      <c r="U99" s="1"/>
      <c r="V99" s="198">
        <f>ROUND((SUM(V77:V98))/2,2)</f>
        <v>0</v>
      </c>
      <c r="W99" s="53"/>
    </row>
    <row r="100" spans="1:26" x14ac:dyDescent="0.3">
      <c r="A100" s="1"/>
      <c r="B100" s="214"/>
      <c r="C100" s="191"/>
      <c r="D100" s="314" t="s">
        <v>80</v>
      </c>
      <c r="E100" s="314"/>
      <c r="F100" s="192"/>
      <c r="G100" s="193"/>
      <c r="H100" s="192"/>
      <c r="I100" s="192">
        <f>ROUND((SUM(I77:I99))/3,2)</f>
        <v>0</v>
      </c>
      <c r="J100" s="194"/>
      <c r="K100" s="194">
        <f>ROUND((SUM(K77:K99))/3,2)</f>
        <v>0</v>
      </c>
      <c r="L100" s="194">
        <f>ROUND((SUM(L77:L99))/3,2)</f>
        <v>0</v>
      </c>
      <c r="M100" s="194">
        <f>ROUND((SUM(M77:M99))/3,2)</f>
        <v>0</v>
      </c>
      <c r="N100" s="194"/>
      <c r="O100" s="194"/>
      <c r="P100" s="193"/>
      <c r="Q100" s="191"/>
      <c r="R100" s="191"/>
      <c r="S100" s="193">
        <f>ROUND((SUM(S77:S99))/3,2)</f>
        <v>57.84</v>
      </c>
      <c r="T100" s="191"/>
      <c r="U100" s="191"/>
      <c r="V100" s="201">
        <f>ROUND((SUM(V77:V99))/3,2)</f>
        <v>0</v>
      </c>
      <c r="W100" s="53"/>
      <c r="Z100">
        <f>(SUM(Z77:Z99))</f>
        <v>0</v>
      </c>
    </row>
  </sheetData>
  <mergeCells count="67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6:H26"/>
    <mergeCell ref="F27:H27"/>
    <mergeCell ref="F28:G28"/>
    <mergeCell ref="F29:G29"/>
    <mergeCell ref="F30:G30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H1:I1"/>
    <mergeCell ref="B68:E68"/>
    <mergeCell ref="B69:E69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D90:E90"/>
    <mergeCell ref="D77:E77"/>
    <mergeCell ref="D78:E78"/>
    <mergeCell ref="D79:E79"/>
    <mergeCell ref="D80:E80"/>
    <mergeCell ref="D81:E81"/>
    <mergeCell ref="D82:E82"/>
    <mergeCell ref="D84:E84"/>
    <mergeCell ref="D85:E85"/>
    <mergeCell ref="D86:E86"/>
    <mergeCell ref="D87:E87"/>
    <mergeCell ref="D89:E89"/>
    <mergeCell ref="D99:E99"/>
    <mergeCell ref="D100:E100"/>
    <mergeCell ref="D91:E91"/>
    <mergeCell ref="D92:E92"/>
    <mergeCell ref="D94:E94"/>
    <mergeCell ref="D95:E95"/>
    <mergeCell ref="D96:E96"/>
    <mergeCell ref="D97:E97"/>
  </mergeCells>
  <hyperlinks>
    <hyperlink ref="B1:C1" location="A2:A2" tooltip="Klikni na prechod ku Kryciemu listu..." display="Krycí list rozpočtu" xr:uid="{35BC59AF-5B53-4FE8-9044-CB95A3B919CE}"/>
    <hyperlink ref="E1:F1" location="A54:A54" tooltip="Klikni na prechod ku rekapitulácii..." display="Rekapitulácia rozpočtu" xr:uid="{6099E234-B154-4CB8-BD89-872AEAC7069E}"/>
    <hyperlink ref="H1:I1" location="B76:B76" tooltip="Klikni na prechod ku Rozpočet..." display="Rozpočet" xr:uid="{722D3CF9-C1E8-4E2A-AC22-AB7C34BB8A21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 xml:space="preserve">&amp;C&amp;B&amp; Rozpočet Vranov n. T. - Oprava chodníkov a komunikácií  / Oprava chodníkov pri BD 1064 Sídlisko Juh 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1FF6B-CC0B-4AB9-B314-719787983939}">
  <dimension ref="A1:AA133"/>
  <sheetViews>
    <sheetView workbookViewId="0">
      <pane ySplit="1" topLeftCell="A67" activePane="bottomLeft" state="frozen"/>
      <selection pane="bottomLeft" activeCell="H129" sqref="H79:H129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1.2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29</v>
      </c>
      <c r="C1" s="332"/>
      <c r="D1" s="12"/>
      <c r="E1" s="382" t="s">
        <v>0</v>
      </c>
      <c r="F1" s="383"/>
      <c r="G1" s="13"/>
      <c r="H1" s="331" t="s">
        <v>81</v>
      </c>
      <c r="I1" s="332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29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30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297</v>
      </c>
      <c r="C4" s="32"/>
      <c r="D4" s="25"/>
      <c r="E4" s="25"/>
      <c r="F4" s="44" t="s">
        <v>32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34</v>
      </c>
      <c r="C6" s="32"/>
      <c r="D6" s="44" t="s">
        <v>35</v>
      </c>
      <c r="E6" s="25"/>
      <c r="F6" s="44" t="s">
        <v>36</v>
      </c>
      <c r="G6" s="44" t="s">
        <v>37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38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41</v>
      </c>
      <c r="C8" s="46"/>
      <c r="D8" s="28"/>
      <c r="E8" s="28"/>
      <c r="F8" s="50" t="s">
        <v>42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39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41</v>
      </c>
      <c r="C10" s="32"/>
      <c r="D10" s="25"/>
      <c r="E10" s="25"/>
      <c r="F10" s="44" t="s">
        <v>42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40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41</v>
      </c>
      <c r="C12" s="32"/>
      <c r="D12" s="25"/>
      <c r="E12" s="25"/>
      <c r="F12" s="44" t="s">
        <v>42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63</v>
      </c>
      <c r="D14" s="61" t="s">
        <v>64</v>
      </c>
      <c r="E14" s="66" t="s">
        <v>65</v>
      </c>
      <c r="F14" s="375" t="s">
        <v>48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43</v>
      </c>
      <c r="C15" s="63">
        <f>'SO 15378'!E60</f>
        <v>0</v>
      </c>
      <c r="D15" s="58">
        <f>'SO 15378'!F60</f>
        <v>0</v>
      </c>
      <c r="E15" s="67">
        <f>'SO 15378'!G60</f>
        <v>0</v>
      </c>
      <c r="F15" s="377" t="s">
        <v>121</v>
      </c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44</v>
      </c>
      <c r="C16" s="92"/>
      <c r="D16" s="93"/>
      <c r="E16" s="94"/>
      <c r="F16" s="378" t="s">
        <v>49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(SUM(Z77:Z132))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45</v>
      </c>
      <c r="C17" s="63"/>
      <c r="D17" s="58"/>
      <c r="E17" s="67"/>
      <c r="F17" s="379" t="s">
        <v>50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46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47</v>
      </c>
      <c r="C19" s="65"/>
      <c r="D19" s="60"/>
      <c r="E19" s="69">
        <f>SUM(E15:E18)</f>
        <v>0</v>
      </c>
      <c r="F19" s="364" t="s">
        <v>47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56</v>
      </c>
      <c r="C20" s="57"/>
      <c r="D20" s="95"/>
      <c r="E20" s="96"/>
      <c r="F20" s="353" t="s">
        <v>56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57</v>
      </c>
      <c r="C21" s="51"/>
      <c r="D21" s="91"/>
      <c r="E21" s="70">
        <f>((E15*U22*0)+(E16*V22*0)+(E17*W22*0))/100</f>
        <v>0</v>
      </c>
      <c r="F21" s="368" t="s">
        <v>60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58</v>
      </c>
      <c r="C22" s="34"/>
      <c r="D22" s="72"/>
      <c r="E22" s="71">
        <f>((E15*U23*0)+(E16*V23*0)+(E17*W23*0))/100</f>
        <v>0</v>
      </c>
      <c r="F22" s="368" t="s">
        <v>61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59</v>
      </c>
      <c r="C23" s="34"/>
      <c r="D23" s="72"/>
      <c r="E23" s="71">
        <f>((E15*U24*0)+(E16*V24*0)+(E17*W24*0))/100</f>
        <v>0</v>
      </c>
      <c r="F23" s="368" t="s">
        <v>62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47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68</v>
      </c>
      <c r="C26" s="98"/>
      <c r="D26" s="100"/>
      <c r="E26" s="106"/>
      <c r="F26" s="353" t="s">
        <v>51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52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53</v>
      </c>
      <c r="G28" s="359"/>
      <c r="H28" s="217">
        <f>P27-SUM('SO 15378'!K77:'SO 15378'!K132)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54</v>
      </c>
      <c r="G29" s="361"/>
      <c r="H29" s="33">
        <f>SUM('SO 15378'!K77:'SO 15378'!K132)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55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66</v>
      </c>
      <c r="C32" s="102"/>
      <c r="D32" s="19"/>
      <c r="E32" s="111" t="s">
        <v>67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19" t="s">
        <v>38</v>
      </c>
      <c r="C46" s="320"/>
      <c r="D46" s="320"/>
      <c r="E46" s="321"/>
      <c r="F46" s="346" t="s">
        <v>35</v>
      </c>
      <c r="G46" s="320"/>
      <c r="H46" s="32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19" t="s">
        <v>39</v>
      </c>
      <c r="C47" s="320"/>
      <c r="D47" s="320"/>
      <c r="E47" s="321"/>
      <c r="F47" s="346" t="s">
        <v>33</v>
      </c>
      <c r="G47" s="320"/>
      <c r="H47" s="32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19" t="s">
        <v>40</v>
      </c>
      <c r="C48" s="320"/>
      <c r="D48" s="320"/>
      <c r="E48" s="321"/>
      <c r="F48" s="346" t="s">
        <v>72</v>
      </c>
      <c r="G48" s="320"/>
      <c r="H48" s="32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47" t="s">
        <v>30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297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69</v>
      </c>
      <c r="C54" s="342"/>
      <c r="D54" s="129"/>
      <c r="E54" s="129" t="s">
        <v>63</v>
      </c>
      <c r="F54" s="129" t="s">
        <v>64</v>
      </c>
      <c r="G54" s="129" t="s">
        <v>47</v>
      </c>
      <c r="H54" s="129" t="s">
        <v>70</v>
      </c>
      <c r="I54" s="129" t="s">
        <v>71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6" t="s">
        <v>74</v>
      </c>
      <c r="C55" s="325"/>
      <c r="D55" s="325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37" t="s">
        <v>75</v>
      </c>
      <c r="C56" s="338"/>
      <c r="D56" s="338"/>
      <c r="E56" s="140">
        <f>'SO 15378'!L95</f>
        <v>0</v>
      </c>
      <c r="F56" s="140">
        <f>'SO 15378'!M95</f>
        <v>0</v>
      </c>
      <c r="G56" s="140">
        <f>'SO 15378'!I95</f>
        <v>0</v>
      </c>
      <c r="H56" s="141">
        <f>'SO 15378'!S95</f>
        <v>0</v>
      </c>
      <c r="I56" s="141">
        <f>'SO 15378'!V95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37" t="s">
        <v>76</v>
      </c>
      <c r="C57" s="338"/>
      <c r="D57" s="338"/>
      <c r="E57" s="140">
        <f>'SO 15378'!L107</f>
        <v>0</v>
      </c>
      <c r="F57" s="140">
        <f>'SO 15378'!M107</f>
        <v>0</v>
      </c>
      <c r="G57" s="140">
        <f>'SO 15378'!I107</f>
        <v>0</v>
      </c>
      <c r="H57" s="141">
        <f>'SO 15378'!S107</f>
        <v>154.78</v>
      </c>
      <c r="I57" s="141">
        <f>'SO 15378'!V107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37" t="s">
        <v>78</v>
      </c>
      <c r="C58" s="338"/>
      <c r="D58" s="338"/>
      <c r="E58" s="140">
        <f>'SO 15378'!L126</f>
        <v>0</v>
      </c>
      <c r="F58" s="140">
        <f>'SO 15378'!M126</f>
        <v>0</v>
      </c>
      <c r="G58" s="140">
        <f>'SO 15378'!I126</f>
        <v>0</v>
      </c>
      <c r="H58" s="141">
        <f>'SO 15378'!S126</f>
        <v>12.35</v>
      </c>
      <c r="I58" s="141">
        <f>'SO 15378'!V126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37" t="s">
        <v>79</v>
      </c>
      <c r="C59" s="338"/>
      <c r="D59" s="338"/>
      <c r="E59" s="140">
        <f>'SO 15378'!L130</f>
        <v>0</v>
      </c>
      <c r="F59" s="140">
        <f>'SO 15378'!M130</f>
        <v>0</v>
      </c>
      <c r="G59" s="140">
        <f>'SO 15378'!I130</f>
        <v>0</v>
      </c>
      <c r="H59" s="141">
        <f>'SO 15378'!S130</f>
        <v>0</v>
      </c>
      <c r="I59" s="141">
        <f>'SO 15378'!V130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0"/>
      <c r="B60" s="326" t="s">
        <v>74</v>
      </c>
      <c r="C60" s="318"/>
      <c r="D60" s="318"/>
      <c r="E60" s="142">
        <f>'SO 15378'!L132</f>
        <v>0</v>
      </c>
      <c r="F60" s="142">
        <f>'SO 15378'!M132</f>
        <v>0</v>
      </c>
      <c r="G60" s="142">
        <f>'SO 15378'!I132</f>
        <v>0</v>
      </c>
      <c r="H60" s="143">
        <f>'SO 15378'!S132</f>
        <v>167.13</v>
      </c>
      <c r="I60" s="143">
        <f>'SO 15378'!V132</f>
        <v>0</v>
      </c>
      <c r="J60" s="143"/>
      <c r="K60" s="143"/>
      <c r="L60" s="143"/>
      <c r="M60" s="143"/>
      <c r="N60" s="143"/>
      <c r="O60" s="143"/>
      <c r="P60" s="143"/>
      <c r="Q60" s="139"/>
      <c r="R60" s="139"/>
      <c r="S60" s="139"/>
      <c r="T60" s="139"/>
      <c r="U60" s="139"/>
      <c r="V60" s="152"/>
      <c r="W60" s="216"/>
      <c r="X60" s="139"/>
      <c r="Y60" s="139"/>
      <c r="Z60" s="139"/>
    </row>
    <row r="61" spans="1:26" x14ac:dyDescent="0.3">
      <c r="A61" s="1"/>
      <c r="B61" s="207"/>
      <c r="C61" s="1"/>
      <c r="D61" s="1"/>
      <c r="E61" s="133"/>
      <c r="F61" s="133"/>
      <c r="G61" s="133"/>
      <c r="H61" s="134"/>
      <c r="I61" s="134"/>
      <c r="J61" s="134"/>
      <c r="K61" s="134"/>
      <c r="L61" s="134"/>
      <c r="M61" s="134"/>
      <c r="N61" s="134"/>
      <c r="O61" s="134"/>
      <c r="P61" s="134"/>
      <c r="V61" s="153"/>
      <c r="W61" s="53"/>
    </row>
    <row r="62" spans="1:26" x14ac:dyDescent="0.3">
      <c r="A62" s="144"/>
      <c r="B62" s="327" t="s">
        <v>80</v>
      </c>
      <c r="C62" s="328"/>
      <c r="D62" s="328"/>
      <c r="E62" s="146">
        <f>'SO 15378'!L133</f>
        <v>0</v>
      </c>
      <c r="F62" s="146">
        <f>'SO 15378'!M133</f>
        <v>0</v>
      </c>
      <c r="G62" s="146">
        <f>'SO 15378'!I133</f>
        <v>0</v>
      </c>
      <c r="H62" s="147">
        <f>'SO 15378'!S133</f>
        <v>167.13</v>
      </c>
      <c r="I62" s="147">
        <f>'SO 15378'!V133</f>
        <v>0</v>
      </c>
      <c r="J62" s="148"/>
      <c r="K62" s="148"/>
      <c r="L62" s="148"/>
      <c r="M62" s="148"/>
      <c r="N62" s="148"/>
      <c r="O62" s="148"/>
      <c r="P62" s="148"/>
      <c r="Q62" s="149"/>
      <c r="R62" s="149"/>
      <c r="S62" s="149"/>
      <c r="T62" s="149"/>
      <c r="U62" s="149"/>
      <c r="V62" s="154"/>
      <c r="W62" s="216"/>
      <c r="X62" s="145"/>
      <c r="Y62" s="145"/>
      <c r="Z62" s="145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42"/>
      <c r="C64" s="3"/>
      <c r="D64" s="3"/>
      <c r="E64" s="14"/>
      <c r="F64" s="14"/>
      <c r="G64" s="14"/>
      <c r="H64" s="155"/>
      <c r="I64" s="155"/>
      <c r="J64" s="155"/>
      <c r="K64" s="155"/>
      <c r="L64" s="155"/>
      <c r="M64" s="155"/>
      <c r="N64" s="155"/>
      <c r="O64" s="155"/>
      <c r="P64" s="155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38"/>
      <c r="C65" s="8"/>
      <c r="D65" s="8"/>
      <c r="E65" s="27"/>
      <c r="F65" s="27"/>
      <c r="G65" s="27"/>
      <c r="H65" s="156"/>
      <c r="I65" s="156"/>
      <c r="J65" s="156"/>
      <c r="K65" s="156"/>
      <c r="L65" s="156"/>
      <c r="M65" s="156"/>
      <c r="N65" s="156"/>
      <c r="O65" s="156"/>
      <c r="P65" s="156"/>
      <c r="Q65" s="16"/>
      <c r="R65" s="16"/>
      <c r="S65" s="16"/>
      <c r="T65" s="16"/>
      <c r="U65" s="16"/>
      <c r="V65" s="16"/>
      <c r="W65" s="53"/>
    </row>
    <row r="66" spans="1:26" ht="34.950000000000003" customHeight="1" x14ac:dyDescent="0.3">
      <c r="A66" s="1"/>
      <c r="B66" s="329" t="s">
        <v>81</v>
      </c>
      <c r="C66" s="330"/>
      <c r="D66" s="330"/>
      <c r="E66" s="330"/>
      <c r="F66" s="330"/>
      <c r="G66" s="330"/>
      <c r="H66" s="330"/>
      <c r="I66" s="330"/>
      <c r="J66" s="330"/>
      <c r="K66" s="330"/>
      <c r="L66" s="330"/>
      <c r="M66" s="330"/>
      <c r="N66" s="330"/>
      <c r="O66" s="330"/>
      <c r="P66" s="330"/>
      <c r="Q66" s="330"/>
      <c r="R66" s="330"/>
      <c r="S66" s="330"/>
      <c r="T66" s="330"/>
      <c r="U66" s="330"/>
      <c r="V66" s="330"/>
      <c r="W66" s="53"/>
    </row>
    <row r="67" spans="1:26" x14ac:dyDescent="0.3">
      <c r="A67" s="15"/>
      <c r="B67" s="97"/>
      <c r="C67" s="19"/>
      <c r="D67" s="19"/>
      <c r="E67" s="99"/>
      <c r="F67" s="99"/>
      <c r="G67" s="99"/>
      <c r="H67" s="170"/>
      <c r="I67" s="170"/>
      <c r="J67" s="170"/>
      <c r="K67" s="170"/>
      <c r="L67" s="170"/>
      <c r="M67" s="170"/>
      <c r="N67" s="170"/>
      <c r="O67" s="170"/>
      <c r="P67" s="170"/>
      <c r="Q67" s="20"/>
      <c r="R67" s="20"/>
      <c r="S67" s="20"/>
      <c r="T67" s="20"/>
      <c r="U67" s="20"/>
      <c r="V67" s="20"/>
      <c r="W67" s="53"/>
    </row>
    <row r="68" spans="1:26" ht="19.95" customHeight="1" x14ac:dyDescent="0.3">
      <c r="A68" s="202"/>
      <c r="B68" s="333" t="s">
        <v>38</v>
      </c>
      <c r="C68" s="334"/>
      <c r="D68" s="334"/>
      <c r="E68" s="335"/>
      <c r="F68" s="168"/>
      <c r="G68" s="168"/>
      <c r="H68" s="169" t="s">
        <v>92</v>
      </c>
      <c r="I68" s="322" t="s">
        <v>93</v>
      </c>
      <c r="J68" s="323"/>
      <c r="K68" s="323"/>
      <c r="L68" s="323"/>
      <c r="M68" s="323"/>
      <c r="N68" s="323"/>
      <c r="O68" s="323"/>
      <c r="P68" s="324"/>
      <c r="Q68" s="18"/>
      <c r="R68" s="18"/>
      <c r="S68" s="18"/>
      <c r="T68" s="18"/>
      <c r="U68" s="18"/>
      <c r="V68" s="18"/>
      <c r="W68" s="53"/>
    </row>
    <row r="69" spans="1:26" ht="19.95" customHeight="1" x14ac:dyDescent="0.3">
      <c r="A69" s="202"/>
      <c r="B69" s="319" t="s">
        <v>39</v>
      </c>
      <c r="C69" s="320"/>
      <c r="D69" s="320"/>
      <c r="E69" s="321"/>
      <c r="F69" s="164"/>
      <c r="G69" s="164"/>
      <c r="H69" s="165" t="s">
        <v>33</v>
      </c>
      <c r="I69" s="165"/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202"/>
      <c r="B70" s="319" t="s">
        <v>40</v>
      </c>
      <c r="C70" s="320"/>
      <c r="D70" s="320"/>
      <c r="E70" s="321"/>
      <c r="F70" s="164"/>
      <c r="G70" s="164"/>
      <c r="H70" s="165" t="s">
        <v>94</v>
      </c>
      <c r="I70" s="165" t="s">
        <v>37</v>
      </c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95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6" t="s">
        <v>297</v>
      </c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8" t="s">
        <v>73</v>
      </c>
      <c r="C75" s="166"/>
      <c r="D75" s="166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x14ac:dyDescent="0.3">
      <c r="A76" s="2"/>
      <c r="B76" s="209" t="s">
        <v>82</v>
      </c>
      <c r="C76" s="129" t="s">
        <v>83</v>
      </c>
      <c r="D76" s="129" t="s">
        <v>84</v>
      </c>
      <c r="E76" s="157"/>
      <c r="F76" s="157" t="s">
        <v>85</v>
      </c>
      <c r="G76" s="157" t="s">
        <v>86</v>
      </c>
      <c r="H76" s="158" t="s">
        <v>87</v>
      </c>
      <c r="I76" s="158" t="s">
        <v>88</v>
      </c>
      <c r="J76" s="158"/>
      <c r="K76" s="158"/>
      <c r="L76" s="158"/>
      <c r="M76" s="158"/>
      <c r="N76" s="158"/>
      <c r="O76" s="158"/>
      <c r="P76" s="158" t="s">
        <v>89</v>
      </c>
      <c r="Q76" s="159"/>
      <c r="R76" s="159"/>
      <c r="S76" s="129" t="s">
        <v>90</v>
      </c>
      <c r="T76" s="160"/>
      <c r="U76" s="160"/>
      <c r="V76" s="129" t="s">
        <v>91</v>
      </c>
      <c r="W76" s="53"/>
    </row>
    <row r="77" spans="1:26" x14ac:dyDescent="0.3">
      <c r="A77" s="10"/>
      <c r="B77" s="210"/>
      <c r="C77" s="171"/>
      <c r="D77" s="325" t="s">
        <v>74</v>
      </c>
      <c r="E77" s="325"/>
      <c r="F77" s="136"/>
      <c r="G77" s="172"/>
      <c r="H77" s="136"/>
      <c r="I77" s="136"/>
      <c r="J77" s="137"/>
      <c r="K77" s="137"/>
      <c r="L77" s="137"/>
      <c r="M77" s="137"/>
      <c r="N77" s="137"/>
      <c r="O77" s="137"/>
      <c r="P77" s="137"/>
      <c r="Q77" s="135"/>
      <c r="R77" s="135"/>
      <c r="S77" s="135"/>
      <c r="T77" s="135"/>
      <c r="U77" s="135"/>
      <c r="V77" s="195"/>
      <c r="W77" s="216"/>
      <c r="X77" s="139"/>
      <c r="Y77" s="139"/>
      <c r="Z77" s="139"/>
    </row>
    <row r="78" spans="1:26" x14ac:dyDescent="0.3">
      <c r="A78" s="10"/>
      <c r="B78" s="211"/>
      <c r="C78" s="174">
        <v>1</v>
      </c>
      <c r="D78" s="316" t="s">
        <v>75</v>
      </c>
      <c r="E78" s="316"/>
      <c r="F78" s="140"/>
      <c r="G78" s="173"/>
      <c r="H78" s="140"/>
      <c r="I78" s="140"/>
      <c r="J78" s="141"/>
      <c r="K78" s="141"/>
      <c r="L78" s="141"/>
      <c r="M78" s="141"/>
      <c r="N78" s="141"/>
      <c r="O78" s="141"/>
      <c r="P78" s="141"/>
      <c r="Q78" s="10"/>
      <c r="R78" s="10"/>
      <c r="S78" s="10"/>
      <c r="T78" s="10"/>
      <c r="U78" s="10"/>
      <c r="V78" s="196"/>
      <c r="W78" s="216"/>
      <c r="X78" s="139"/>
      <c r="Y78" s="139"/>
      <c r="Z78" s="139"/>
    </row>
    <row r="79" spans="1:26" ht="25.05" customHeight="1" x14ac:dyDescent="0.3">
      <c r="A79" s="180"/>
      <c r="B79" s="212">
        <v>1</v>
      </c>
      <c r="C79" s="181" t="s">
        <v>298</v>
      </c>
      <c r="D79" s="317" t="s">
        <v>299</v>
      </c>
      <c r="E79" s="317"/>
      <c r="F79" s="175" t="s">
        <v>125</v>
      </c>
      <c r="G79" s="176">
        <v>85.55</v>
      </c>
      <c r="H79" s="175"/>
      <c r="I79" s="175">
        <f t="shared" ref="I79:I94" si="0">ROUND(G79*(H79),2)</f>
        <v>0</v>
      </c>
      <c r="J79" s="177">
        <f t="shared" ref="J79:J94" si="1">ROUND(G79*(N79),2)</f>
        <v>626.23</v>
      </c>
      <c r="K79" s="178">
        <f t="shared" ref="K79:K94" si="2">ROUND(G79*(O79),2)</f>
        <v>0</v>
      </c>
      <c r="L79" s="178">
        <f t="shared" ref="L79:L93" si="3">ROUND(G79*(H79),2)</f>
        <v>0</v>
      </c>
      <c r="M79" s="178"/>
      <c r="N79" s="178">
        <v>7.32</v>
      </c>
      <c r="O79" s="178"/>
      <c r="P79" s="182"/>
      <c r="Q79" s="182"/>
      <c r="R79" s="182"/>
      <c r="S79" s="179">
        <f t="shared" ref="S79:S94" si="4"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2</v>
      </c>
      <c r="C80" s="181" t="s">
        <v>300</v>
      </c>
      <c r="D80" s="317" t="s">
        <v>301</v>
      </c>
      <c r="E80" s="317"/>
      <c r="F80" s="175" t="s">
        <v>125</v>
      </c>
      <c r="G80" s="176">
        <v>14.9</v>
      </c>
      <c r="H80" s="175"/>
      <c r="I80" s="175">
        <f t="shared" si="0"/>
        <v>0</v>
      </c>
      <c r="J80" s="177">
        <f t="shared" si="1"/>
        <v>103.41</v>
      </c>
      <c r="K80" s="178">
        <f t="shared" si="2"/>
        <v>0</v>
      </c>
      <c r="L80" s="178">
        <f t="shared" si="3"/>
        <v>0</v>
      </c>
      <c r="M80" s="178"/>
      <c r="N80" s="178">
        <v>6.9399999999999995</v>
      </c>
      <c r="O80" s="178"/>
      <c r="P80" s="182"/>
      <c r="Q80" s="182"/>
      <c r="R80" s="182"/>
      <c r="S80" s="179">
        <f t="shared" si="4"/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3</v>
      </c>
      <c r="C81" s="181" t="s">
        <v>302</v>
      </c>
      <c r="D81" s="317" t="s">
        <v>303</v>
      </c>
      <c r="E81" s="317"/>
      <c r="F81" s="175" t="s">
        <v>125</v>
      </c>
      <c r="G81" s="176">
        <v>88.55</v>
      </c>
      <c r="H81" s="175"/>
      <c r="I81" s="175">
        <f t="shared" si="0"/>
        <v>0</v>
      </c>
      <c r="J81" s="177">
        <f t="shared" si="1"/>
        <v>63.76</v>
      </c>
      <c r="K81" s="178">
        <f t="shared" si="2"/>
        <v>0</v>
      </c>
      <c r="L81" s="178">
        <f t="shared" si="3"/>
        <v>0</v>
      </c>
      <c r="M81" s="178"/>
      <c r="N81" s="178">
        <v>0.72</v>
      </c>
      <c r="O81" s="178"/>
      <c r="P81" s="182"/>
      <c r="Q81" s="182"/>
      <c r="R81" s="182"/>
      <c r="S81" s="179">
        <f t="shared" si="4"/>
        <v>0</v>
      </c>
      <c r="T81" s="179"/>
      <c r="U81" s="179"/>
      <c r="V81" s="197"/>
      <c r="W81" s="53"/>
      <c r="Z81">
        <v>0</v>
      </c>
    </row>
    <row r="82" spans="1:26" ht="25.05" customHeight="1" x14ac:dyDescent="0.3">
      <c r="A82" s="180"/>
      <c r="B82" s="212">
        <v>4</v>
      </c>
      <c r="C82" s="181" t="s">
        <v>304</v>
      </c>
      <c r="D82" s="317" t="s">
        <v>305</v>
      </c>
      <c r="E82" s="317"/>
      <c r="F82" s="175" t="s">
        <v>104</v>
      </c>
      <c r="G82" s="176">
        <v>15</v>
      </c>
      <c r="H82" s="175"/>
      <c r="I82" s="175">
        <f t="shared" si="0"/>
        <v>0</v>
      </c>
      <c r="J82" s="177">
        <f t="shared" si="1"/>
        <v>3.75</v>
      </c>
      <c r="K82" s="178">
        <f t="shared" si="2"/>
        <v>0</v>
      </c>
      <c r="L82" s="178">
        <f t="shared" si="3"/>
        <v>0</v>
      </c>
      <c r="M82" s="178"/>
      <c r="N82" s="178">
        <v>0.25</v>
      </c>
      <c r="O82" s="178"/>
      <c r="P82" s="182"/>
      <c r="Q82" s="182"/>
      <c r="R82" s="182"/>
      <c r="S82" s="179">
        <f t="shared" si="4"/>
        <v>0</v>
      </c>
      <c r="T82" s="179"/>
      <c r="U82" s="179"/>
      <c r="V82" s="197"/>
      <c r="W82" s="53"/>
      <c r="Z82">
        <v>0</v>
      </c>
    </row>
    <row r="83" spans="1:26" ht="25.05" customHeight="1" x14ac:dyDescent="0.3">
      <c r="A83" s="180"/>
      <c r="B83" s="212">
        <v>5</v>
      </c>
      <c r="C83" s="181" t="s">
        <v>306</v>
      </c>
      <c r="D83" s="317" t="s">
        <v>307</v>
      </c>
      <c r="E83" s="317"/>
      <c r="F83" s="175" t="s">
        <v>104</v>
      </c>
      <c r="G83" s="176">
        <v>235.5</v>
      </c>
      <c r="H83" s="175"/>
      <c r="I83" s="175">
        <f t="shared" si="0"/>
        <v>0</v>
      </c>
      <c r="J83" s="177">
        <f t="shared" si="1"/>
        <v>101.27</v>
      </c>
      <c r="K83" s="178">
        <f t="shared" si="2"/>
        <v>0</v>
      </c>
      <c r="L83" s="178">
        <f t="shared" si="3"/>
        <v>0</v>
      </c>
      <c r="M83" s="178"/>
      <c r="N83" s="178">
        <v>0.43</v>
      </c>
      <c r="O83" s="178"/>
      <c r="P83" s="182"/>
      <c r="Q83" s="182"/>
      <c r="R83" s="182"/>
      <c r="S83" s="179">
        <f t="shared" si="4"/>
        <v>0</v>
      </c>
      <c r="T83" s="179"/>
      <c r="U83" s="179"/>
      <c r="V83" s="197"/>
      <c r="W83" s="53"/>
      <c r="Z83">
        <v>0</v>
      </c>
    </row>
    <row r="84" spans="1:26" ht="25.05" customHeight="1" x14ac:dyDescent="0.3">
      <c r="A84" s="180"/>
      <c r="B84" s="212">
        <v>6</v>
      </c>
      <c r="C84" s="181" t="s">
        <v>308</v>
      </c>
      <c r="D84" s="317" t="s">
        <v>309</v>
      </c>
      <c r="E84" s="317"/>
      <c r="F84" s="175" t="s">
        <v>104</v>
      </c>
      <c r="G84" s="176">
        <v>15</v>
      </c>
      <c r="H84" s="175"/>
      <c r="I84" s="175">
        <f t="shared" si="0"/>
        <v>0</v>
      </c>
      <c r="J84" s="177">
        <f t="shared" si="1"/>
        <v>18</v>
      </c>
      <c r="K84" s="178">
        <f t="shared" si="2"/>
        <v>0</v>
      </c>
      <c r="L84" s="178">
        <f t="shared" si="3"/>
        <v>0</v>
      </c>
      <c r="M84" s="178"/>
      <c r="N84" s="178">
        <v>1.2</v>
      </c>
      <c r="O84" s="178"/>
      <c r="P84" s="182"/>
      <c r="Q84" s="182"/>
      <c r="R84" s="182"/>
      <c r="S84" s="179">
        <f t="shared" si="4"/>
        <v>0</v>
      </c>
      <c r="T84" s="179"/>
      <c r="U84" s="179"/>
      <c r="V84" s="197"/>
      <c r="W84" s="53"/>
      <c r="Z84">
        <v>0</v>
      </c>
    </row>
    <row r="85" spans="1:26" ht="25.05" customHeight="1" x14ac:dyDescent="0.3">
      <c r="A85" s="180"/>
      <c r="B85" s="212">
        <v>7</v>
      </c>
      <c r="C85" s="181" t="s">
        <v>310</v>
      </c>
      <c r="D85" s="317" t="s">
        <v>311</v>
      </c>
      <c r="E85" s="317"/>
      <c r="F85" s="175" t="s">
        <v>125</v>
      </c>
      <c r="G85" s="176">
        <v>70.650000000000006</v>
      </c>
      <c r="H85" s="175"/>
      <c r="I85" s="175">
        <f t="shared" si="0"/>
        <v>0</v>
      </c>
      <c r="J85" s="177">
        <f t="shared" si="1"/>
        <v>307.33</v>
      </c>
      <c r="K85" s="178">
        <f t="shared" si="2"/>
        <v>0</v>
      </c>
      <c r="L85" s="178">
        <f t="shared" si="3"/>
        <v>0</v>
      </c>
      <c r="M85" s="178"/>
      <c r="N85" s="178">
        <v>4.3499999999999996</v>
      </c>
      <c r="O85" s="178"/>
      <c r="P85" s="182"/>
      <c r="Q85" s="182"/>
      <c r="R85" s="182"/>
      <c r="S85" s="179">
        <f t="shared" si="4"/>
        <v>0</v>
      </c>
      <c r="T85" s="179"/>
      <c r="U85" s="179"/>
      <c r="V85" s="197"/>
      <c r="W85" s="53"/>
      <c r="Z85">
        <v>0</v>
      </c>
    </row>
    <row r="86" spans="1:26" ht="25.05" customHeight="1" x14ac:dyDescent="0.3">
      <c r="A86" s="180"/>
      <c r="B86" s="212">
        <v>8</v>
      </c>
      <c r="C86" s="181" t="s">
        <v>312</v>
      </c>
      <c r="D86" s="317" t="s">
        <v>313</v>
      </c>
      <c r="E86" s="317"/>
      <c r="F86" s="175" t="s">
        <v>125</v>
      </c>
      <c r="G86" s="176">
        <v>70.650000000000006</v>
      </c>
      <c r="H86" s="175"/>
      <c r="I86" s="175">
        <f t="shared" si="0"/>
        <v>0</v>
      </c>
      <c r="J86" s="177">
        <f t="shared" si="1"/>
        <v>40.98</v>
      </c>
      <c r="K86" s="178">
        <f t="shared" si="2"/>
        <v>0</v>
      </c>
      <c r="L86" s="178">
        <f t="shared" si="3"/>
        <v>0</v>
      </c>
      <c r="M86" s="178"/>
      <c r="N86" s="178">
        <v>0.57999999999999996</v>
      </c>
      <c r="O86" s="178"/>
      <c r="P86" s="182"/>
      <c r="Q86" s="182"/>
      <c r="R86" s="182"/>
      <c r="S86" s="179">
        <f t="shared" si="4"/>
        <v>0</v>
      </c>
      <c r="T86" s="179"/>
      <c r="U86" s="179"/>
      <c r="V86" s="197"/>
      <c r="W86" s="53"/>
      <c r="Z86">
        <v>0</v>
      </c>
    </row>
    <row r="87" spans="1:26" ht="25.05" customHeight="1" x14ac:dyDescent="0.3">
      <c r="A87" s="180"/>
      <c r="B87" s="212">
        <v>9</v>
      </c>
      <c r="C87" s="181" t="s">
        <v>314</v>
      </c>
      <c r="D87" s="317" t="s">
        <v>315</v>
      </c>
      <c r="E87" s="317"/>
      <c r="F87" s="175" t="s">
        <v>104</v>
      </c>
      <c r="G87" s="176">
        <v>171</v>
      </c>
      <c r="H87" s="175"/>
      <c r="I87" s="175">
        <f t="shared" si="0"/>
        <v>0</v>
      </c>
      <c r="J87" s="177">
        <f t="shared" si="1"/>
        <v>3214.8</v>
      </c>
      <c r="K87" s="178">
        <f t="shared" si="2"/>
        <v>0</v>
      </c>
      <c r="L87" s="178">
        <f t="shared" si="3"/>
        <v>0</v>
      </c>
      <c r="M87" s="178"/>
      <c r="N87" s="178">
        <v>18.8</v>
      </c>
      <c r="O87" s="178"/>
      <c r="P87" s="182"/>
      <c r="Q87" s="182"/>
      <c r="R87" s="182"/>
      <c r="S87" s="179">
        <f t="shared" si="4"/>
        <v>0</v>
      </c>
      <c r="T87" s="179"/>
      <c r="U87" s="179"/>
      <c r="V87" s="197"/>
      <c r="W87" s="53"/>
      <c r="Z87">
        <v>0</v>
      </c>
    </row>
    <row r="88" spans="1:26" ht="25.05" customHeight="1" x14ac:dyDescent="0.3">
      <c r="A88" s="180"/>
      <c r="B88" s="212">
        <v>10</v>
      </c>
      <c r="C88" s="181" t="s">
        <v>316</v>
      </c>
      <c r="D88" s="317" t="s">
        <v>317</v>
      </c>
      <c r="E88" s="317"/>
      <c r="F88" s="175" t="s">
        <v>104</v>
      </c>
      <c r="G88" s="176">
        <v>171</v>
      </c>
      <c r="H88" s="175"/>
      <c r="I88" s="175">
        <f t="shared" si="0"/>
        <v>0</v>
      </c>
      <c r="J88" s="177">
        <f t="shared" si="1"/>
        <v>521.54999999999995</v>
      </c>
      <c r="K88" s="178">
        <f t="shared" si="2"/>
        <v>0</v>
      </c>
      <c r="L88" s="178">
        <f t="shared" si="3"/>
        <v>0</v>
      </c>
      <c r="M88" s="178"/>
      <c r="N88" s="178">
        <v>3.05</v>
      </c>
      <c r="O88" s="178"/>
      <c r="P88" s="182"/>
      <c r="Q88" s="182"/>
      <c r="R88" s="182"/>
      <c r="S88" s="179">
        <f t="shared" si="4"/>
        <v>0</v>
      </c>
      <c r="T88" s="179"/>
      <c r="U88" s="179"/>
      <c r="V88" s="197"/>
      <c r="W88" s="53"/>
      <c r="Z88">
        <v>0</v>
      </c>
    </row>
    <row r="89" spans="1:26" ht="25.05" customHeight="1" x14ac:dyDescent="0.3">
      <c r="A89" s="180"/>
      <c r="B89" s="212">
        <v>11</v>
      </c>
      <c r="C89" s="181" t="s">
        <v>318</v>
      </c>
      <c r="D89" s="317" t="s">
        <v>319</v>
      </c>
      <c r="E89" s="317"/>
      <c r="F89" s="175" t="s">
        <v>104</v>
      </c>
      <c r="G89" s="176">
        <v>191</v>
      </c>
      <c r="H89" s="175"/>
      <c r="I89" s="175">
        <f t="shared" si="0"/>
        <v>0</v>
      </c>
      <c r="J89" s="177">
        <f t="shared" si="1"/>
        <v>834.67</v>
      </c>
      <c r="K89" s="178">
        <f t="shared" si="2"/>
        <v>0</v>
      </c>
      <c r="L89" s="178">
        <f t="shared" si="3"/>
        <v>0</v>
      </c>
      <c r="M89" s="178"/>
      <c r="N89" s="178">
        <v>4.37</v>
      </c>
      <c r="O89" s="178"/>
      <c r="P89" s="182">
        <v>1.0000000000000001E-5</v>
      </c>
      <c r="Q89" s="182"/>
      <c r="R89" s="182">
        <v>1.0000000000000001E-5</v>
      </c>
      <c r="S89" s="179">
        <f t="shared" si="4"/>
        <v>2E-3</v>
      </c>
      <c r="T89" s="179"/>
      <c r="U89" s="179"/>
      <c r="V89" s="197"/>
      <c r="W89" s="53"/>
      <c r="Z89">
        <v>0</v>
      </c>
    </row>
    <row r="90" spans="1:26" ht="25.05" customHeight="1" x14ac:dyDescent="0.3">
      <c r="A90" s="180"/>
      <c r="B90" s="212">
        <v>12</v>
      </c>
      <c r="C90" s="181" t="s">
        <v>99</v>
      </c>
      <c r="D90" s="317" t="s">
        <v>320</v>
      </c>
      <c r="E90" s="317"/>
      <c r="F90" s="175" t="s">
        <v>101</v>
      </c>
      <c r="G90" s="176">
        <v>70</v>
      </c>
      <c r="H90" s="175"/>
      <c r="I90" s="175">
        <f t="shared" si="0"/>
        <v>0</v>
      </c>
      <c r="J90" s="177">
        <f t="shared" si="1"/>
        <v>142.80000000000001</v>
      </c>
      <c r="K90" s="178">
        <f t="shared" si="2"/>
        <v>0</v>
      </c>
      <c r="L90" s="178">
        <f t="shared" si="3"/>
        <v>0</v>
      </c>
      <c r="M90" s="178"/>
      <c r="N90" s="178">
        <v>2.04</v>
      </c>
      <c r="O90" s="178"/>
      <c r="P90" s="182"/>
      <c r="Q90" s="182"/>
      <c r="R90" s="182"/>
      <c r="S90" s="179">
        <f t="shared" si="4"/>
        <v>0</v>
      </c>
      <c r="T90" s="179"/>
      <c r="U90" s="179"/>
      <c r="V90" s="197"/>
      <c r="W90" s="53"/>
      <c r="Z90">
        <v>0</v>
      </c>
    </row>
    <row r="91" spans="1:26" ht="25.05" customHeight="1" x14ac:dyDescent="0.3">
      <c r="A91" s="180"/>
      <c r="B91" s="212">
        <v>13</v>
      </c>
      <c r="C91" s="181" t="s">
        <v>321</v>
      </c>
      <c r="D91" s="317" t="s">
        <v>322</v>
      </c>
      <c r="E91" s="317"/>
      <c r="F91" s="175" t="s">
        <v>104</v>
      </c>
      <c r="G91" s="176">
        <v>15</v>
      </c>
      <c r="H91" s="175"/>
      <c r="I91" s="175">
        <f t="shared" si="0"/>
        <v>0</v>
      </c>
      <c r="J91" s="177">
        <f t="shared" si="1"/>
        <v>9.4499999999999993</v>
      </c>
      <c r="K91" s="178">
        <f t="shared" si="2"/>
        <v>0</v>
      </c>
      <c r="L91" s="178">
        <f t="shared" si="3"/>
        <v>0</v>
      </c>
      <c r="M91" s="178"/>
      <c r="N91" s="178">
        <v>0.63</v>
      </c>
      <c r="O91" s="178"/>
      <c r="P91" s="182"/>
      <c r="Q91" s="182"/>
      <c r="R91" s="182"/>
      <c r="S91" s="179">
        <f t="shared" si="4"/>
        <v>0</v>
      </c>
      <c r="T91" s="179"/>
      <c r="U91" s="179"/>
      <c r="V91" s="197"/>
      <c r="W91" s="53"/>
      <c r="Z91">
        <v>0</v>
      </c>
    </row>
    <row r="92" spans="1:26" ht="25.05" customHeight="1" x14ac:dyDescent="0.3">
      <c r="A92" s="180"/>
      <c r="B92" s="212">
        <v>14</v>
      </c>
      <c r="C92" s="181" t="s">
        <v>323</v>
      </c>
      <c r="D92" s="317" t="s">
        <v>324</v>
      </c>
      <c r="E92" s="317"/>
      <c r="F92" s="175" t="s">
        <v>104</v>
      </c>
      <c r="G92" s="176">
        <v>15</v>
      </c>
      <c r="H92" s="175"/>
      <c r="I92" s="175">
        <f t="shared" si="0"/>
        <v>0</v>
      </c>
      <c r="J92" s="177">
        <f t="shared" si="1"/>
        <v>1.5</v>
      </c>
      <c r="K92" s="178">
        <f t="shared" si="2"/>
        <v>0</v>
      </c>
      <c r="L92" s="178">
        <f t="shared" si="3"/>
        <v>0</v>
      </c>
      <c r="M92" s="178"/>
      <c r="N92" s="178">
        <v>0.1</v>
      </c>
      <c r="O92" s="178"/>
      <c r="P92" s="182"/>
      <c r="Q92" s="182"/>
      <c r="R92" s="182"/>
      <c r="S92" s="179">
        <f t="shared" si="4"/>
        <v>0</v>
      </c>
      <c r="T92" s="179"/>
      <c r="U92" s="179"/>
      <c r="V92" s="197"/>
      <c r="W92" s="53"/>
      <c r="Z92">
        <v>0</v>
      </c>
    </row>
    <row r="93" spans="1:26" ht="25.05" customHeight="1" x14ac:dyDescent="0.3">
      <c r="A93" s="180"/>
      <c r="B93" s="212">
        <v>15</v>
      </c>
      <c r="C93" s="181" t="s">
        <v>325</v>
      </c>
      <c r="D93" s="317" t="s">
        <v>326</v>
      </c>
      <c r="E93" s="317"/>
      <c r="F93" s="175" t="s">
        <v>125</v>
      </c>
      <c r="G93" s="176">
        <v>16.399999999999999</v>
      </c>
      <c r="H93" s="175"/>
      <c r="I93" s="175">
        <f t="shared" si="0"/>
        <v>0</v>
      </c>
      <c r="J93" s="177">
        <f t="shared" si="1"/>
        <v>17.059999999999999</v>
      </c>
      <c r="K93" s="178">
        <f t="shared" si="2"/>
        <v>0</v>
      </c>
      <c r="L93" s="178">
        <f t="shared" si="3"/>
        <v>0</v>
      </c>
      <c r="M93" s="178"/>
      <c r="N93" s="178">
        <v>1.04</v>
      </c>
      <c r="O93" s="178"/>
      <c r="P93" s="182"/>
      <c r="Q93" s="182"/>
      <c r="R93" s="182"/>
      <c r="S93" s="179">
        <f t="shared" si="4"/>
        <v>0</v>
      </c>
      <c r="T93" s="179"/>
      <c r="U93" s="179"/>
      <c r="V93" s="197"/>
      <c r="W93" s="53"/>
      <c r="Z93">
        <v>0</v>
      </c>
    </row>
    <row r="94" spans="1:26" ht="25.05" customHeight="1" x14ac:dyDescent="0.3">
      <c r="A94" s="180"/>
      <c r="B94" s="213">
        <v>16</v>
      </c>
      <c r="C94" s="188" t="s">
        <v>327</v>
      </c>
      <c r="D94" s="315" t="s">
        <v>328</v>
      </c>
      <c r="E94" s="315"/>
      <c r="F94" s="183" t="s">
        <v>329</v>
      </c>
      <c r="G94" s="184">
        <v>0.47299999999999998</v>
      </c>
      <c r="H94" s="183"/>
      <c r="I94" s="183">
        <f t="shared" si="0"/>
        <v>0</v>
      </c>
      <c r="J94" s="185">
        <f t="shared" si="1"/>
        <v>2.06</v>
      </c>
      <c r="K94" s="186">
        <f t="shared" si="2"/>
        <v>0</v>
      </c>
      <c r="L94" s="186"/>
      <c r="M94" s="186">
        <f>ROUND(G94*(H94),2)</f>
        <v>0</v>
      </c>
      <c r="N94" s="186">
        <v>4.3600000000000003</v>
      </c>
      <c r="O94" s="186"/>
      <c r="P94" s="189"/>
      <c r="Q94" s="189"/>
      <c r="R94" s="189"/>
      <c r="S94" s="187">
        <f t="shared" si="4"/>
        <v>0</v>
      </c>
      <c r="T94" s="187"/>
      <c r="U94" s="187"/>
      <c r="V94" s="200"/>
      <c r="W94" s="53"/>
      <c r="Z94">
        <v>0</v>
      </c>
    </row>
    <row r="95" spans="1:26" x14ac:dyDescent="0.3">
      <c r="A95" s="10"/>
      <c r="B95" s="211"/>
      <c r="C95" s="174">
        <v>1</v>
      </c>
      <c r="D95" s="316" t="s">
        <v>75</v>
      </c>
      <c r="E95" s="316"/>
      <c r="F95" s="140"/>
      <c r="G95" s="173"/>
      <c r="H95" s="140"/>
      <c r="I95" s="142">
        <f>ROUND((SUM(I78:I94))/1,2)</f>
        <v>0</v>
      </c>
      <c r="J95" s="141"/>
      <c r="K95" s="141"/>
      <c r="L95" s="141">
        <f>ROUND((SUM(L78:L94))/1,2)</f>
        <v>0</v>
      </c>
      <c r="M95" s="141">
        <f>ROUND((SUM(M78:M94))/1,2)</f>
        <v>0</v>
      </c>
      <c r="N95" s="141"/>
      <c r="O95" s="141"/>
      <c r="P95" s="141"/>
      <c r="Q95" s="10"/>
      <c r="R95" s="10"/>
      <c r="S95" s="10">
        <f>ROUND((SUM(S78:S94))/1,2)</f>
        <v>0</v>
      </c>
      <c r="T95" s="10"/>
      <c r="U95" s="10"/>
      <c r="V95" s="198">
        <f>ROUND((SUM(V78:V94))/1,2)</f>
        <v>0</v>
      </c>
      <c r="W95" s="216"/>
      <c r="X95" s="139"/>
      <c r="Y95" s="139"/>
      <c r="Z95" s="139"/>
    </row>
    <row r="96" spans="1:26" x14ac:dyDescent="0.3">
      <c r="A96" s="1"/>
      <c r="B96" s="207"/>
      <c r="C96" s="1"/>
      <c r="D96" s="1"/>
      <c r="E96" s="133"/>
      <c r="F96" s="133"/>
      <c r="G96" s="167"/>
      <c r="H96" s="133"/>
      <c r="I96" s="133"/>
      <c r="J96" s="134"/>
      <c r="K96" s="134"/>
      <c r="L96" s="134"/>
      <c r="M96" s="134"/>
      <c r="N96" s="134"/>
      <c r="O96" s="134"/>
      <c r="P96" s="134"/>
      <c r="Q96" s="1"/>
      <c r="R96" s="1"/>
      <c r="S96" s="1"/>
      <c r="T96" s="1"/>
      <c r="U96" s="1"/>
      <c r="V96" s="199"/>
      <c r="W96" s="53"/>
    </row>
    <row r="97" spans="1:26" x14ac:dyDescent="0.3">
      <c r="A97" s="10"/>
      <c r="B97" s="211"/>
      <c r="C97" s="174">
        <v>5</v>
      </c>
      <c r="D97" s="316" t="s">
        <v>76</v>
      </c>
      <c r="E97" s="316"/>
      <c r="F97" s="140"/>
      <c r="G97" s="173"/>
      <c r="H97" s="140"/>
      <c r="I97" s="140"/>
      <c r="J97" s="141"/>
      <c r="K97" s="141"/>
      <c r="L97" s="141"/>
      <c r="M97" s="141"/>
      <c r="N97" s="141"/>
      <c r="O97" s="141"/>
      <c r="P97" s="141"/>
      <c r="Q97" s="10"/>
      <c r="R97" s="10"/>
      <c r="S97" s="10"/>
      <c r="T97" s="10"/>
      <c r="U97" s="10"/>
      <c r="V97" s="196"/>
      <c r="W97" s="216"/>
      <c r="X97" s="139"/>
      <c r="Y97" s="139"/>
      <c r="Z97" s="139"/>
    </row>
    <row r="98" spans="1:26" ht="25.05" customHeight="1" x14ac:dyDescent="0.3">
      <c r="A98" s="180"/>
      <c r="B98" s="212">
        <v>17</v>
      </c>
      <c r="C98" s="181" t="s">
        <v>330</v>
      </c>
      <c r="D98" s="317" t="s">
        <v>331</v>
      </c>
      <c r="E98" s="317"/>
      <c r="F98" s="175" t="s">
        <v>104</v>
      </c>
      <c r="G98" s="176">
        <v>235.5</v>
      </c>
      <c r="H98" s="175"/>
      <c r="I98" s="175">
        <f t="shared" ref="I98:I106" si="5">ROUND(G98*(H98),2)</f>
        <v>0</v>
      </c>
      <c r="J98" s="177">
        <f t="shared" ref="J98:J106" si="6">ROUND(G98*(N98),2)</f>
        <v>1196.3399999999999</v>
      </c>
      <c r="K98" s="178">
        <f t="shared" ref="K98:K106" si="7">ROUND(G98*(O98),2)</f>
        <v>0</v>
      </c>
      <c r="L98" s="178">
        <f t="shared" ref="L98:L104" si="8">ROUND(G98*(H98),2)</f>
        <v>0</v>
      </c>
      <c r="M98" s="178"/>
      <c r="N98" s="178">
        <v>5.08</v>
      </c>
      <c r="O98" s="178"/>
      <c r="P98" s="182">
        <v>0.27994000000000002</v>
      </c>
      <c r="Q98" s="182"/>
      <c r="R98" s="182">
        <v>0.27994000000000002</v>
      </c>
      <c r="S98" s="179">
        <f t="shared" ref="S98:S106" si="9">ROUND(G98*(P98),3)</f>
        <v>65.926000000000002</v>
      </c>
      <c r="T98" s="179"/>
      <c r="U98" s="179"/>
      <c r="V98" s="197"/>
      <c r="W98" s="53"/>
      <c r="Z98">
        <v>0</v>
      </c>
    </row>
    <row r="99" spans="1:26" ht="25.05" customHeight="1" x14ac:dyDescent="0.3">
      <c r="A99" s="180"/>
      <c r="B99" s="212">
        <v>18</v>
      </c>
      <c r="C99" s="181" t="s">
        <v>291</v>
      </c>
      <c r="D99" s="317" t="s">
        <v>332</v>
      </c>
      <c r="E99" s="317"/>
      <c r="F99" s="175" t="s">
        <v>104</v>
      </c>
      <c r="G99" s="176">
        <v>235.5</v>
      </c>
      <c r="H99" s="175"/>
      <c r="I99" s="175">
        <f t="shared" si="5"/>
        <v>0</v>
      </c>
      <c r="J99" s="177">
        <f t="shared" si="6"/>
        <v>1547.24</v>
      </c>
      <c r="K99" s="178">
        <f t="shared" si="7"/>
        <v>0</v>
      </c>
      <c r="L99" s="178">
        <f t="shared" si="8"/>
        <v>0</v>
      </c>
      <c r="M99" s="178"/>
      <c r="N99" s="178">
        <v>6.57</v>
      </c>
      <c r="O99" s="178"/>
      <c r="P99" s="182">
        <v>0.37080000000000002</v>
      </c>
      <c r="Q99" s="182"/>
      <c r="R99" s="182">
        <v>0.37080000000000002</v>
      </c>
      <c r="S99" s="179">
        <f t="shared" si="9"/>
        <v>87.322999999999993</v>
      </c>
      <c r="T99" s="179"/>
      <c r="U99" s="179"/>
      <c r="V99" s="197"/>
      <c r="W99" s="53"/>
      <c r="Z99">
        <v>0</v>
      </c>
    </row>
    <row r="100" spans="1:26" ht="25.05" customHeight="1" x14ac:dyDescent="0.3">
      <c r="A100" s="180"/>
      <c r="B100" s="212">
        <v>19</v>
      </c>
      <c r="C100" s="181" t="s">
        <v>333</v>
      </c>
      <c r="D100" s="317" t="s">
        <v>334</v>
      </c>
      <c r="E100" s="317"/>
      <c r="F100" s="175" t="s">
        <v>104</v>
      </c>
      <c r="G100" s="176">
        <v>235.5</v>
      </c>
      <c r="H100" s="175"/>
      <c r="I100" s="175">
        <f t="shared" si="5"/>
        <v>0</v>
      </c>
      <c r="J100" s="177">
        <f t="shared" si="6"/>
        <v>150.72</v>
      </c>
      <c r="K100" s="178">
        <f t="shared" si="7"/>
        <v>0</v>
      </c>
      <c r="L100" s="178">
        <f t="shared" si="8"/>
        <v>0</v>
      </c>
      <c r="M100" s="178"/>
      <c r="N100" s="178">
        <v>0.64</v>
      </c>
      <c r="O100" s="178"/>
      <c r="P100" s="182">
        <v>6.0099999999999997E-3</v>
      </c>
      <c r="Q100" s="182"/>
      <c r="R100" s="182">
        <v>6.0099999999999997E-3</v>
      </c>
      <c r="S100" s="179">
        <f t="shared" si="9"/>
        <v>1.415</v>
      </c>
      <c r="T100" s="179"/>
      <c r="U100" s="179"/>
      <c r="V100" s="197"/>
      <c r="W100" s="53"/>
      <c r="Z100">
        <v>0</v>
      </c>
    </row>
    <row r="101" spans="1:26" ht="25.05" customHeight="1" x14ac:dyDescent="0.3">
      <c r="A101" s="180"/>
      <c r="B101" s="212">
        <v>20</v>
      </c>
      <c r="C101" s="181" t="s">
        <v>107</v>
      </c>
      <c r="D101" s="317" t="s">
        <v>335</v>
      </c>
      <c r="E101" s="317"/>
      <c r="F101" s="175" t="s">
        <v>104</v>
      </c>
      <c r="G101" s="176">
        <v>191</v>
      </c>
      <c r="H101" s="175"/>
      <c r="I101" s="175">
        <f t="shared" si="5"/>
        <v>0</v>
      </c>
      <c r="J101" s="177">
        <f t="shared" si="6"/>
        <v>72.58</v>
      </c>
      <c r="K101" s="178">
        <f t="shared" si="7"/>
        <v>0</v>
      </c>
      <c r="L101" s="178">
        <f t="shared" si="8"/>
        <v>0</v>
      </c>
      <c r="M101" s="178"/>
      <c r="N101" s="178">
        <v>0.38</v>
      </c>
      <c r="O101" s="178"/>
      <c r="P101" s="182">
        <v>6.0999999999999997E-4</v>
      </c>
      <c r="Q101" s="182"/>
      <c r="R101" s="182">
        <v>6.0999999999999997E-4</v>
      </c>
      <c r="S101" s="179">
        <f t="shared" si="9"/>
        <v>0.11700000000000001</v>
      </c>
      <c r="T101" s="179"/>
      <c r="U101" s="179"/>
      <c r="V101" s="197"/>
      <c r="W101" s="53"/>
      <c r="Z101">
        <v>0</v>
      </c>
    </row>
    <row r="102" spans="1:26" ht="25.05" customHeight="1" x14ac:dyDescent="0.3">
      <c r="A102" s="180"/>
      <c r="B102" s="212">
        <v>21</v>
      </c>
      <c r="C102" s="181" t="s">
        <v>336</v>
      </c>
      <c r="D102" s="317" t="s">
        <v>337</v>
      </c>
      <c r="E102" s="317"/>
      <c r="F102" s="175" t="s">
        <v>104</v>
      </c>
      <c r="G102" s="176">
        <v>426.5</v>
      </c>
      <c r="H102" s="175"/>
      <c r="I102" s="175">
        <f t="shared" si="5"/>
        <v>0</v>
      </c>
      <c r="J102" s="177">
        <f t="shared" si="6"/>
        <v>4853.57</v>
      </c>
      <c r="K102" s="178">
        <f t="shared" si="7"/>
        <v>0</v>
      </c>
      <c r="L102" s="178">
        <f t="shared" si="8"/>
        <v>0</v>
      </c>
      <c r="M102" s="178"/>
      <c r="N102" s="178">
        <v>11.38</v>
      </c>
      <c r="O102" s="178"/>
      <c r="P102" s="182"/>
      <c r="Q102" s="182"/>
      <c r="R102" s="182"/>
      <c r="S102" s="179">
        <f t="shared" si="9"/>
        <v>0</v>
      </c>
      <c r="T102" s="179"/>
      <c r="U102" s="179"/>
      <c r="V102" s="197"/>
      <c r="W102" s="53"/>
      <c r="Z102">
        <v>0</v>
      </c>
    </row>
    <row r="103" spans="1:26" ht="25.05" customHeight="1" x14ac:dyDescent="0.3">
      <c r="A103" s="180"/>
      <c r="B103" s="212">
        <v>22</v>
      </c>
      <c r="C103" s="181" t="s">
        <v>338</v>
      </c>
      <c r="D103" s="317" t="s">
        <v>339</v>
      </c>
      <c r="E103" s="317"/>
      <c r="F103" s="175" t="s">
        <v>104</v>
      </c>
      <c r="G103" s="176">
        <v>50.5</v>
      </c>
      <c r="H103" s="175"/>
      <c r="I103" s="175">
        <f t="shared" si="5"/>
        <v>0</v>
      </c>
      <c r="J103" s="177">
        <f t="shared" si="6"/>
        <v>554.49</v>
      </c>
      <c r="K103" s="178">
        <f t="shared" si="7"/>
        <v>0</v>
      </c>
      <c r="L103" s="178">
        <f t="shared" si="8"/>
        <v>0</v>
      </c>
      <c r="M103" s="178"/>
      <c r="N103" s="178">
        <v>10.98</v>
      </c>
      <c r="O103" s="178"/>
      <c r="P103" s="182"/>
      <c r="Q103" s="182"/>
      <c r="R103" s="182"/>
      <c r="S103" s="179">
        <f t="shared" si="9"/>
        <v>0</v>
      </c>
      <c r="T103" s="179"/>
      <c r="U103" s="179"/>
      <c r="V103" s="197"/>
      <c r="W103" s="53"/>
      <c r="Z103">
        <v>0</v>
      </c>
    </row>
    <row r="104" spans="1:26" ht="25.05" customHeight="1" x14ac:dyDescent="0.3">
      <c r="A104" s="180"/>
      <c r="B104" s="212">
        <v>23</v>
      </c>
      <c r="C104" s="181" t="s">
        <v>340</v>
      </c>
      <c r="D104" s="317" t="s">
        <v>341</v>
      </c>
      <c r="E104" s="317"/>
      <c r="F104" s="175" t="s">
        <v>104</v>
      </c>
      <c r="G104" s="176">
        <v>185</v>
      </c>
      <c r="H104" s="175"/>
      <c r="I104" s="175">
        <f t="shared" si="5"/>
        <v>0</v>
      </c>
      <c r="J104" s="177">
        <f t="shared" si="6"/>
        <v>3178.3</v>
      </c>
      <c r="K104" s="178">
        <f t="shared" si="7"/>
        <v>0</v>
      </c>
      <c r="L104" s="178">
        <f t="shared" si="8"/>
        <v>0</v>
      </c>
      <c r="M104" s="178"/>
      <c r="N104" s="178">
        <v>17.18</v>
      </c>
      <c r="O104" s="178"/>
      <c r="P104" s="182"/>
      <c r="Q104" s="182"/>
      <c r="R104" s="182"/>
      <c r="S104" s="179">
        <f t="shared" si="9"/>
        <v>0</v>
      </c>
      <c r="T104" s="179"/>
      <c r="U104" s="179"/>
      <c r="V104" s="197"/>
      <c r="W104" s="53"/>
      <c r="Z104">
        <v>0</v>
      </c>
    </row>
    <row r="105" spans="1:26" ht="25.05" customHeight="1" x14ac:dyDescent="0.3">
      <c r="A105" s="180"/>
      <c r="B105" s="213">
        <v>24</v>
      </c>
      <c r="C105" s="188" t="s">
        <v>342</v>
      </c>
      <c r="D105" s="315" t="s">
        <v>343</v>
      </c>
      <c r="E105" s="315"/>
      <c r="F105" s="183" t="s">
        <v>101</v>
      </c>
      <c r="G105" s="184">
        <v>34</v>
      </c>
      <c r="H105" s="183"/>
      <c r="I105" s="183">
        <f t="shared" si="5"/>
        <v>0</v>
      </c>
      <c r="J105" s="185">
        <f t="shared" si="6"/>
        <v>442</v>
      </c>
      <c r="K105" s="186">
        <f t="shared" si="7"/>
        <v>0</v>
      </c>
      <c r="L105" s="186"/>
      <c r="M105" s="186">
        <f>ROUND(G105*(H105),2)</f>
        <v>0</v>
      </c>
      <c r="N105" s="186">
        <v>13</v>
      </c>
      <c r="O105" s="186"/>
      <c r="P105" s="189"/>
      <c r="Q105" s="189"/>
      <c r="R105" s="189"/>
      <c r="S105" s="187">
        <f t="shared" si="9"/>
        <v>0</v>
      </c>
      <c r="T105" s="187"/>
      <c r="U105" s="187"/>
      <c r="V105" s="200"/>
      <c r="W105" s="53"/>
      <c r="Z105">
        <v>0</v>
      </c>
    </row>
    <row r="106" spans="1:26" ht="25.05" customHeight="1" x14ac:dyDescent="0.3">
      <c r="A106" s="180"/>
      <c r="B106" s="213">
        <v>25</v>
      </c>
      <c r="C106" s="188" t="s">
        <v>344</v>
      </c>
      <c r="D106" s="315" t="s">
        <v>345</v>
      </c>
      <c r="E106" s="315"/>
      <c r="F106" s="183" t="s">
        <v>101</v>
      </c>
      <c r="G106" s="184">
        <v>34</v>
      </c>
      <c r="H106" s="183"/>
      <c r="I106" s="183">
        <f t="shared" si="5"/>
        <v>0</v>
      </c>
      <c r="J106" s="185">
        <f t="shared" si="6"/>
        <v>34</v>
      </c>
      <c r="K106" s="186">
        <f t="shared" si="7"/>
        <v>0</v>
      </c>
      <c r="L106" s="186"/>
      <c r="M106" s="186">
        <f>ROUND(G106*(H106),2)</f>
        <v>0</v>
      </c>
      <c r="N106" s="186">
        <v>1</v>
      </c>
      <c r="O106" s="186"/>
      <c r="P106" s="189"/>
      <c r="Q106" s="189"/>
      <c r="R106" s="189"/>
      <c r="S106" s="187">
        <f t="shared" si="9"/>
        <v>0</v>
      </c>
      <c r="T106" s="187"/>
      <c r="U106" s="187"/>
      <c r="V106" s="200"/>
      <c r="W106" s="53"/>
      <c r="Z106">
        <v>0</v>
      </c>
    </row>
    <row r="107" spans="1:26" x14ac:dyDescent="0.3">
      <c r="A107" s="10"/>
      <c r="B107" s="211"/>
      <c r="C107" s="174">
        <v>5</v>
      </c>
      <c r="D107" s="316" t="s">
        <v>76</v>
      </c>
      <c r="E107" s="316"/>
      <c r="F107" s="140"/>
      <c r="G107" s="173"/>
      <c r="H107" s="140"/>
      <c r="I107" s="142">
        <f>ROUND((SUM(I97:I106))/1,2)</f>
        <v>0</v>
      </c>
      <c r="J107" s="141"/>
      <c r="K107" s="141"/>
      <c r="L107" s="141">
        <f>ROUND((SUM(L97:L106))/1,2)</f>
        <v>0</v>
      </c>
      <c r="M107" s="141">
        <f>ROUND((SUM(M97:M106))/1,2)</f>
        <v>0</v>
      </c>
      <c r="N107" s="141"/>
      <c r="O107" s="141"/>
      <c r="P107" s="141"/>
      <c r="Q107" s="10"/>
      <c r="R107" s="10"/>
      <c r="S107" s="10">
        <f>ROUND((SUM(S97:S106))/1,2)</f>
        <v>154.78</v>
      </c>
      <c r="T107" s="10"/>
      <c r="U107" s="10"/>
      <c r="V107" s="198">
        <f>ROUND((SUM(V97:V106))/1,2)</f>
        <v>0</v>
      </c>
      <c r="W107" s="216"/>
      <c r="X107" s="139"/>
      <c r="Y107" s="139"/>
      <c r="Z107" s="139"/>
    </row>
    <row r="108" spans="1:26" x14ac:dyDescent="0.3">
      <c r="A108" s="1"/>
      <c r="B108" s="207"/>
      <c r="C108" s="1"/>
      <c r="D108" s="1"/>
      <c r="E108" s="133"/>
      <c r="F108" s="133"/>
      <c r="G108" s="167"/>
      <c r="H108" s="133"/>
      <c r="I108" s="133"/>
      <c r="J108" s="134"/>
      <c r="K108" s="134"/>
      <c r="L108" s="134"/>
      <c r="M108" s="134"/>
      <c r="N108" s="134"/>
      <c r="O108" s="134"/>
      <c r="P108" s="134"/>
      <c r="Q108" s="1"/>
      <c r="R108" s="1"/>
      <c r="S108" s="1"/>
      <c r="T108" s="1"/>
      <c r="U108" s="1"/>
      <c r="V108" s="199"/>
      <c r="W108" s="53"/>
    </row>
    <row r="109" spans="1:26" x14ac:dyDescent="0.3">
      <c r="A109" s="10"/>
      <c r="B109" s="211"/>
      <c r="C109" s="174">
        <v>9</v>
      </c>
      <c r="D109" s="316" t="s">
        <v>78</v>
      </c>
      <c r="E109" s="316"/>
      <c r="F109" s="140"/>
      <c r="G109" s="173"/>
      <c r="H109" s="140"/>
      <c r="I109" s="140"/>
      <c r="J109" s="141"/>
      <c r="K109" s="141"/>
      <c r="L109" s="141"/>
      <c r="M109" s="141"/>
      <c r="N109" s="141"/>
      <c r="O109" s="141"/>
      <c r="P109" s="141"/>
      <c r="Q109" s="10"/>
      <c r="R109" s="10"/>
      <c r="S109" s="10"/>
      <c r="T109" s="10"/>
      <c r="U109" s="10"/>
      <c r="V109" s="196"/>
      <c r="W109" s="216"/>
      <c r="X109" s="139"/>
      <c r="Y109" s="139"/>
      <c r="Z109" s="139"/>
    </row>
    <row r="110" spans="1:26" ht="25.05" customHeight="1" x14ac:dyDescent="0.3">
      <c r="A110" s="180"/>
      <c r="B110" s="212">
        <v>26</v>
      </c>
      <c r="C110" s="181" t="s">
        <v>346</v>
      </c>
      <c r="D110" s="317" t="s">
        <v>347</v>
      </c>
      <c r="E110" s="317"/>
      <c r="F110" s="175" t="s">
        <v>101</v>
      </c>
      <c r="G110" s="176">
        <v>75</v>
      </c>
      <c r="H110" s="175"/>
      <c r="I110" s="175">
        <f t="shared" ref="I110:I125" si="10">ROUND(G110*(H110),2)</f>
        <v>0</v>
      </c>
      <c r="J110" s="177">
        <f t="shared" ref="J110:J125" si="11">ROUND(G110*(N110),2)</f>
        <v>62.25</v>
      </c>
      <c r="K110" s="178">
        <f t="shared" ref="K110:K125" si="12">ROUND(G110*(O110),2)</f>
        <v>0</v>
      </c>
      <c r="L110" s="178">
        <f t="shared" ref="L110:L124" si="13">ROUND(G110*(H110),2)</f>
        <v>0</v>
      </c>
      <c r="M110" s="178"/>
      <c r="N110" s="178">
        <v>0.83</v>
      </c>
      <c r="O110" s="178"/>
      <c r="P110" s="182">
        <v>9.0000000000000006E-5</v>
      </c>
      <c r="Q110" s="182"/>
      <c r="R110" s="182">
        <v>9.0000000000000006E-5</v>
      </c>
      <c r="S110" s="179">
        <f t="shared" ref="S110:S125" si="14">ROUND(G110*(P110),3)</f>
        <v>7.0000000000000001E-3</v>
      </c>
      <c r="T110" s="179"/>
      <c r="U110" s="179"/>
      <c r="V110" s="197"/>
      <c r="W110" s="53"/>
      <c r="Z110">
        <v>0</v>
      </c>
    </row>
    <row r="111" spans="1:26" ht="25.05" customHeight="1" x14ac:dyDescent="0.3">
      <c r="A111" s="180"/>
      <c r="B111" s="212">
        <v>27</v>
      </c>
      <c r="C111" s="181" t="s">
        <v>348</v>
      </c>
      <c r="D111" s="317" t="s">
        <v>349</v>
      </c>
      <c r="E111" s="317"/>
      <c r="F111" s="175" t="s">
        <v>101</v>
      </c>
      <c r="G111" s="176">
        <v>75</v>
      </c>
      <c r="H111" s="175"/>
      <c r="I111" s="175">
        <f t="shared" si="10"/>
        <v>0</v>
      </c>
      <c r="J111" s="177">
        <f t="shared" si="11"/>
        <v>15</v>
      </c>
      <c r="K111" s="178">
        <f t="shared" si="12"/>
        <v>0</v>
      </c>
      <c r="L111" s="178">
        <f t="shared" si="13"/>
        <v>0</v>
      </c>
      <c r="M111" s="178"/>
      <c r="N111" s="178">
        <v>0.2</v>
      </c>
      <c r="O111" s="178"/>
      <c r="P111" s="182">
        <v>4.0000000000000003E-5</v>
      </c>
      <c r="Q111" s="182"/>
      <c r="R111" s="182">
        <v>4.0000000000000003E-5</v>
      </c>
      <c r="S111" s="179">
        <f t="shared" si="14"/>
        <v>3.0000000000000001E-3</v>
      </c>
      <c r="T111" s="179"/>
      <c r="U111" s="179"/>
      <c r="V111" s="197"/>
      <c r="W111" s="53"/>
      <c r="Z111">
        <v>0</v>
      </c>
    </row>
    <row r="112" spans="1:26" ht="25.05" customHeight="1" x14ac:dyDescent="0.3">
      <c r="A112" s="180"/>
      <c r="B112" s="212">
        <v>28</v>
      </c>
      <c r="C112" s="181" t="s">
        <v>350</v>
      </c>
      <c r="D112" s="317" t="s">
        <v>351</v>
      </c>
      <c r="E112" s="317"/>
      <c r="F112" s="175" t="s">
        <v>104</v>
      </c>
      <c r="G112" s="176">
        <v>1</v>
      </c>
      <c r="H112" s="175"/>
      <c r="I112" s="175">
        <f t="shared" si="10"/>
        <v>0</v>
      </c>
      <c r="J112" s="177">
        <f t="shared" si="11"/>
        <v>14.64</v>
      </c>
      <c r="K112" s="178">
        <f t="shared" si="12"/>
        <v>0</v>
      </c>
      <c r="L112" s="178">
        <f t="shared" si="13"/>
        <v>0</v>
      </c>
      <c r="M112" s="178"/>
      <c r="N112" s="178">
        <v>14.64</v>
      </c>
      <c r="O112" s="178"/>
      <c r="P112" s="182">
        <v>6.6E-4</v>
      </c>
      <c r="Q112" s="182"/>
      <c r="R112" s="182">
        <v>6.6E-4</v>
      </c>
      <c r="S112" s="179">
        <f t="shared" si="14"/>
        <v>1E-3</v>
      </c>
      <c r="T112" s="179"/>
      <c r="U112" s="179"/>
      <c r="V112" s="197"/>
      <c r="W112" s="53"/>
      <c r="Z112">
        <v>0</v>
      </c>
    </row>
    <row r="113" spans="1:26" ht="25.05" customHeight="1" x14ac:dyDescent="0.3">
      <c r="A113" s="180"/>
      <c r="B113" s="212">
        <v>29</v>
      </c>
      <c r="C113" s="181" t="s">
        <v>352</v>
      </c>
      <c r="D113" s="317" t="s">
        <v>353</v>
      </c>
      <c r="E113" s="317"/>
      <c r="F113" s="175" t="s">
        <v>104</v>
      </c>
      <c r="G113" s="176">
        <v>1</v>
      </c>
      <c r="H113" s="175"/>
      <c r="I113" s="175">
        <f t="shared" si="10"/>
        <v>0</v>
      </c>
      <c r="J113" s="177">
        <f t="shared" si="11"/>
        <v>0.89</v>
      </c>
      <c r="K113" s="178">
        <f t="shared" si="12"/>
        <v>0</v>
      </c>
      <c r="L113" s="178">
        <f t="shared" si="13"/>
        <v>0</v>
      </c>
      <c r="M113" s="178"/>
      <c r="N113" s="178">
        <v>0.89</v>
      </c>
      <c r="O113" s="178"/>
      <c r="P113" s="182">
        <v>3.2000000000000003E-4</v>
      </c>
      <c r="Q113" s="182"/>
      <c r="R113" s="182">
        <v>3.2000000000000003E-4</v>
      </c>
      <c r="S113" s="179">
        <f t="shared" si="14"/>
        <v>0</v>
      </c>
      <c r="T113" s="179"/>
      <c r="U113" s="179"/>
      <c r="V113" s="197"/>
      <c r="W113" s="53"/>
      <c r="Z113">
        <v>0</v>
      </c>
    </row>
    <row r="114" spans="1:26" ht="25.05" customHeight="1" x14ac:dyDescent="0.3">
      <c r="A114" s="180"/>
      <c r="B114" s="212">
        <v>30</v>
      </c>
      <c r="C114" s="181" t="s">
        <v>354</v>
      </c>
      <c r="D114" s="317" t="s">
        <v>355</v>
      </c>
      <c r="E114" s="317"/>
      <c r="F114" s="175" t="s">
        <v>101</v>
      </c>
      <c r="G114" s="176">
        <v>75</v>
      </c>
      <c r="H114" s="175"/>
      <c r="I114" s="175">
        <f t="shared" si="10"/>
        <v>0</v>
      </c>
      <c r="J114" s="177">
        <f t="shared" si="11"/>
        <v>12</v>
      </c>
      <c r="K114" s="178">
        <f t="shared" si="12"/>
        <v>0</v>
      </c>
      <c r="L114" s="178">
        <f t="shared" si="13"/>
        <v>0</v>
      </c>
      <c r="M114" s="178"/>
      <c r="N114" s="178">
        <v>0.16</v>
      </c>
      <c r="O114" s="178"/>
      <c r="P114" s="182"/>
      <c r="Q114" s="182"/>
      <c r="R114" s="182"/>
      <c r="S114" s="179">
        <f t="shared" si="14"/>
        <v>0</v>
      </c>
      <c r="T114" s="179"/>
      <c r="U114" s="179"/>
      <c r="V114" s="197"/>
      <c r="W114" s="53"/>
      <c r="Z114">
        <v>0</v>
      </c>
    </row>
    <row r="115" spans="1:26" ht="25.05" customHeight="1" x14ac:dyDescent="0.3">
      <c r="A115" s="180"/>
      <c r="B115" s="212">
        <v>31</v>
      </c>
      <c r="C115" s="181" t="s">
        <v>356</v>
      </c>
      <c r="D115" s="317" t="s">
        <v>357</v>
      </c>
      <c r="E115" s="317"/>
      <c r="F115" s="175" t="s">
        <v>104</v>
      </c>
      <c r="G115" s="176">
        <v>1</v>
      </c>
      <c r="H115" s="175"/>
      <c r="I115" s="175">
        <f t="shared" si="10"/>
        <v>0</v>
      </c>
      <c r="J115" s="177">
        <f t="shared" si="11"/>
        <v>1.31</v>
      </c>
      <c r="K115" s="178">
        <f t="shared" si="12"/>
        <v>0</v>
      </c>
      <c r="L115" s="178">
        <f t="shared" si="13"/>
        <v>0</v>
      </c>
      <c r="M115" s="178"/>
      <c r="N115" s="178">
        <v>1.31</v>
      </c>
      <c r="O115" s="178"/>
      <c r="P115" s="182"/>
      <c r="Q115" s="182"/>
      <c r="R115" s="182"/>
      <c r="S115" s="179">
        <f t="shared" si="14"/>
        <v>0</v>
      </c>
      <c r="T115" s="179"/>
      <c r="U115" s="179"/>
      <c r="V115" s="197"/>
      <c r="W115" s="53"/>
      <c r="Z115">
        <v>0</v>
      </c>
    </row>
    <row r="116" spans="1:26" ht="25.05" customHeight="1" x14ac:dyDescent="0.3">
      <c r="A116" s="180"/>
      <c r="B116" s="212">
        <v>32</v>
      </c>
      <c r="C116" s="181" t="s">
        <v>358</v>
      </c>
      <c r="D116" s="317" t="s">
        <v>359</v>
      </c>
      <c r="E116" s="317"/>
      <c r="F116" s="175" t="s">
        <v>101</v>
      </c>
      <c r="G116" s="176">
        <v>98</v>
      </c>
      <c r="H116" s="175"/>
      <c r="I116" s="175">
        <f t="shared" si="10"/>
        <v>0</v>
      </c>
      <c r="J116" s="177">
        <f t="shared" si="11"/>
        <v>722.26</v>
      </c>
      <c r="K116" s="178">
        <f t="shared" si="12"/>
        <v>0</v>
      </c>
      <c r="L116" s="178">
        <f t="shared" si="13"/>
        <v>0</v>
      </c>
      <c r="M116" s="178"/>
      <c r="N116" s="178">
        <v>7.37</v>
      </c>
      <c r="O116" s="178"/>
      <c r="P116" s="182">
        <v>0.12586</v>
      </c>
      <c r="Q116" s="182"/>
      <c r="R116" s="182">
        <v>0.12586</v>
      </c>
      <c r="S116" s="179">
        <f t="shared" si="14"/>
        <v>12.334</v>
      </c>
      <c r="T116" s="179"/>
      <c r="U116" s="179"/>
      <c r="V116" s="197"/>
      <c r="W116" s="53"/>
      <c r="Z116">
        <v>0</v>
      </c>
    </row>
    <row r="117" spans="1:26" ht="25.05" customHeight="1" x14ac:dyDescent="0.3">
      <c r="A117" s="180"/>
      <c r="B117" s="212">
        <v>33</v>
      </c>
      <c r="C117" s="181" t="s">
        <v>152</v>
      </c>
      <c r="D117" s="317" t="s">
        <v>360</v>
      </c>
      <c r="E117" s="317"/>
      <c r="F117" s="175" t="s">
        <v>101</v>
      </c>
      <c r="G117" s="176">
        <v>176</v>
      </c>
      <c r="H117" s="175"/>
      <c r="I117" s="175">
        <f t="shared" si="10"/>
        <v>0</v>
      </c>
      <c r="J117" s="177">
        <f t="shared" si="11"/>
        <v>721.6</v>
      </c>
      <c r="K117" s="178">
        <f t="shared" si="12"/>
        <v>0</v>
      </c>
      <c r="L117" s="178">
        <f t="shared" si="13"/>
        <v>0</v>
      </c>
      <c r="M117" s="178"/>
      <c r="N117" s="178">
        <v>4.0999999999999996</v>
      </c>
      <c r="O117" s="178"/>
      <c r="P117" s="182">
        <v>2.0000000000000002E-5</v>
      </c>
      <c r="Q117" s="182"/>
      <c r="R117" s="182">
        <v>2.0000000000000002E-5</v>
      </c>
      <c r="S117" s="179">
        <f t="shared" si="14"/>
        <v>4.0000000000000001E-3</v>
      </c>
      <c r="T117" s="179"/>
      <c r="U117" s="179"/>
      <c r="V117" s="197"/>
      <c r="W117" s="53"/>
      <c r="Z117">
        <v>0</v>
      </c>
    </row>
    <row r="118" spans="1:26" ht="25.05" customHeight="1" x14ac:dyDescent="0.3">
      <c r="A118" s="180"/>
      <c r="B118" s="212">
        <v>34</v>
      </c>
      <c r="C118" s="181" t="s">
        <v>361</v>
      </c>
      <c r="D118" s="317" t="s">
        <v>362</v>
      </c>
      <c r="E118" s="317"/>
      <c r="F118" s="175" t="s">
        <v>98</v>
      </c>
      <c r="G118" s="176">
        <v>74.332999999999998</v>
      </c>
      <c r="H118" s="175"/>
      <c r="I118" s="175">
        <f t="shared" si="10"/>
        <v>0</v>
      </c>
      <c r="J118" s="177">
        <f t="shared" si="11"/>
        <v>98.86</v>
      </c>
      <c r="K118" s="178">
        <f t="shared" si="12"/>
        <v>0</v>
      </c>
      <c r="L118" s="178">
        <f t="shared" si="13"/>
        <v>0</v>
      </c>
      <c r="M118" s="178"/>
      <c r="N118" s="178">
        <v>1.33</v>
      </c>
      <c r="O118" s="178"/>
      <c r="P118" s="182"/>
      <c r="Q118" s="182"/>
      <c r="R118" s="182"/>
      <c r="S118" s="179">
        <f t="shared" si="14"/>
        <v>0</v>
      </c>
      <c r="T118" s="179"/>
      <c r="U118" s="179"/>
      <c r="V118" s="197"/>
      <c r="W118" s="53"/>
      <c r="Z118">
        <v>0</v>
      </c>
    </row>
    <row r="119" spans="1:26" ht="25.05" customHeight="1" x14ac:dyDescent="0.3">
      <c r="A119" s="180"/>
      <c r="B119" s="212">
        <v>35</v>
      </c>
      <c r="C119" s="181" t="s">
        <v>363</v>
      </c>
      <c r="D119" s="317" t="s">
        <v>364</v>
      </c>
      <c r="E119" s="317"/>
      <c r="F119" s="175" t="s">
        <v>98</v>
      </c>
      <c r="G119" s="176">
        <v>668.99699999999996</v>
      </c>
      <c r="H119" s="175"/>
      <c r="I119" s="175">
        <f t="shared" si="10"/>
        <v>0</v>
      </c>
      <c r="J119" s="177">
        <f t="shared" si="11"/>
        <v>167.25</v>
      </c>
      <c r="K119" s="178">
        <f t="shared" si="12"/>
        <v>0</v>
      </c>
      <c r="L119" s="178">
        <f t="shared" si="13"/>
        <v>0</v>
      </c>
      <c r="M119" s="178"/>
      <c r="N119" s="178">
        <v>0.25</v>
      </c>
      <c r="O119" s="178"/>
      <c r="P119" s="182"/>
      <c r="Q119" s="182"/>
      <c r="R119" s="182"/>
      <c r="S119" s="179">
        <f t="shared" si="14"/>
        <v>0</v>
      </c>
      <c r="T119" s="179"/>
      <c r="U119" s="179"/>
      <c r="V119" s="197"/>
      <c r="W119" s="53"/>
      <c r="Z119">
        <v>0</v>
      </c>
    </row>
    <row r="120" spans="1:26" ht="25.05" customHeight="1" x14ac:dyDescent="0.3">
      <c r="A120" s="180"/>
      <c r="B120" s="212">
        <v>36</v>
      </c>
      <c r="C120" s="181" t="s">
        <v>185</v>
      </c>
      <c r="D120" s="317" t="s">
        <v>365</v>
      </c>
      <c r="E120" s="317"/>
      <c r="F120" s="175" t="s">
        <v>98</v>
      </c>
      <c r="G120" s="176">
        <v>10.15</v>
      </c>
      <c r="H120" s="175"/>
      <c r="I120" s="175">
        <f t="shared" si="10"/>
        <v>0</v>
      </c>
      <c r="J120" s="177">
        <f t="shared" si="11"/>
        <v>205.64</v>
      </c>
      <c r="K120" s="178">
        <f t="shared" si="12"/>
        <v>0</v>
      </c>
      <c r="L120" s="178">
        <f t="shared" si="13"/>
        <v>0</v>
      </c>
      <c r="M120" s="178"/>
      <c r="N120" s="178">
        <v>20.260000000000002</v>
      </c>
      <c r="O120" s="178"/>
      <c r="P120" s="182"/>
      <c r="Q120" s="182"/>
      <c r="R120" s="182"/>
      <c r="S120" s="179">
        <f t="shared" si="14"/>
        <v>0</v>
      </c>
      <c r="T120" s="179"/>
      <c r="U120" s="179"/>
      <c r="V120" s="197"/>
      <c r="W120" s="53"/>
      <c r="Z120">
        <v>0</v>
      </c>
    </row>
    <row r="121" spans="1:26" ht="25.05" customHeight="1" x14ac:dyDescent="0.3">
      <c r="A121" s="180"/>
      <c r="B121" s="212">
        <v>37</v>
      </c>
      <c r="C121" s="181" t="s">
        <v>366</v>
      </c>
      <c r="D121" s="317" t="s">
        <v>367</v>
      </c>
      <c r="E121" s="317"/>
      <c r="F121" s="175" t="s">
        <v>98</v>
      </c>
      <c r="G121" s="176">
        <v>10.15</v>
      </c>
      <c r="H121" s="175"/>
      <c r="I121" s="175">
        <f t="shared" si="10"/>
        <v>0</v>
      </c>
      <c r="J121" s="177">
        <f t="shared" si="11"/>
        <v>7.82</v>
      </c>
      <c r="K121" s="178">
        <f t="shared" si="12"/>
        <v>0</v>
      </c>
      <c r="L121" s="178">
        <f t="shared" si="13"/>
        <v>0</v>
      </c>
      <c r="M121" s="178"/>
      <c r="N121" s="178">
        <v>0.77</v>
      </c>
      <c r="O121" s="178"/>
      <c r="P121" s="182"/>
      <c r="Q121" s="182"/>
      <c r="R121" s="182"/>
      <c r="S121" s="179">
        <f t="shared" si="14"/>
        <v>0</v>
      </c>
      <c r="T121" s="179"/>
      <c r="U121" s="179"/>
      <c r="V121" s="197"/>
      <c r="W121" s="53"/>
      <c r="Z121">
        <v>0</v>
      </c>
    </row>
    <row r="122" spans="1:26" ht="25.05" customHeight="1" x14ac:dyDescent="0.3">
      <c r="A122" s="180"/>
      <c r="B122" s="212">
        <v>38</v>
      </c>
      <c r="C122" s="181" t="s">
        <v>368</v>
      </c>
      <c r="D122" s="317" t="s">
        <v>369</v>
      </c>
      <c r="E122" s="317"/>
      <c r="F122" s="175" t="s">
        <v>101</v>
      </c>
      <c r="G122" s="176">
        <v>34</v>
      </c>
      <c r="H122" s="175"/>
      <c r="I122" s="175">
        <f t="shared" si="10"/>
        <v>0</v>
      </c>
      <c r="J122" s="177">
        <f t="shared" si="11"/>
        <v>425</v>
      </c>
      <c r="K122" s="178">
        <f t="shared" si="12"/>
        <v>0</v>
      </c>
      <c r="L122" s="178">
        <f t="shared" si="13"/>
        <v>0</v>
      </c>
      <c r="M122" s="178"/>
      <c r="N122" s="178">
        <v>12.5</v>
      </c>
      <c r="O122" s="178"/>
      <c r="P122" s="182"/>
      <c r="Q122" s="182"/>
      <c r="R122" s="182"/>
      <c r="S122" s="179">
        <f t="shared" si="14"/>
        <v>0</v>
      </c>
      <c r="T122" s="179"/>
      <c r="U122" s="179"/>
      <c r="V122" s="197"/>
      <c r="W122" s="53"/>
      <c r="Z122">
        <v>0</v>
      </c>
    </row>
    <row r="123" spans="1:26" ht="25.05" customHeight="1" x14ac:dyDescent="0.3">
      <c r="A123" s="180"/>
      <c r="B123" s="212">
        <v>39</v>
      </c>
      <c r="C123" s="181" t="s">
        <v>370</v>
      </c>
      <c r="D123" s="317" t="s">
        <v>371</v>
      </c>
      <c r="E123" s="317"/>
      <c r="F123" s="175" t="s">
        <v>372</v>
      </c>
      <c r="G123" s="176">
        <v>3</v>
      </c>
      <c r="H123" s="175"/>
      <c r="I123" s="175">
        <f t="shared" si="10"/>
        <v>0</v>
      </c>
      <c r="J123" s="177">
        <f t="shared" si="11"/>
        <v>120</v>
      </c>
      <c r="K123" s="178">
        <f t="shared" si="12"/>
        <v>0</v>
      </c>
      <c r="L123" s="178">
        <f t="shared" si="13"/>
        <v>0</v>
      </c>
      <c r="M123" s="178"/>
      <c r="N123" s="178">
        <v>40</v>
      </c>
      <c r="O123" s="178"/>
      <c r="P123" s="182"/>
      <c r="Q123" s="182"/>
      <c r="R123" s="182"/>
      <c r="S123" s="179">
        <f t="shared" si="14"/>
        <v>0</v>
      </c>
      <c r="T123" s="179"/>
      <c r="U123" s="179"/>
      <c r="V123" s="197"/>
      <c r="W123" s="53"/>
      <c r="Z123">
        <v>0</v>
      </c>
    </row>
    <row r="124" spans="1:26" ht="25.05" customHeight="1" x14ac:dyDescent="0.3">
      <c r="A124" s="180"/>
      <c r="B124" s="212">
        <v>40</v>
      </c>
      <c r="C124" s="181" t="s">
        <v>373</v>
      </c>
      <c r="D124" s="317" t="s">
        <v>374</v>
      </c>
      <c r="E124" s="317"/>
      <c r="F124" s="175" t="s">
        <v>98</v>
      </c>
      <c r="G124" s="176">
        <v>84.483000000000004</v>
      </c>
      <c r="H124" s="175"/>
      <c r="I124" s="175">
        <f t="shared" si="10"/>
        <v>0</v>
      </c>
      <c r="J124" s="177">
        <f t="shared" si="11"/>
        <v>1182.76</v>
      </c>
      <c r="K124" s="178">
        <f t="shared" si="12"/>
        <v>0</v>
      </c>
      <c r="L124" s="178">
        <f t="shared" si="13"/>
        <v>0</v>
      </c>
      <c r="M124" s="178"/>
      <c r="N124" s="178">
        <v>14</v>
      </c>
      <c r="O124" s="178"/>
      <c r="P124" s="182"/>
      <c r="Q124" s="182"/>
      <c r="R124" s="182"/>
      <c r="S124" s="179">
        <f t="shared" si="14"/>
        <v>0</v>
      </c>
      <c r="T124" s="179"/>
      <c r="U124" s="179"/>
      <c r="V124" s="197"/>
      <c r="W124" s="53"/>
      <c r="Z124">
        <v>0</v>
      </c>
    </row>
    <row r="125" spans="1:26" ht="25.05" customHeight="1" x14ac:dyDescent="0.3">
      <c r="A125" s="180"/>
      <c r="B125" s="213">
        <v>41</v>
      </c>
      <c r="C125" s="188" t="s">
        <v>375</v>
      </c>
      <c r="D125" s="315" t="s">
        <v>376</v>
      </c>
      <c r="E125" s="315"/>
      <c r="F125" s="183" t="s">
        <v>372</v>
      </c>
      <c r="G125" s="184">
        <v>98.98</v>
      </c>
      <c r="H125" s="183"/>
      <c r="I125" s="183">
        <f t="shared" si="10"/>
        <v>0</v>
      </c>
      <c r="J125" s="185">
        <f t="shared" si="11"/>
        <v>785.9</v>
      </c>
      <c r="K125" s="186">
        <f t="shared" si="12"/>
        <v>0</v>
      </c>
      <c r="L125" s="186"/>
      <c r="M125" s="186">
        <f>ROUND(G125*(H125),2)</f>
        <v>0</v>
      </c>
      <c r="N125" s="186">
        <v>7.9399999999999995</v>
      </c>
      <c r="O125" s="186"/>
      <c r="P125" s="189"/>
      <c r="Q125" s="189"/>
      <c r="R125" s="189"/>
      <c r="S125" s="187">
        <f t="shared" si="14"/>
        <v>0</v>
      </c>
      <c r="T125" s="187"/>
      <c r="U125" s="187"/>
      <c r="V125" s="200"/>
      <c r="W125" s="53"/>
      <c r="Z125">
        <v>0</v>
      </c>
    </row>
    <row r="126" spans="1:26" x14ac:dyDescent="0.3">
      <c r="A126" s="10"/>
      <c r="B126" s="211"/>
      <c r="C126" s="174">
        <v>9</v>
      </c>
      <c r="D126" s="316" t="s">
        <v>78</v>
      </c>
      <c r="E126" s="316"/>
      <c r="F126" s="140"/>
      <c r="G126" s="173"/>
      <c r="H126" s="140"/>
      <c r="I126" s="142">
        <f>ROUND((SUM(I109:I125))/1,2)</f>
        <v>0</v>
      </c>
      <c r="J126" s="141"/>
      <c r="K126" s="141"/>
      <c r="L126" s="141">
        <f>ROUND((SUM(L109:L125))/1,2)</f>
        <v>0</v>
      </c>
      <c r="M126" s="141">
        <f>ROUND((SUM(M109:M125))/1,2)</f>
        <v>0</v>
      </c>
      <c r="N126" s="141"/>
      <c r="O126" s="141"/>
      <c r="P126" s="141"/>
      <c r="Q126" s="10"/>
      <c r="R126" s="10"/>
      <c r="S126" s="10">
        <f>ROUND((SUM(S109:S125))/1,2)</f>
        <v>12.35</v>
      </c>
      <c r="T126" s="10"/>
      <c r="U126" s="10"/>
      <c r="V126" s="198">
        <f>ROUND((SUM(V109:V125))/1,2)</f>
        <v>0</v>
      </c>
      <c r="W126" s="216"/>
      <c r="X126" s="139"/>
      <c r="Y126" s="139"/>
      <c r="Z126" s="139"/>
    </row>
    <row r="127" spans="1:26" x14ac:dyDescent="0.3">
      <c r="A127" s="1"/>
      <c r="B127" s="207"/>
      <c r="C127" s="1"/>
      <c r="D127" s="1"/>
      <c r="E127" s="133"/>
      <c r="F127" s="133"/>
      <c r="G127" s="167"/>
      <c r="H127" s="133"/>
      <c r="I127" s="133"/>
      <c r="J127" s="134"/>
      <c r="K127" s="134"/>
      <c r="L127" s="134"/>
      <c r="M127" s="134"/>
      <c r="N127" s="134"/>
      <c r="O127" s="134"/>
      <c r="P127" s="134"/>
      <c r="Q127" s="1"/>
      <c r="R127" s="1"/>
      <c r="S127" s="1"/>
      <c r="T127" s="1"/>
      <c r="U127" s="1"/>
      <c r="V127" s="199"/>
      <c r="W127" s="53"/>
    </row>
    <row r="128" spans="1:26" x14ac:dyDescent="0.3">
      <c r="A128" s="10"/>
      <c r="B128" s="211"/>
      <c r="C128" s="174">
        <v>99</v>
      </c>
      <c r="D128" s="316" t="s">
        <v>79</v>
      </c>
      <c r="E128" s="316"/>
      <c r="F128" s="140"/>
      <c r="G128" s="173"/>
      <c r="H128" s="140"/>
      <c r="I128" s="140"/>
      <c r="J128" s="141"/>
      <c r="K128" s="141"/>
      <c r="L128" s="141"/>
      <c r="M128" s="141"/>
      <c r="N128" s="141"/>
      <c r="O128" s="141"/>
      <c r="P128" s="141"/>
      <c r="Q128" s="10"/>
      <c r="R128" s="10"/>
      <c r="S128" s="10"/>
      <c r="T128" s="10"/>
      <c r="U128" s="10"/>
      <c r="V128" s="196"/>
      <c r="W128" s="216"/>
      <c r="X128" s="139"/>
      <c r="Y128" s="139"/>
      <c r="Z128" s="139"/>
    </row>
    <row r="129" spans="1:26" ht="25.05" customHeight="1" x14ac:dyDescent="0.3">
      <c r="A129" s="180"/>
      <c r="B129" s="212">
        <v>42</v>
      </c>
      <c r="C129" s="181" t="s">
        <v>377</v>
      </c>
      <c r="D129" s="317" t="s">
        <v>378</v>
      </c>
      <c r="E129" s="317"/>
      <c r="F129" s="175" t="s">
        <v>98</v>
      </c>
      <c r="G129" s="176">
        <v>273.13099999999997</v>
      </c>
      <c r="H129" s="175"/>
      <c r="I129" s="175">
        <f>ROUND(G129*(H129),2)</f>
        <v>0</v>
      </c>
      <c r="J129" s="177">
        <f>ROUND(G129*(N129),2)</f>
        <v>491.64</v>
      </c>
      <c r="K129" s="178">
        <f>ROUND(G129*(O129),2)</f>
        <v>0</v>
      </c>
      <c r="L129" s="178">
        <f>ROUND(G129*(H129),2)</f>
        <v>0</v>
      </c>
      <c r="M129" s="178"/>
      <c r="N129" s="178">
        <v>1.8</v>
      </c>
      <c r="O129" s="178"/>
      <c r="P129" s="182"/>
      <c r="Q129" s="182"/>
      <c r="R129" s="182"/>
      <c r="S129" s="179">
        <f>ROUND(G129*(P129),3)</f>
        <v>0</v>
      </c>
      <c r="T129" s="179"/>
      <c r="U129" s="179"/>
      <c r="V129" s="197"/>
      <c r="W129" s="53"/>
      <c r="Z129">
        <v>0</v>
      </c>
    </row>
    <row r="130" spans="1:26" x14ac:dyDescent="0.3">
      <c r="A130" s="10"/>
      <c r="B130" s="211"/>
      <c r="C130" s="174">
        <v>99</v>
      </c>
      <c r="D130" s="316" t="s">
        <v>79</v>
      </c>
      <c r="E130" s="316"/>
      <c r="F130" s="140"/>
      <c r="G130" s="173"/>
      <c r="H130" s="140"/>
      <c r="I130" s="142">
        <f>ROUND((SUM(I128:I129))/1,2)</f>
        <v>0</v>
      </c>
      <c r="J130" s="141"/>
      <c r="K130" s="141"/>
      <c r="L130" s="141">
        <f>ROUND((SUM(L128:L129))/1,2)</f>
        <v>0</v>
      </c>
      <c r="M130" s="141">
        <f>ROUND((SUM(M128:M129))/1,2)</f>
        <v>0</v>
      </c>
      <c r="N130" s="141"/>
      <c r="O130" s="141"/>
      <c r="P130" s="190"/>
      <c r="Q130" s="1"/>
      <c r="R130" s="1"/>
      <c r="S130" s="190">
        <f>ROUND((SUM(S128:S129))/1,2)</f>
        <v>0</v>
      </c>
      <c r="T130" s="2"/>
      <c r="U130" s="2"/>
      <c r="V130" s="198">
        <f>ROUND((SUM(V128:V129))/1,2)</f>
        <v>0</v>
      </c>
      <c r="W130" s="53"/>
    </row>
    <row r="131" spans="1:26" x14ac:dyDescent="0.3">
      <c r="A131" s="1"/>
      <c r="B131" s="207"/>
      <c r="C131" s="1"/>
      <c r="D131" s="1"/>
      <c r="E131" s="133"/>
      <c r="F131" s="133"/>
      <c r="G131" s="167"/>
      <c r="H131" s="133"/>
      <c r="I131" s="133"/>
      <c r="J131" s="134"/>
      <c r="K131" s="134"/>
      <c r="L131" s="134"/>
      <c r="M131" s="134"/>
      <c r="N131" s="134"/>
      <c r="O131" s="134"/>
      <c r="P131" s="134"/>
      <c r="Q131" s="1"/>
      <c r="R131" s="1"/>
      <c r="S131" s="1"/>
      <c r="T131" s="1"/>
      <c r="U131" s="1"/>
      <c r="V131" s="199"/>
      <c r="W131" s="53"/>
    </row>
    <row r="132" spans="1:26" x14ac:dyDescent="0.3">
      <c r="A132" s="10"/>
      <c r="B132" s="211"/>
      <c r="C132" s="10"/>
      <c r="D132" s="318" t="s">
        <v>74</v>
      </c>
      <c r="E132" s="318"/>
      <c r="F132" s="140"/>
      <c r="G132" s="173"/>
      <c r="H132" s="140"/>
      <c r="I132" s="142">
        <f>ROUND((SUM(I77:I131))/2,2)</f>
        <v>0</v>
      </c>
      <c r="J132" s="141"/>
      <c r="K132" s="141"/>
      <c r="L132" s="141">
        <f>ROUND((SUM(L77:L131))/2,2)</f>
        <v>0</v>
      </c>
      <c r="M132" s="141">
        <f>ROUND((SUM(M77:M131))/2,2)</f>
        <v>0</v>
      </c>
      <c r="N132" s="141"/>
      <c r="O132" s="141"/>
      <c r="P132" s="190"/>
      <c r="Q132" s="1"/>
      <c r="R132" s="1"/>
      <c r="S132" s="190">
        <f>ROUND((SUM(S77:S131))/2,2)</f>
        <v>167.13</v>
      </c>
      <c r="T132" s="1"/>
      <c r="U132" s="1"/>
      <c r="V132" s="198">
        <f>ROUND((SUM(V77:V131))/2,2)</f>
        <v>0</v>
      </c>
      <c r="W132" s="53"/>
    </row>
    <row r="133" spans="1:26" x14ac:dyDescent="0.3">
      <c r="A133" s="1"/>
      <c r="B133" s="214"/>
      <c r="C133" s="191"/>
      <c r="D133" s="314" t="s">
        <v>80</v>
      </c>
      <c r="E133" s="314"/>
      <c r="F133" s="192"/>
      <c r="G133" s="193"/>
      <c r="H133" s="192"/>
      <c r="I133" s="192">
        <f>ROUND((SUM(I77:I132))/3,2)</f>
        <v>0</v>
      </c>
      <c r="J133" s="194"/>
      <c r="K133" s="194">
        <f>ROUND((SUM(K77:K132))/3,2)</f>
        <v>0</v>
      </c>
      <c r="L133" s="194">
        <f>ROUND((SUM(L77:L132))/3,2)</f>
        <v>0</v>
      </c>
      <c r="M133" s="194">
        <f>ROUND((SUM(M77:M132))/3,2)</f>
        <v>0</v>
      </c>
      <c r="N133" s="194"/>
      <c r="O133" s="194"/>
      <c r="P133" s="193"/>
      <c r="Q133" s="191"/>
      <c r="R133" s="191"/>
      <c r="S133" s="193">
        <f>ROUND((SUM(S77:S132))/3,2)</f>
        <v>167.13</v>
      </c>
      <c r="T133" s="191"/>
      <c r="U133" s="191"/>
      <c r="V133" s="201">
        <f>ROUND((SUM(V77:V132))/3,2)</f>
        <v>0</v>
      </c>
      <c r="W133" s="53"/>
      <c r="Z133">
        <f>(SUM(Z77:Z132))</f>
        <v>0</v>
      </c>
    </row>
  </sheetData>
  <mergeCells count="100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6:H26"/>
    <mergeCell ref="F27:H27"/>
    <mergeCell ref="F28:G28"/>
    <mergeCell ref="F29:G29"/>
    <mergeCell ref="F30:G30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H1:I1"/>
    <mergeCell ref="B68:E68"/>
    <mergeCell ref="B69:E69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D88:E88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101:E101"/>
    <mergeCell ref="D89:E89"/>
    <mergeCell ref="D90:E90"/>
    <mergeCell ref="D91:E91"/>
    <mergeCell ref="D92:E92"/>
    <mergeCell ref="D93:E93"/>
    <mergeCell ref="D94:E94"/>
    <mergeCell ref="D95:E95"/>
    <mergeCell ref="D97:E97"/>
    <mergeCell ref="D98:E98"/>
    <mergeCell ref="D99:E99"/>
    <mergeCell ref="D100:E100"/>
    <mergeCell ref="D114:E114"/>
    <mergeCell ref="D102:E102"/>
    <mergeCell ref="D103:E103"/>
    <mergeCell ref="D104:E104"/>
    <mergeCell ref="D105:E105"/>
    <mergeCell ref="D106:E106"/>
    <mergeCell ref="D107:E107"/>
    <mergeCell ref="D109:E109"/>
    <mergeCell ref="D110:E110"/>
    <mergeCell ref="D111:E111"/>
    <mergeCell ref="D112:E112"/>
    <mergeCell ref="D113:E113"/>
    <mergeCell ref="D126:E126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D128:E128"/>
    <mergeCell ref="D129:E129"/>
    <mergeCell ref="D130:E130"/>
    <mergeCell ref="D132:E132"/>
    <mergeCell ref="D133:E133"/>
  </mergeCells>
  <hyperlinks>
    <hyperlink ref="B1:C1" location="A2:A2" tooltip="Klikni na prechod ku Kryciemu listu..." display="Krycí list rozpočtu" xr:uid="{5786F96B-66CD-417C-A025-51BEAD69716D}"/>
    <hyperlink ref="E1:F1" location="A54:A54" tooltip="Klikni na prechod ku rekapitulácii..." display="Rekapitulácia rozpočtu" xr:uid="{97ADE2C0-2957-4B1B-9616-66CCCAE9F041}"/>
    <hyperlink ref="H1:I1" location="B76:B76" tooltip="Klikni na prechod ku Rozpočet..." display="Rozpočet" xr:uid="{109574E3-4533-4ED2-A50D-4501B49FA3CE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Vranov n. T. - Oprava chodníkov a komunikácií  / VRANOV N/T-OPRAVA UL. KALINČIAKOVA - SO 01 – Oprava komunikácie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CEB47-93AF-4B2B-AC28-2E51AF601F5F}">
  <dimension ref="A1:AA137"/>
  <sheetViews>
    <sheetView workbookViewId="0">
      <pane ySplit="1" topLeftCell="A71" activePane="bottomLeft" state="frozen"/>
      <selection pane="bottomLeft" activeCell="H134" sqref="H79:H134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441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29</v>
      </c>
      <c r="C1" s="332"/>
      <c r="D1" s="12"/>
      <c r="E1" s="382" t="s">
        <v>0</v>
      </c>
      <c r="F1" s="383"/>
      <c r="G1" s="13"/>
      <c r="H1" s="331" t="s">
        <v>81</v>
      </c>
      <c r="I1" s="332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29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30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379</v>
      </c>
      <c r="C4" s="32"/>
      <c r="D4" s="25"/>
      <c r="E4" s="25"/>
      <c r="F4" s="44" t="s">
        <v>32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34</v>
      </c>
      <c r="C6" s="32"/>
      <c r="D6" s="44" t="s">
        <v>35</v>
      </c>
      <c r="E6" s="25"/>
      <c r="F6" s="44" t="s">
        <v>36</v>
      </c>
      <c r="G6" s="44" t="s">
        <v>37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38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41</v>
      </c>
      <c r="C8" s="46"/>
      <c r="D8" s="28"/>
      <c r="E8" s="28"/>
      <c r="F8" s="50" t="s">
        <v>42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39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41</v>
      </c>
      <c r="C10" s="32"/>
      <c r="D10" s="25"/>
      <c r="E10" s="25"/>
      <c r="F10" s="44" t="s">
        <v>42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40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41</v>
      </c>
      <c r="C12" s="32"/>
      <c r="D12" s="25"/>
      <c r="E12" s="25"/>
      <c r="F12" s="44" t="s">
        <v>42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63</v>
      </c>
      <c r="D14" s="61" t="s">
        <v>64</v>
      </c>
      <c r="E14" s="66" t="s">
        <v>65</v>
      </c>
      <c r="F14" s="375" t="s">
        <v>48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43</v>
      </c>
      <c r="C15" s="63">
        <f>'SO 15379'!E60</f>
        <v>0</v>
      </c>
      <c r="D15" s="58">
        <f>'SO 15379'!F60</f>
        <v>0</v>
      </c>
      <c r="E15" s="67">
        <f>'SO 15379'!G60</f>
        <v>0</v>
      </c>
      <c r="F15" s="377" t="s">
        <v>121</v>
      </c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44</v>
      </c>
      <c r="C16" s="92"/>
      <c r="D16" s="93"/>
      <c r="E16" s="94"/>
      <c r="F16" s="378" t="s">
        <v>49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(SUM(Z77:Z136))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45</v>
      </c>
      <c r="C17" s="63"/>
      <c r="D17" s="58"/>
      <c r="E17" s="67"/>
      <c r="F17" s="379" t="s">
        <v>50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46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47</v>
      </c>
      <c r="C19" s="65"/>
      <c r="D19" s="60"/>
      <c r="E19" s="69">
        <f>SUM(E15:E18)</f>
        <v>0</v>
      </c>
      <c r="F19" s="364" t="s">
        <v>47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56</v>
      </c>
      <c r="C20" s="57"/>
      <c r="D20" s="95"/>
      <c r="E20" s="96"/>
      <c r="F20" s="353" t="s">
        <v>56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57</v>
      </c>
      <c r="C21" s="51"/>
      <c r="D21" s="91"/>
      <c r="E21" s="70">
        <f>((E15*U22*0)+(E16*V22*0)+(E17*W22*0))/100</f>
        <v>0</v>
      </c>
      <c r="F21" s="368" t="s">
        <v>60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58</v>
      </c>
      <c r="C22" s="34"/>
      <c r="D22" s="72"/>
      <c r="E22" s="71">
        <f>((E15*U23*0)+(E16*V23*0)+(E17*W23*0))/100</f>
        <v>0</v>
      </c>
      <c r="F22" s="368" t="s">
        <v>61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59</v>
      </c>
      <c r="C23" s="34"/>
      <c r="D23" s="72"/>
      <c r="E23" s="71">
        <f>((E15*U24*0)+(E16*V24*0)+(E17*W24*0))/100</f>
        <v>0</v>
      </c>
      <c r="F23" s="368" t="s">
        <v>62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47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68</v>
      </c>
      <c r="C26" s="98"/>
      <c r="D26" s="100"/>
      <c r="E26" s="106"/>
      <c r="F26" s="353" t="s">
        <v>51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52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53</v>
      </c>
      <c r="G28" s="359"/>
      <c r="H28" s="217">
        <f>P27-SUM('SO 15379'!K77:'SO 15379'!K136)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54</v>
      </c>
      <c r="G29" s="361"/>
      <c r="H29" s="33">
        <f>SUM('SO 15379'!K77:'SO 15379'!K136)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55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66</v>
      </c>
      <c r="C32" s="102"/>
      <c r="D32" s="19"/>
      <c r="E32" s="111" t="s">
        <v>67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19" t="s">
        <v>38</v>
      </c>
      <c r="C46" s="320"/>
      <c r="D46" s="320"/>
      <c r="E46" s="321"/>
      <c r="F46" s="346" t="s">
        <v>35</v>
      </c>
      <c r="G46" s="320"/>
      <c r="H46" s="32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19" t="s">
        <v>39</v>
      </c>
      <c r="C47" s="320"/>
      <c r="D47" s="320"/>
      <c r="E47" s="321"/>
      <c r="F47" s="346" t="s">
        <v>33</v>
      </c>
      <c r="G47" s="320"/>
      <c r="H47" s="32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19" t="s">
        <v>40</v>
      </c>
      <c r="C48" s="320"/>
      <c r="D48" s="320"/>
      <c r="E48" s="321"/>
      <c r="F48" s="346" t="s">
        <v>72</v>
      </c>
      <c r="G48" s="320"/>
      <c r="H48" s="32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47" t="s">
        <v>30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379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69</v>
      </c>
      <c r="C54" s="342"/>
      <c r="D54" s="129"/>
      <c r="E54" s="129" t="s">
        <v>63</v>
      </c>
      <c r="F54" s="129" t="s">
        <v>64</v>
      </c>
      <c r="G54" s="129" t="s">
        <v>47</v>
      </c>
      <c r="H54" s="129" t="s">
        <v>70</v>
      </c>
      <c r="I54" s="129" t="s">
        <v>71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6" t="s">
        <v>74</v>
      </c>
      <c r="C55" s="325"/>
      <c r="D55" s="325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37" t="s">
        <v>75</v>
      </c>
      <c r="C56" s="338"/>
      <c r="D56" s="338"/>
      <c r="E56" s="140">
        <f>'SO 15379'!L104</f>
        <v>0</v>
      </c>
      <c r="F56" s="140">
        <f>'SO 15379'!M104</f>
        <v>0</v>
      </c>
      <c r="G56" s="140">
        <f>'SO 15379'!I104</f>
        <v>0</v>
      </c>
      <c r="H56" s="141">
        <f>'SO 15379'!S104</f>
        <v>0</v>
      </c>
      <c r="I56" s="141">
        <f>'SO 15379'!V104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37" t="s">
        <v>76</v>
      </c>
      <c r="C57" s="338"/>
      <c r="D57" s="338"/>
      <c r="E57" s="140">
        <f>'SO 15379'!L117</f>
        <v>0</v>
      </c>
      <c r="F57" s="140">
        <f>'SO 15379'!M117</f>
        <v>0</v>
      </c>
      <c r="G57" s="140">
        <f>'SO 15379'!I117</f>
        <v>0</v>
      </c>
      <c r="H57" s="141">
        <f>'SO 15379'!S117</f>
        <v>49.17</v>
      </c>
      <c r="I57" s="141">
        <f>'SO 15379'!V117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37" t="s">
        <v>78</v>
      </c>
      <c r="C58" s="338"/>
      <c r="D58" s="338"/>
      <c r="E58" s="140">
        <f>'SO 15379'!L130</f>
        <v>0</v>
      </c>
      <c r="F58" s="140">
        <f>'SO 15379'!M130</f>
        <v>0</v>
      </c>
      <c r="G58" s="140">
        <f>'SO 15379'!I130</f>
        <v>0</v>
      </c>
      <c r="H58" s="141">
        <f>'SO 15379'!S130</f>
        <v>44.94</v>
      </c>
      <c r="I58" s="141">
        <f>'SO 15379'!V130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37" t="s">
        <v>79</v>
      </c>
      <c r="C59" s="338"/>
      <c r="D59" s="338"/>
      <c r="E59" s="140">
        <f>'SO 15379'!L134</f>
        <v>0</v>
      </c>
      <c r="F59" s="140">
        <f>'SO 15379'!M134</f>
        <v>0</v>
      </c>
      <c r="G59" s="140">
        <f>'SO 15379'!I134</f>
        <v>0</v>
      </c>
      <c r="H59" s="141">
        <f>'SO 15379'!S134</f>
        <v>0</v>
      </c>
      <c r="I59" s="141">
        <f>'SO 15379'!V134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0"/>
      <c r="B60" s="326" t="s">
        <v>74</v>
      </c>
      <c r="C60" s="318"/>
      <c r="D60" s="318"/>
      <c r="E60" s="142">
        <f>'SO 15379'!L136</f>
        <v>0</v>
      </c>
      <c r="F60" s="142">
        <f>'SO 15379'!M136</f>
        <v>0</v>
      </c>
      <c r="G60" s="142">
        <f>'SO 15379'!I136</f>
        <v>0</v>
      </c>
      <c r="H60" s="143">
        <f>'SO 15379'!S136</f>
        <v>94.11</v>
      </c>
      <c r="I60" s="143">
        <f>'SO 15379'!V136</f>
        <v>0</v>
      </c>
      <c r="J60" s="143"/>
      <c r="K60" s="143"/>
      <c r="L60" s="143"/>
      <c r="M60" s="143"/>
      <c r="N60" s="143"/>
      <c r="O60" s="143"/>
      <c r="P60" s="143"/>
      <c r="Q60" s="139"/>
      <c r="R60" s="139"/>
      <c r="S60" s="139"/>
      <c r="T60" s="139"/>
      <c r="U60" s="139"/>
      <c r="V60" s="152"/>
      <c r="W60" s="216"/>
      <c r="X60" s="139"/>
      <c r="Y60" s="139"/>
      <c r="Z60" s="139"/>
    </row>
    <row r="61" spans="1:26" x14ac:dyDescent="0.3">
      <c r="A61" s="1"/>
      <c r="B61" s="207"/>
      <c r="C61" s="1"/>
      <c r="D61" s="1"/>
      <c r="E61" s="133"/>
      <c r="F61" s="133"/>
      <c r="G61" s="133"/>
      <c r="H61" s="134"/>
      <c r="I61" s="134"/>
      <c r="J61" s="134"/>
      <c r="K61" s="134"/>
      <c r="L61" s="134"/>
      <c r="M61" s="134"/>
      <c r="N61" s="134"/>
      <c r="O61" s="134"/>
      <c r="P61" s="134"/>
      <c r="V61" s="153"/>
      <c r="W61" s="53"/>
    </row>
    <row r="62" spans="1:26" x14ac:dyDescent="0.3">
      <c r="A62" s="144"/>
      <c r="B62" s="327" t="s">
        <v>80</v>
      </c>
      <c r="C62" s="328"/>
      <c r="D62" s="328"/>
      <c r="E62" s="146">
        <f>'SO 15379'!L137</f>
        <v>0</v>
      </c>
      <c r="F62" s="146">
        <f>'SO 15379'!M137</f>
        <v>0</v>
      </c>
      <c r="G62" s="146">
        <f>'SO 15379'!I137</f>
        <v>0</v>
      </c>
      <c r="H62" s="147">
        <f>'SO 15379'!S137</f>
        <v>94.11</v>
      </c>
      <c r="I62" s="147">
        <f>'SO 15379'!V137</f>
        <v>0</v>
      </c>
      <c r="J62" s="148"/>
      <c r="K62" s="148"/>
      <c r="L62" s="148"/>
      <c r="M62" s="148"/>
      <c r="N62" s="148"/>
      <c r="O62" s="148"/>
      <c r="P62" s="148"/>
      <c r="Q62" s="149"/>
      <c r="R62" s="149"/>
      <c r="S62" s="149"/>
      <c r="T62" s="149"/>
      <c r="U62" s="149"/>
      <c r="V62" s="154"/>
      <c r="W62" s="216"/>
      <c r="X62" s="145"/>
      <c r="Y62" s="145"/>
      <c r="Z62" s="145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42"/>
      <c r="C64" s="3"/>
      <c r="D64" s="3"/>
      <c r="E64" s="14"/>
      <c r="F64" s="14"/>
      <c r="G64" s="14"/>
      <c r="H64" s="155"/>
      <c r="I64" s="155"/>
      <c r="J64" s="155"/>
      <c r="K64" s="155"/>
      <c r="L64" s="155"/>
      <c r="M64" s="155"/>
      <c r="N64" s="155"/>
      <c r="O64" s="155"/>
      <c r="P64" s="155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38"/>
      <c r="C65" s="8"/>
      <c r="D65" s="8"/>
      <c r="E65" s="27"/>
      <c r="F65" s="27"/>
      <c r="G65" s="27"/>
      <c r="H65" s="156"/>
      <c r="I65" s="156"/>
      <c r="J65" s="156"/>
      <c r="K65" s="156"/>
      <c r="L65" s="156"/>
      <c r="M65" s="156"/>
      <c r="N65" s="156"/>
      <c r="O65" s="156"/>
      <c r="P65" s="156"/>
      <c r="Q65" s="16"/>
      <c r="R65" s="16"/>
      <c r="S65" s="16"/>
      <c r="T65" s="16"/>
      <c r="U65" s="16"/>
      <c r="V65" s="16"/>
      <c r="W65" s="53"/>
    </row>
    <row r="66" spans="1:26" ht="34.950000000000003" customHeight="1" x14ac:dyDescent="0.3">
      <c r="A66" s="1"/>
      <c r="B66" s="329" t="s">
        <v>81</v>
      </c>
      <c r="C66" s="330"/>
      <c r="D66" s="330"/>
      <c r="E66" s="330"/>
      <c r="F66" s="330"/>
      <c r="G66" s="330"/>
      <c r="H66" s="330"/>
      <c r="I66" s="330"/>
      <c r="J66" s="330"/>
      <c r="K66" s="330"/>
      <c r="L66" s="330"/>
      <c r="M66" s="330"/>
      <c r="N66" s="330"/>
      <c r="O66" s="330"/>
      <c r="P66" s="330"/>
      <c r="Q66" s="330"/>
      <c r="R66" s="330"/>
      <c r="S66" s="330"/>
      <c r="T66" s="330"/>
      <c r="U66" s="330"/>
      <c r="V66" s="330"/>
      <c r="W66" s="53"/>
    </row>
    <row r="67" spans="1:26" x14ac:dyDescent="0.3">
      <c r="A67" s="15"/>
      <c r="B67" s="97"/>
      <c r="C67" s="19"/>
      <c r="D67" s="19"/>
      <c r="E67" s="99"/>
      <c r="F67" s="99"/>
      <c r="G67" s="99"/>
      <c r="H67" s="170"/>
      <c r="I67" s="170"/>
      <c r="J67" s="170"/>
      <c r="K67" s="170"/>
      <c r="L67" s="170"/>
      <c r="M67" s="170"/>
      <c r="N67" s="170"/>
      <c r="O67" s="170"/>
      <c r="P67" s="170"/>
      <c r="Q67" s="20"/>
      <c r="R67" s="20"/>
      <c r="S67" s="20"/>
      <c r="T67" s="20"/>
      <c r="U67" s="20"/>
      <c r="V67" s="20"/>
      <c r="W67" s="53"/>
    </row>
    <row r="68" spans="1:26" ht="19.95" customHeight="1" x14ac:dyDescent="0.3">
      <c r="A68" s="202"/>
      <c r="B68" s="333" t="s">
        <v>38</v>
      </c>
      <c r="C68" s="334"/>
      <c r="D68" s="334"/>
      <c r="E68" s="335"/>
      <c r="F68" s="168"/>
      <c r="G68" s="168"/>
      <c r="H68" s="169" t="s">
        <v>92</v>
      </c>
      <c r="I68" s="322" t="s">
        <v>93</v>
      </c>
      <c r="J68" s="323"/>
      <c r="K68" s="323"/>
      <c r="L68" s="323"/>
      <c r="M68" s="323"/>
      <c r="N68" s="323"/>
      <c r="O68" s="323"/>
      <c r="P68" s="324"/>
      <c r="Q68" s="18"/>
      <c r="R68" s="18"/>
      <c r="S68" s="18"/>
      <c r="T68" s="18"/>
      <c r="U68" s="18"/>
      <c r="V68" s="18"/>
      <c r="W68" s="53"/>
    </row>
    <row r="69" spans="1:26" ht="19.95" customHeight="1" x14ac:dyDescent="0.3">
      <c r="A69" s="202"/>
      <c r="B69" s="319" t="s">
        <v>39</v>
      </c>
      <c r="C69" s="320"/>
      <c r="D69" s="320"/>
      <c r="E69" s="321"/>
      <c r="F69" s="164"/>
      <c r="G69" s="164"/>
      <c r="H69" s="165" t="s">
        <v>33</v>
      </c>
      <c r="I69" s="165"/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202"/>
      <c r="B70" s="319" t="s">
        <v>40</v>
      </c>
      <c r="C70" s="320"/>
      <c r="D70" s="320"/>
      <c r="E70" s="321"/>
      <c r="F70" s="164"/>
      <c r="G70" s="164"/>
      <c r="H70" s="165" t="s">
        <v>94</v>
      </c>
      <c r="I70" s="165" t="s">
        <v>37</v>
      </c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95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6" t="s">
        <v>379</v>
      </c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8" t="s">
        <v>73</v>
      </c>
      <c r="C75" s="166"/>
      <c r="D75" s="166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x14ac:dyDescent="0.3">
      <c r="A76" s="2"/>
      <c r="B76" s="209" t="s">
        <v>82</v>
      </c>
      <c r="C76" s="129" t="s">
        <v>83</v>
      </c>
      <c r="D76" s="129" t="s">
        <v>84</v>
      </c>
      <c r="E76" s="157"/>
      <c r="F76" s="157" t="s">
        <v>85</v>
      </c>
      <c r="G76" s="157" t="s">
        <v>86</v>
      </c>
      <c r="H76" s="158" t="s">
        <v>87</v>
      </c>
      <c r="I76" s="158" t="s">
        <v>88</v>
      </c>
      <c r="J76" s="158"/>
      <c r="K76" s="158"/>
      <c r="L76" s="158"/>
      <c r="M76" s="158"/>
      <c r="N76" s="158"/>
      <c r="O76" s="158"/>
      <c r="P76" s="158" t="s">
        <v>89</v>
      </c>
      <c r="Q76" s="159"/>
      <c r="R76" s="159"/>
      <c r="S76" s="129" t="s">
        <v>90</v>
      </c>
      <c r="T76" s="160"/>
      <c r="U76" s="160"/>
      <c r="V76" s="129" t="s">
        <v>91</v>
      </c>
      <c r="W76" s="53"/>
    </row>
    <row r="77" spans="1:26" x14ac:dyDescent="0.3">
      <c r="A77" s="10"/>
      <c r="B77" s="210"/>
      <c r="C77" s="171"/>
      <c r="D77" s="325" t="s">
        <v>74</v>
      </c>
      <c r="E77" s="325"/>
      <c r="F77" s="136"/>
      <c r="G77" s="172"/>
      <c r="H77" s="136"/>
      <c r="I77" s="136"/>
      <c r="J77" s="137"/>
      <c r="K77" s="137"/>
      <c r="L77" s="137"/>
      <c r="M77" s="137"/>
      <c r="N77" s="137"/>
      <c r="O77" s="137"/>
      <c r="P77" s="137"/>
      <c r="Q77" s="135"/>
      <c r="R77" s="135"/>
      <c r="S77" s="135"/>
      <c r="T77" s="135"/>
      <c r="U77" s="135"/>
      <c r="V77" s="195"/>
      <c r="W77" s="216"/>
      <c r="X77" s="139"/>
      <c r="Y77" s="139"/>
      <c r="Z77" s="139"/>
    </row>
    <row r="78" spans="1:26" x14ac:dyDescent="0.3">
      <c r="A78" s="10"/>
      <c r="B78" s="211"/>
      <c r="C78" s="174">
        <v>1</v>
      </c>
      <c r="D78" s="316" t="s">
        <v>75</v>
      </c>
      <c r="E78" s="316"/>
      <c r="F78" s="140"/>
      <c r="G78" s="173"/>
      <c r="H78" s="140"/>
      <c r="I78" s="140"/>
      <c r="J78" s="141"/>
      <c r="K78" s="141"/>
      <c r="L78" s="141"/>
      <c r="M78" s="141"/>
      <c r="N78" s="141"/>
      <c r="O78" s="141"/>
      <c r="P78" s="141"/>
      <c r="Q78" s="10"/>
      <c r="R78" s="10"/>
      <c r="S78" s="10"/>
      <c r="T78" s="10"/>
      <c r="U78" s="10"/>
      <c r="V78" s="196"/>
      <c r="W78" s="216"/>
      <c r="X78" s="139"/>
      <c r="Y78" s="139"/>
      <c r="Z78" s="139"/>
    </row>
    <row r="79" spans="1:26" ht="25.05" customHeight="1" x14ac:dyDescent="0.3">
      <c r="A79" s="180"/>
      <c r="B79" s="212">
        <v>1</v>
      </c>
      <c r="C79" s="181" t="s">
        <v>380</v>
      </c>
      <c r="D79" s="317" t="s">
        <v>381</v>
      </c>
      <c r="E79" s="317"/>
      <c r="F79" s="175" t="s">
        <v>104</v>
      </c>
      <c r="G79" s="176">
        <v>10</v>
      </c>
      <c r="H79" s="175"/>
      <c r="I79" s="175">
        <f t="shared" ref="I79:I103" si="0">ROUND(G79*(H79),2)</f>
        <v>0</v>
      </c>
      <c r="J79" s="177">
        <f t="shared" ref="J79:J103" si="1">ROUND(G79*(N79),2)</f>
        <v>16.5</v>
      </c>
      <c r="K79" s="178">
        <f t="shared" ref="K79:K103" si="2">ROUND(G79*(O79),2)</f>
        <v>0</v>
      </c>
      <c r="L79" s="178">
        <f t="shared" ref="L79:L102" si="3">ROUND(G79*(H79),2)</f>
        <v>0</v>
      </c>
      <c r="M79" s="178"/>
      <c r="N79" s="178">
        <v>1.65</v>
      </c>
      <c r="O79" s="178"/>
      <c r="P79" s="182"/>
      <c r="Q79" s="182"/>
      <c r="R79" s="182"/>
      <c r="S79" s="179">
        <f t="shared" ref="S79:S103" si="4"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2</v>
      </c>
      <c r="C80" s="181" t="s">
        <v>382</v>
      </c>
      <c r="D80" s="317" t="s">
        <v>383</v>
      </c>
      <c r="E80" s="317"/>
      <c r="F80" s="175" t="s">
        <v>372</v>
      </c>
      <c r="G80" s="176">
        <v>2</v>
      </c>
      <c r="H80" s="175"/>
      <c r="I80" s="175">
        <f t="shared" si="0"/>
        <v>0</v>
      </c>
      <c r="J80" s="177">
        <f t="shared" si="1"/>
        <v>15.92</v>
      </c>
      <c r="K80" s="178">
        <f t="shared" si="2"/>
        <v>0</v>
      </c>
      <c r="L80" s="178">
        <f t="shared" si="3"/>
        <v>0</v>
      </c>
      <c r="M80" s="178"/>
      <c r="N80" s="178">
        <v>7.96</v>
      </c>
      <c r="O80" s="178"/>
      <c r="P80" s="182"/>
      <c r="Q80" s="182"/>
      <c r="R80" s="182"/>
      <c r="S80" s="179">
        <f t="shared" si="4"/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3</v>
      </c>
      <c r="C81" s="181" t="s">
        <v>384</v>
      </c>
      <c r="D81" s="317" t="s">
        <v>385</v>
      </c>
      <c r="E81" s="317"/>
      <c r="F81" s="175" t="s">
        <v>372</v>
      </c>
      <c r="G81" s="176">
        <v>3</v>
      </c>
      <c r="H81" s="175"/>
      <c r="I81" s="175">
        <f t="shared" si="0"/>
        <v>0</v>
      </c>
      <c r="J81" s="177">
        <f t="shared" si="1"/>
        <v>25.95</v>
      </c>
      <c r="K81" s="178">
        <f t="shared" si="2"/>
        <v>0</v>
      </c>
      <c r="L81" s="178">
        <f t="shared" si="3"/>
        <v>0</v>
      </c>
      <c r="M81" s="178"/>
      <c r="N81" s="178">
        <v>8.65</v>
      </c>
      <c r="O81" s="178"/>
      <c r="P81" s="182">
        <v>1.0000000000000001E-5</v>
      </c>
      <c r="Q81" s="182"/>
      <c r="R81" s="182">
        <v>1.0000000000000001E-5</v>
      </c>
      <c r="S81" s="179">
        <f t="shared" si="4"/>
        <v>0</v>
      </c>
      <c r="T81" s="179"/>
      <c r="U81" s="179"/>
      <c r="V81" s="197"/>
      <c r="W81" s="53"/>
      <c r="Z81">
        <v>0</v>
      </c>
    </row>
    <row r="82" spans="1:26" ht="25.05" customHeight="1" x14ac:dyDescent="0.3">
      <c r="A82" s="180"/>
      <c r="B82" s="212">
        <v>4</v>
      </c>
      <c r="C82" s="181" t="s">
        <v>298</v>
      </c>
      <c r="D82" s="317" t="s">
        <v>299</v>
      </c>
      <c r="E82" s="317"/>
      <c r="F82" s="175" t="s">
        <v>125</v>
      </c>
      <c r="G82" s="176">
        <v>34.15</v>
      </c>
      <c r="H82" s="175"/>
      <c r="I82" s="175">
        <f t="shared" si="0"/>
        <v>0</v>
      </c>
      <c r="J82" s="177">
        <f t="shared" si="1"/>
        <v>249.98</v>
      </c>
      <c r="K82" s="178">
        <f t="shared" si="2"/>
        <v>0</v>
      </c>
      <c r="L82" s="178">
        <f t="shared" si="3"/>
        <v>0</v>
      </c>
      <c r="M82" s="178"/>
      <c r="N82" s="178">
        <v>7.32</v>
      </c>
      <c r="O82" s="178"/>
      <c r="P82" s="182"/>
      <c r="Q82" s="182"/>
      <c r="R82" s="182"/>
      <c r="S82" s="179">
        <f t="shared" si="4"/>
        <v>0</v>
      </c>
      <c r="T82" s="179"/>
      <c r="U82" s="179"/>
      <c r="V82" s="197"/>
      <c r="W82" s="53"/>
      <c r="Z82">
        <v>0</v>
      </c>
    </row>
    <row r="83" spans="1:26" ht="25.05" customHeight="1" x14ac:dyDescent="0.3">
      <c r="A83" s="180"/>
      <c r="B83" s="212">
        <v>5</v>
      </c>
      <c r="C83" s="181" t="s">
        <v>300</v>
      </c>
      <c r="D83" s="317" t="s">
        <v>301</v>
      </c>
      <c r="E83" s="317"/>
      <c r="F83" s="175" t="s">
        <v>125</v>
      </c>
      <c r="G83" s="176">
        <v>23</v>
      </c>
      <c r="H83" s="175"/>
      <c r="I83" s="175">
        <f t="shared" si="0"/>
        <v>0</v>
      </c>
      <c r="J83" s="177">
        <f t="shared" si="1"/>
        <v>159.62</v>
      </c>
      <c r="K83" s="178">
        <f t="shared" si="2"/>
        <v>0</v>
      </c>
      <c r="L83" s="178">
        <f t="shared" si="3"/>
        <v>0</v>
      </c>
      <c r="M83" s="178"/>
      <c r="N83" s="178">
        <v>6.9399999999999995</v>
      </c>
      <c r="O83" s="178"/>
      <c r="P83" s="182"/>
      <c r="Q83" s="182"/>
      <c r="R83" s="182"/>
      <c r="S83" s="179">
        <f t="shared" si="4"/>
        <v>0</v>
      </c>
      <c r="T83" s="179"/>
      <c r="U83" s="179"/>
      <c r="V83" s="197"/>
      <c r="W83" s="53"/>
      <c r="Z83">
        <v>0</v>
      </c>
    </row>
    <row r="84" spans="1:26" ht="25.05" customHeight="1" x14ac:dyDescent="0.3">
      <c r="A84" s="180"/>
      <c r="B84" s="212">
        <v>6</v>
      </c>
      <c r="C84" s="181" t="s">
        <v>302</v>
      </c>
      <c r="D84" s="317" t="s">
        <v>303</v>
      </c>
      <c r="E84" s="317"/>
      <c r="F84" s="175" t="s">
        <v>125</v>
      </c>
      <c r="G84" s="176">
        <v>34.15</v>
      </c>
      <c r="H84" s="175"/>
      <c r="I84" s="175">
        <f t="shared" si="0"/>
        <v>0</v>
      </c>
      <c r="J84" s="177">
        <f t="shared" si="1"/>
        <v>24.59</v>
      </c>
      <c r="K84" s="178">
        <f t="shared" si="2"/>
        <v>0</v>
      </c>
      <c r="L84" s="178">
        <f t="shared" si="3"/>
        <v>0</v>
      </c>
      <c r="M84" s="178"/>
      <c r="N84" s="178">
        <v>0.72</v>
      </c>
      <c r="O84" s="178"/>
      <c r="P84" s="182"/>
      <c r="Q84" s="182"/>
      <c r="R84" s="182"/>
      <c r="S84" s="179">
        <f t="shared" si="4"/>
        <v>0</v>
      </c>
      <c r="T84" s="179"/>
      <c r="U84" s="179"/>
      <c r="V84" s="197"/>
      <c r="W84" s="53"/>
      <c r="Z84">
        <v>0</v>
      </c>
    </row>
    <row r="85" spans="1:26" ht="25.05" customHeight="1" x14ac:dyDescent="0.3">
      <c r="A85" s="180"/>
      <c r="B85" s="212">
        <v>7</v>
      </c>
      <c r="C85" s="181" t="s">
        <v>304</v>
      </c>
      <c r="D85" s="317" t="s">
        <v>305</v>
      </c>
      <c r="E85" s="317"/>
      <c r="F85" s="175" t="s">
        <v>104</v>
      </c>
      <c r="G85" s="176">
        <v>90</v>
      </c>
      <c r="H85" s="175"/>
      <c r="I85" s="175">
        <f t="shared" si="0"/>
        <v>0</v>
      </c>
      <c r="J85" s="177">
        <f t="shared" si="1"/>
        <v>22.5</v>
      </c>
      <c r="K85" s="178">
        <f t="shared" si="2"/>
        <v>0</v>
      </c>
      <c r="L85" s="178">
        <f t="shared" si="3"/>
        <v>0</v>
      </c>
      <c r="M85" s="178"/>
      <c r="N85" s="178">
        <v>0.25</v>
      </c>
      <c r="O85" s="178"/>
      <c r="P85" s="182"/>
      <c r="Q85" s="182"/>
      <c r="R85" s="182"/>
      <c r="S85" s="179">
        <f t="shared" si="4"/>
        <v>0</v>
      </c>
      <c r="T85" s="179"/>
      <c r="U85" s="179"/>
      <c r="V85" s="197"/>
      <c r="W85" s="53"/>
      <c r="Z85">
        <v>0</v>
      </c>
    </row>
    <row r="86" spans="1:26" ht="25.05" customHeight="1" x14ac:dyDescent="0.3">
      <c r="A86" s="180"/>
      <c r="B86" s="212">
        <v>8</v>
      </c>
      <c r="C86" s="181" t="s">
        <v>306</v>
      </c>
      <c r="D86" s="317" t="s">
        <v>307</v>
      </c>
      <c r="E86" s="317"/>
      <c r="F86" s="175" t="s">
        <v>104</v>
      </c>
      <c r="G86" s="176">
        <v>111.5</v>
      </c>
      <c r="H86" s="175"/>
      <c r="I86" s="175">
        <f t="shared" si="0"/>
        <v>0</v>
      </c>
      <c r="J86" s="177">
        <f t="shared" si="1"/>
        <v>47.95</v>
      </c>
      <c r="K86" s="178">
        <f t="shared" si="2"/>
        <v>0</v>
      </c>
      <c r="L86" s="178">
        <f t="shared" si="3"/>
        <v>0</v>
      </c>
      <c r="M86" s="178"/>
      <c r="N86" s="178">
        <v>0.43</v>
      </c>
      <c r="O86" s="178"/>
      <c r="P86" s="182"/>
      <c r="Q86" s="182"/>
      <c r="R86" s="182"/>
      <c r="S86" s="179">
        <f t="shared" si="4"/>
        <v>0</v>
      </c>
      <c r="T86" s="179"/>
      <c r="U86" s="179"/>
      <c r="V86" s="197"/>
      <c r="W86" s="53"/>
      <c r="Z86">
        <v>0</v>
      </c>
    </row>
    <row r="87" spans="1:26" ht="25.05" customHeight="1" x14ac:dyDescent="0.3">
      <c r="A87" s="180"/>
      <c r="B87" s="212">
        <v>9</v>
      </c>
      <c r="C87" s="181" t="s">
        <v>308</v>
      </c>
      <c r="D87" s="317" t="s">
        <v>309</v>
      </c>
      <c r="E87" s="317"/>
      <c r="F87" s="175" t="s">
        <v>104</v>
      </c>
      <c r="G87" s="176">
        <v>90</v>
      </c>
      <c r="H87" s="175"/>
      <c r="I87" s="175">
        <f t="shared" si="0"/>
        <v>0</v>
      </c>
      <c r="J87" s="177">
        <f t="shared" si="1"/>
        <v>108</v>
      </c>
      <c r="K87" s="178">
        <f t="shared" si="2"/>
        <v>0</v>
      </c>
      <c r="L87" s="178">
        <f t="shared" si="3"/>
        <v>0</v>
      </c>
      <c r="M87" s="178"/>
      <c r="N87" s="178">
        <v>1.2</v>
      </c>
      <c r="O87" s="178"/>
      <c r="P87" s="182"/>
      <c r="Q87" s="182"/>
      <c r="R87" s="182"/>
      <c r="S87" s="179">
        <f t="shared" si="4"/>
        <v>0</v>
      </c>
      <c r="T87" s="179"/>
      <c r="U87" s="179"/>
      <c r="V87" s="197"/>
      <c r="W87" s="53"/>
      <c r="Z87">
        <v>0</v>
      </c>
    </row>
    <row r="88" spans="1:26" ht="25.05" customHeight="1" x14ac:dyDescent="0.3">
      <c r="A88" s="180"/>
      <c r="B88" s="212">
        <v>10</v>
      </c>
      <c r="C88" s="181" t="s">
        <v>310</v>
      </c>
      <c r="D88" s="317" t="s">
        <v>311</v>
      </c>
      <c r="E88" s="317"/>
      <c r="F88" s="175" t="s">
        <v>125</v>
      </c>
      <c r="G88" s="176">
        <v>11.15</v>
      </c>
      <c r="H88" s="175"/>
      <c r="I88" s="175">
        <f t="shared" si="0"/>
        <v>0</v>
      </c>
      <c r="J88" s="177">
        <f t="shared" si="1"/>
        <v>48.5</v>
      </c>
      <c r="K88" s="178">
        <f t="shared" si="2"/>
        <v>0</v>
      </c>
      <c r="L88" s="178">
        <f t="shared" si="3"/>
        <v>0</v>
      </c>
      <c r="M88" s="178"/>
      <c r="N88" s="178">
        <v>4.3499999999999996</v>
      </c>
      <c r="O88" s="178"/>
      <c r="P88" s="182"/>
      <c r="Q88" s="182"/>
      <c r="R88" s="182"/>
      <c r="S88" s="179">
        <f t="shared" si="4"/>
        <v>0</v>
      </c>
      <c r="T88" s="179"/>
      <c r="U88" s="179"/>
      <c r="V88" s="197"/>
      <c r="W88" s="53"/>
      <c r="Z88">
        <v>0</v>
      </c>
    </row>
    <row r="89" spans="1:26" ht="25.05" customHeight="1" x14ac:dyDescent="0.3">
      <c r="A89" s="180"/>
      <c r="B89" s="212">
        <v>11</v>
      </c>
      <c r="C89" s="181" t="s">
        <v>312</v>
      </c>
      <c r="D89" s="317" t="s">
        <v>313</v>
      </c>
      <c r="E89" s="317"/>
      <c r="F89" s="175" t="s">
        <v>125</v>
      </c>
      <c r="G89" s="176">
        <v>11.15</v>
      </c>
      <c r="H89" s="175"/>
      <c r="I89" s="175">
        <f t="shared" si="0"/>
        <v>0</v>
      </c>
      <c r="J89" s="177">
        <f t="shared" si="1"/>
        <v>6.47</v>
      </c>
      <c r="K89" s="178">
        <f t="shared" si="2"/>
        <v>0</v>
      </c>
      <c r="L89" s="178">
        <f t="shared" si="3"/>
        <v>0</v>
      </c>
      <c r="M89" s="178"/>
      <c r="N89" s="178">
        <v>0.57999999999999996</v>
      </c>
      <c r="O89" s="178"/>
      <c r="P89" s="182"/>
      <c r="Q89" s="182"/>
      <c r="R89" s="182"/>
      <c r="S89" s="179">
        <f t="shared" si="4"/>
        <v>0</v>
      </c>
      <c r="T89" s="179"/>
      <c r="U89" s="179"/>
      <c r="V89" s="197"/>
      <c r="W89" s="53"/>
      <c r="Z89">
        <v>0</v>
      </c>
    </row>
    <row r="90" spans="1:26" ht="25.05" customHeight="1" x14ac:dyDescent="0.3">
      <c r="A90" s="180"/>
      <c r="B90" s="212">
        <v>12</v>
      </c>
      <c r="C90" s="181" t="s">
        <v>386</v>
      </c>
      <c r="D90" s="317" t="s">
        <v>387</v>
      </c>
      <c r="E90" s="317"/>
      <c r="F90" s="175" t="s">
        <v>104</v>
      </c>
      <c r="G90" s="176">
        <v>116</v>
      </c>
      <c r="H90" s="175"/>
      <c r="I90" s="175">
        <f t="shared" si="0"/>
        <v>0</v>
      </c>
      <c r="J90" s="177">
        <f t="shared" si="1"/>
        <v>1121.72</v>
      </c>
      <c r="K90" s="178">
        <f t="shared" si="2"/>
        <v>0</v>
      </c>
      <c r="L90" s="178">
        <f t="shared" si="3"/>
        <v>0</v>
      </c>
      <c r="M90" s="178"/>
      <c r="N90" s="178">
        <v>9.67</v>
      </c>
      <c r="O90" s="178"/>
      <c r="P90" s="182"/>
      <c r="Q90" s="182"/>
      <c r="R90" s="182"/>
      <c r="S90" s="179">
        <f t="shared" si="4"/>
        <v>0</v>
      </c>
      <c r="T90" s="179"/>
      <c r="U90" s="179"/>
      <c r="V90" s="197"/>
      <c r="W90" s="53"/>
      <c r="Z90">
        <v>0</v>
      </c>
    </row>
    <row r="91" spans="1:26" ht="25.05" customHeight="1" x14ac:dyDescent="0.3">
      <c r="A91" s="180"/>
      <c r="B91" s="212">
        <v>13</v>
      </c>
      <c r="C91" s="181" t="s">
        <v>314</v>
      </c>
      <c r="D91" s="317" t="s">
        <v>315</v>
      </c>
      <c r="E91" s="317"/>
      <c r="F91" s="175" t="s">
        <v>104</v>
      </c>
      <c r="G91" s="176">
        <v>1.5</v>
      </c>
      <c r="H91" s="175"/>
      <c r="I91" s="175">
        <f t="shared" si="0"/>
        <v>0</v>
      </c>
      <c r="J91" s="177">
        <f t="shared" si="1"/>
        <v>28.2</v>
      </c>
      <c r="K91" s="178">
        <f t="shared" si="2"/>
        <v>0</v>
      </c>
      <c r="L91" s="178">
        <f t="shared" si="3"/>
        <v>0</v>
      </c>
      <c r="M91" s="178"/>
      <c r="N91" s="178">
        <v>18.8</v>
      </c>
      <c r="O91" s="178"/>
      <c r="P91" s="182"/>
      <c r="Q91" s="182"/>
      <c r="R91" s="182"/>
      <c r="S91" s="179">
        <f t="shared" si="4"/>
        <v>0</v>
      </c>
      <c r="T91" s="179"/>
      <c r="U91" s="179"/>
      <c r="V91" s="197"/>
      <c r="W91" s="53"/>
      <c r="Z91">
        <v>0</v>
      </c>
    </row>
    <row r="92" spans="1:26" ht="25.05" customHeight="1" x14ac:dyDescent="0.3">
      <c r="A92" s="180"/>
      <c r="B92" s="212">
        <v>14</v>
      </c>
      <c r="C92" s="181" t="s">
        <v>218</v>
      </c>
      <c r="D92" s="317" t="s">
        <v>388</v>
      </c>
      <c r="E92" s="317"/>
      <c r="F92" s="175" t="s">
        <v>104</v>
      </c>
      <c r="G92" s="176">
        <v>116</v>
      </c>
      <c r="H92" s="175"/>
      <c r="I92" s="175">
        <f t="shared" si="0"/>
        <v>0</v>
      </c>
      <c r="J92" s="177">
        <f t="shared" si="1"/>
        <v>667</v>
      </c>
      <c r="K92" s="178">
        <f t="shared" si="2"/>
        <v>0</v>
      </c>
      <c r="L92" s="178">
        <f t="shared" si="3"/>
        <v>0</v>
      </c>
      <c r="M92" s="178"/>
      <c r="N92" s="178">
        <v>5.75</v>
      </c>
      <c r="O92" s="178"/>
      <c r="P92" s="182"/>
      <c r="Q92" s="182"/>
      <c r="R92" s="182"/>
      <c r="S92" s="179">
        <f t="shared" si="4"/>
        <v>0</v>
      </c>
      <c r="T92" s="179"/>
      <c r="U92" s="179"/>
      <c r="V92" s="197"/>
      <c r="W92" s="53"/>
      <c r="Z92">
        <v>0</v>
      </c>
    </row>
    <row r="93" spans="1:26" ht="25.05" customHeight="1" x14ac:dyDescent="0.3">
      <c r="A93" s="180"/>
      <c r="B93" s="212">
        <v>15</v>
      </c>
      <c r="C93" s="181" t="s">
        <v>318</v>
      </c>
      <c r="D93" s="317" t="s">
        <v>319</v>
      </c>
      <c r="E93" s="317"/>
      <c r="F93" s="175" t="s">
        <v>104</v>
      </c>
      <c r="G93" s="176">
        <v>163.5</v>
      </c>
      <c r="H93" s="175"/>
      <c r="I93" s="175">
        <f t="shared" si="0"/>
        <v>0</v>
      </c>
      <c r="J93" s="177">
        <f t="shared" si="1"/>
        <v>714.5</v>
      </c>
      <c r="K93" s="178">
        <f t="shared" si="2"/>
        <v>0</v>
      </c>
      <c r="L93" s="178">
        <f t="shared" si="3"/>
        <v>0</v>
      </c>
      <c r="M93" s="178"/>
      <c r="N93" s="178">
        <v>4.37</v>
      </c>
      <c r="O93" s="178"/>
      <c r="P93" s="182">
        <v>1.0000000000000001E-5</v>
      </c>
      <c r="Q93" s="182"/>
      <c r="R93" s="182">
        <v>1.0000000000000001E-5</v>
      </c>
      <c r="S93" s="179">
        <f t="shared" si="4"/>
        <v>2E-3</v>
      </c>
      <c r="T93" s="179"/>
      <c r="U93" s="179"/>
      <c r="V93" s="197"/>
      <c r="W93" s="53"/>
      <c r="Z93">
        <v>0</v>
      </c>
    </row>
    <row r="94" spans="1:26" ht="25.05" customHeight="1" x14ac:dyDescent="0.3">
      <c r="A94" s="180"/>
      <c r="B94" s="212">
        <v>16</v>
      </c>
      <c r="C94" s="181" t="s">
        <v>99</v>
      </c>
      <c r="D94" s="317" t="s">
        <v>320</v>
      </c>
      <c r="E94" s="317"/>
      <c r="F94" s="175" t="s">
        <v>101</v>
      </c>
      <c r="G94" s="176">
        <v>73</v>
      </c>
      <c r="H94" s="175"/>
      <c r="I94" s="175">
        <f t="shared" si="0"/>
        <v>0</v>
      </c>
      <c r="J94" s="177">
        <f t="shared" si="1"/>
        <v>148.91999999999999</v>
      </c>
      <c r="K94" s="178">
        <f t="shared" si="2"/>
        <v>0</v>
      </c>
      <c r="L94" s="178">
        <f t="shared" si="3"/>
        <v>0</v>
      </c>
      <c r="M94" s="178"/>
      <c r="N94" s="178">
        <v>2.04</v>
      </c>
      <c r="O94" s="178"/>
      <c r="P94" s="182"/>
      <c r="Q94" s="182"/>
      <c r="R94" s="182"/>
      <c r="S94" s="179">
        <f t="shared" si="4"/>
        <v>0</v>
      </c>
      <c r="T94" s="179"/>
      <c r="U94" s="179"/>
      <c r="V94" s="197"/>
      <c r="W94" s="53"/>
      <c r="Z94">
        <v>0</v>
      </c>
    </row>
    <row r="95" spans="1:26" ht="25.05" customHeight="1" x14ac:dyDescent="0.3">
      <c r="A95" s="180"/>
      <c r="B95" s="212">
        <v>17</v>
      </c>
      <c r="C95" s="181" t="s">
        <v>220</v>
      </c>
      <c r="D95" s="317" t="s">
        <v>389</v>
      </c>
      <c r="E95" s="317"/>
      <c r="F95" s="175" t="s">
        <v>101</v>
      </c>
      <c r="G95" s="176">
        <v>23</v>
      </c>
      <c r="H95" s="175"/>
      <c r="I95" s="175">
        <f t="shared" si="0"/>
        <v>0</v>
      </c>
      <c r="J95" s="177">
        <f t="shared" si="1"/>
        <v>23</v>
      </c>
      <c r="K95" s="178">
        <f t="shared" si="2"/>
        <v>0</v>
      </c>
      <c r="L95" s="178">
        <f t="shared" si="3"/>
        <v>0</v>
      </c>
      <c r="M95" s="178"/>
      <c r="N95" s="178">
        <v>1</v>
      </c>
      <c r="O95" s="178"/>
      <c r="P95" s="182"/>
      <c r="Q95" s="182"/>
      <c r="R95" s="182"/>
      <c r="S95" s="179">
        <f t="shared" si="4"/>
        <v>0</v>
      </c>
      <c r="T95" s="179"/>
      <c r="U95" s="179"/>
      <c r="V95" s="197"/>
      <c r="W95" s="53"/>
      <c r="Z95">
        <v>0</v>
      </c>
    </row>
    <row r="96" spans="1:26" ht="25.05" customHeight="1" x14ac:dyDescent="0.3">
      <c r="A96" s="180"/>
      <c r="B96" s="212">
        <v>18</v>
      </c>
      <c r="C96" s="181" t="s">
        <v>321</v>
      </c>
      <c r="D96" s="317" t="s">
        <v>322</v>
      </c>
      <c r="E96" s="317"/>
      <c r="F96" s="175" t="s">
        <v>104</v>
      </c>
      <c r="G96" s="176">
        <v>90</v>
      </c>
      <c r="H96" s="175"/>
      <c r="I96" s="175">
        <f t="shared" si="0"/>
        <v>0</v>
      </c>
      <c r="J96" s="177">
        <f t="shared" si="1"/>
        <v>56.7</v>
      </c>
      <c r="K96" s="178">
        <f t="shared" si="2"/>
        <v>0</v>
      </c>
      <c r="L96" s="178">
        <f t="shared" si="3"/>
        <v>0</v>
      </c>
      <c r="M96" s="178"/>
      <c r="N96" s="178">
        <v>0.63</v>
      </c>
      <c r="O96" s="178"/>
      <c r="P96" s="182"/>
      <c r="Q96" s="182"/>
      <c r="R96" s="182"/>
      <c r="S96" s="179">
        <f t="shared" si="4"/>
        <v>0</v>
      </c>
      <c r="T96" s="179"/>
      <c r="U96" s="179"/>
      <c r="V96" s="197"/>
      <c r="W96" s="53"/>
      <c r="Z96">
        <v>0</v>
      </c>
    </row>
    <row r="97" spans="1:26" ht="25.05" customHeight="1" x14ac:dyDescent="0.3">
      <c r="A97" s="180"/>
      <c r="B97" s="212">
        <v>19</v>
      </c>
      <c r="C97" s="181" t="s">
        <v>323</v>
      </c>
      <c r="D97" s="317" t="s">
        <v>324</v>
      </c>
      <c r="E97" s="317"/>
      <c r="F97" s="175" t="s">
        <v>104</v>
      </c>
      <c r="G97" s="176">
        <v>90</v>
      </c>
      <c r="H97" s="175"/>
      <c r="I97" s="175">
        <f t="shared" si="0"/>
        <v>0</v>
      </c>
      <c r="J97" s="177">
        <f t="shared" si="1"/>
        <v>9</v>
      </c>
      <c r="K97" s="178">
        <f t="shared" si="2"/>
        <v>0</v>
      </c>
      <c r="L97" s="178">
        <f t="shared" si="3"/>
        <v>0</v>
      </c>
      <c r="M97" s="178"/>
      <c r="N97" s="178">
        <v>0.1</v>
      </c>
      <c r="O97" s="178"/>
      <c r="P97" s="182"/>
      <c r="Q97" s="182"/>
      <c r="R97" s="182"/>
      <c r="S97" s="179">
        <f t="shared" si="4"/>
        <v>0</v>
      </c>
      <c r="T97" s="179"/>
      <c r="U97" s="179"/>
      <c r="V97" s="197"/>
      <c r="W97" s="53"/>
      <c r="Z97">
        <v>0</v>
      </c>
    </row>
    <row r="98" spans="1:26" ht="25.05" customHeight="1" x14ac:dyDescent="0.3">
      <c r="A98" s="180"/>
      <c r="B98" s="212">
        <v>20</v>
      </c>
      <c r="C98" s="181" t="s">
        <v>390</v>
      </c>
      <c r="D98" s="317" t="s">
        <v>391</v>
      </c>
      <c r="E98" s="317"/>
      <c r="F98" s="175" t="s">
        <v>125</v>
      </c>
      <c r="G98" s="176">
        <v>0.02</v>
      </c>
      <c r="H98" s="175"/>
      <c r="I98" s="175">
        <f t="shared" si="0"/>
        <v>0</v>
      </c>
      <c r="J98" s="177">
        <f t="shared" si="1"/>
        <v>0.79</v>
      </c>
      <c r="K98" s="178">
        <f t="shared" si="2"/>
        <v>0</v>
      </c>
      <c r="L98" s="178">
        <f t="shared" si="3"/>
        <v>0</v>
      </c>
      <c r="M98" s="178"/>
      <c r="N98" s="178">
        <v>39.520000000000003</v>
      </c>
      <c r="O98" s="178"/>
      <c r="P98" s="182"/>
      <c r="Q98" s="182"/>
      <c r="R98" s="182"/>
      <c r="S98" s="179">
        <f t="shared" si="4"/>
        <v>0</v>
      </c>
      <c r="T98" s="179"/>
      <c r="U98" s="179"/>
      <c r="V98" s="197"/>
      <c r="W98" s="53"/>
      <c r="Z98">
        <v>0</v>
      </c>
    </row>
    <row r="99" spans="1:26" ht="25.05" customHeight="1" x14ac:dyDescent="0.3">
      <c r="A99" s="180"/>
      <c r="B99" s="212">
        <v>21</v>
      </c>
      <c r="C99" s="181" t="s">
        <v>325</v>
      </c>
      <c r="D99" s="317" t="s">
        <v>326</v>
      </c>
      <c r="E99" s="317"/>
      <c r="F99" s="175" t="s">
        <v>125</v>
      </c>
      <c r="G99" s="176">
        <v>32</v>
      </c>
      <c r="H99" s="175"/>
      <c r="I99" s="175">
        <f t="shared" si="0"/>
        <v>0</v>
      </c>
      <c r="J99" s="177">
        <f t="shared" si="1"/>
        <v>33.28</v>
      </c>
      <c r="K99" s="178">
        <f t="shared" si="2"/>
        <v>0</v>
      </c>
      <c r="L99" s="178">
        <f t="shared" si="3"/>
        <v>0</v>
      </c>
      <c r="M99" s="178"/>
      <c r="N99" s="178">
        <v>1.04</v>
      </c>
      <c r="O99" s="178"/>
      <c r="P99" s="182"/>
      <c r="Q99" s="182"/>
      <c r="R99" s="182"/>
      <c r="S99" s="179">
        <f t="shared" si="4"/>
        <v>0</v>
      </c>
      <c r="T99" s="179"/>
      <c r="U99" s="179"/>
      <c r="V99" s="197"/>
      <c r="W99" s="53"/>
      <c r="Z99">
        <v>0</v>
      </c>
    </row>
    <row r="100" spans="1:26" ht="25.05" customHeight="1" x14ac:dyDescent="0.3">
      <c r="A100" s="180"/>
      <c r="B100" s="212">
        <v>22</v>
      </c>
      <c r="C100" s="181" t="s">
        <v>392</v>
      </c>
      <c r="D100" s="317" t="s">
        <v>393</v>
      </c>
      <c r="E100" s="317"/>
      <c r="F100" s="175" t="s">
        <v>372</v>
      </c>
      <c r="G100" s="176">
        <v>2</v>
      </c>
      <c r="H100" s="175"/>
      <c r="I100" s="175">
        <f t="shared" si="0"/>
        <v>0</v>
      </c>
      <c r="J100" s="177">
        <f t="shared" si="1"/>
        <v>2.14</v>
      </c>
      <c r="K100" s="178">
        <f t="shared" si="2"/>
        <v>0</v>
      </c>
      <c r="L100" s="178">
        <f t="shared" si="3"/>
        <v>0</v>
      </c>
      <c r="M100" s="178"/>
      <c r="N100" s="178">
        <v>1.07</v>
      </c>
      <c r="O100" s="178"/>
      <c r="P100" s="182"/>
      <c r="Q100" s="182"/>
      <c r="R100" s="182"/>
      <c r="S100" s="179">
        <f t="shared" si="4"/>
        <v>0</v>
      </c>
      <c r="T100" s="179"/>
      <c r="U100" s="179"/>
      <c r="V100" s="197"/>
      <c r="W100" s="53"/>
      <c r="Z100">
        <v>0</v>
      </c>
    </row>
    <row r="101" spans="1:26" ht="25.05" customHeight="1" x14ac:dyDescent="0.3">
      <c r="A101" s="180"/>
      <c r="B101" s="212">
        <v>23</v>
      </c>
      <c r="C101" s="181" t="s">
        <v>394</v>
      </c>
      <c r="D101" s="317" t="s">
        <v>395</v>
      </c>
      <c r="E101" s="317"/>
      <c r="F101" s="175" t="s">
        <v>372</v>
      </c>
      <c r="G101" s="176">
        <v>2</v>
      </c>
      <c r="H101" s="175"/>
      <c r="I101" s="175">
        <f t="shared" si="0"/>
        <v>0</v>
      </c>
      <c r="J101" s="177">
        <f t="shared" si="1"/>
        <v>28.54</v>
      </c>
      <c r="K101" s="178">
        <f t="shared" si="2"/>
        <v>0</v>
      </c>
      <c r="L101" s="178">
        <f t="shared" si="3"/>
        <v>0</v>
      </c>
      <c r="M101" s="178"/>
      <c r="N101" s="178">
        <v>14.27</v>
      </c>
      <c r="O101" s="178"/>
      <c r="P101" s="182"/>
      <c r="Q101" s="182"/>
      <c r="R101" s="182"/>
      <c r="S101" s="179">
        <f t="shared" si="4"/>
        <v>0</v>
      </c>
      <c r="T101" s="179"/>
      <c r="U101" s="179"/>
      <c r="V101" s="197"/>
      <c r="W101" s="53"/>
      <c r="Z101">
        <v>0</v>
      </c>
    </row>
    <row r="102" spans="1:26" ht="25.05" customHeight="1" x14ac:dyDescent="0.3">
      <c r="A102" s="180"/>
      <c r="B102" s="212">
        <v>24</v>
      </c>
      <c r="C102" s="181" t="s">
        <v>396</v>
      </c>
      <c r="D102" s="317" t="s">
        <v>397</v>
      </c>
      <c r="E102" s="317"/>
      <c r="F102" s="175" t="s">
        <v>372</v>
      </c>
      <c r="G102" s="176">
        <v>3</v>
      </c>
      <c r="H102" s="175"/>
      <c r="I102" s="175">
        <f t="shared" si="0"/>
        <v>0</v>
      </c>
      <c r="J102" s="177">
        <f t="shared" si="1"/>
        <v>9.48</v>
      </c>
      <c r="K102" s="178">
        <f t="shared" si="2"/>
        <v>0</v>
      </c>
      <c r="L102" s="178">
        <f t="shared" si="3"/>
        <v>0</v>
      </c>
      <c r="M102" s="178"/>
      <c r="N102" s="178">
        <v>3.16</v>
      </c>
      <c r="O102" s="178"/>
      <c r="P102" s="182"/>
      <c r="Q102" s="182"/>
      <c r="R102" s="182"/>
      <c r="S102" s="179">
        <f t="shared" si="4"/>
        <v>0</v>
      </c>
      <c r="T102" s="179"/>
      <c r="U102" s="179"/>
      <c r="V102" s="197"/>
      <c r="W102" s="53"/>
      <c r="Z102">
        <v>0</v>
      </c>
    </row>
    <row r="103" spans="1:26" ht="25.05" customHeight="1" x14ac:dyDescent="0.3">
      <c r="A103" s="180"/>
      <c r="B103" s="213">
        <v>25</v>
      </c>
      <c r="C103" s="188" t="s">
        <v>327</v>
      </c>
      <c r="D103" s="315" t="s">
        <v>328</v>
      </c>
      <c r="E103" s="315"/>
      <c r="F103" s="183" t="s">
        <v>329</v>
      </c>
      <c r="G103" s="184">
        <v>2.835</v>
      </c>
      <c r="H103" s="183"/>
      <c r="I103" s="183">
        <f t="shared" si="0"/>
        <v>0</v>
      </c>
      <c r="J103" s="185">
        <f t="shared" si="1"/>
        <v>12.36</v>
      </c>
      <c r="K103" s="186">
        <f t="shared" si="2"/>
        <v>0</v>
      </c>
      <c r="L103" s="186"/>
      <c r="M103" s="186">
        <f>ROUND(G103*(H103),2)</f>
        <v>0</v>
      </c>
      <c r="N103" s="186">
        <v>4.3600000000000003</v>
      </c>
      <c r="O103" s="186"/>
      <c r="P103" s="189"/>
      <c r="Q103" s="189"/>
      <c r="R103" s="189"/>
      <c r="S103" s="187">
        <f t="shared" si="4"/>
        <v>0</v>
      </c>
      <c r="T103" s="187"/>
      <c r="U103" s="187"/>
      <c r="V103" s="200"/>
      <c r="W103" s="53"/>
      <c r="Z103">
        <v>0</v>
      </c>
    </row>
    <row r="104" spans="1:26" x14ac:dyDescent="0.3">
      <c r="A104" s="10"/>
      <c r="B104" s="211"/>
      <c r="C104" s="174">
        <v>1</v>
      </c>
      <c r="D104" s="316" t="s">
        <v>75</v>
      </c>
      <c r="E104" s="316"/>
      <c r="F104" s="140"/>
      <c r="G104" s="173"/>
      <c r="H104" s="140"/>
      <c r="I104" s="142">
        <f>ROUND((SUM(I78:I103))/1,2)</f>
        <v>0</v>
      </c>
      <c r="J104" s="141"/>
      <c r="K104" s="141"/>
      <c r="L104" s="141">
        <f>ROUND((SUM(L78:L103))/1,2)</f>
        <v>0</v>
      </c>
      <c r="M104" s="141">
        <f>ROUND((SUM(M78:M103))/1,2)</f>
        <v>0</v>
      </c>
      <c r="N104" s="141"/>
      <c r="O104" s="141"/>
      <c r="P104" s="141"/>
      <c r="Q104" s="10"/>
      <c r="R104" s="10"/>
      <c r="S104" s="10">
        <f>ROUND((SUM(S78:S103))/1,2)</f>
        <v>0</v>
      </c>
      <c r="T104" s="10"/>
      <c r="U104" s="10"/>
      <c r="V104" s="198">
        <f>ROUND((SUM(V78:V103))/1,2)</f>
        <v>0</v>
      </c>
      <c r="W104" s="216"/>
      <c r="X104" s="139"/>
      <c r="Y104" s="139"/>
      <c r="Z104" s="139"/>
    </row>
    <row r="105" spans="1:26" x14ac:dyDescent="0.3">
      <c r="A105" s="1"/>
      <c r="B105" s="207"/>
      <c r="C105" s="1"/>
      <c r="D105" s="1"/>
      <c r="E105" s="133"/>
      <c r="F105" s="133"/>
      <c r="G105" s="167"/>
      <c r="H105" s="133"/>
      <c r="I105" s="133"/>
      <c r="J105" s="134"/>
      <c r="K105" s="134"/>
      <c r="L105" s="134"/>
      <c r="M105" s="134"/>
      <c r="N105" s="134"/>
      <c r="O105" s="134"/>
      <c r="P105" s="134"/>
      <c r="Q105" s="1"/>
      <c r="R105" s="1"/>
      <c r="S105" s="1"/>
      <c r="T105" s="1"/>
      <c r="U105" s="1"/>
      <c r="V105" s="199"/>
      <c r="W105" s="53"/>
    </row>
    <row r="106" spans="1:26" x14ac:dyDescent="0.3">
      <c r="A106" s="10"/>
      <c r="B106" s="211"/>
      <c r="C106" s="174">
        <v>5</v>
      </c>
      <c r="D106" s="316" t="s">
        <v>76</v>
      </c>
      <c r="E106" s="316"/>
      <c r="F106" s="140"/>
      <c r="G106" s="173"/>
      <c r="H106" s="140"/>
      <c r="I106" s="140"/>
      <c r="J106" s="141"/>
      <c r="K106" s="141"/>
      <c r="L106" s="141"/>
      <c r="M106" s="141"/>
      <c r="N106" s="141"/>
      <c r="O106" s="141"/>
      <c r="P106" s="141"/>
      <c r="Q106" s="10"/>
      <c r="R106" s="10"/>
      <c r="S106" s="10"/>
      <c r="T106" s="10"/>
      <c r="U106" s="10"/>
      <c r="V106" s="196"/>
      <c r="W106" s="216"/>
      <c r="X106" s="139"/>
      <c r="Y106" s="139"/>
      <c r="Z106" s="139"/>
    </row>
    <row r="107" spans="1:26" ht="25.05" customHeight="1" x14ac:dyDescent="0.3">
      <c r="A107" s="180"/>
      <c r="B107" s="212">
        <v>26</v>
      </c>
      <c r="C107" s="181" t="s">
        <v>398</v>
      </c>
      <c r="D107" s="317" t="s">
        <v>399</v>
      </c>
      <c r="E107" s="317"/>
      <c r="F107" s="175" t="s">
        <v>104</v>
      </c>
      <c r="G107" s="176">
        <v>111.5</v>
      </c>
      <c r="H107" s="175"/>
      <c r="I107" s="175">
        <f t="shared" ref="I107:I116" si="5">ROUND(G107*(H107),2)</f>
        <v>0</v>
      </c>
      <c r="J107" s="177">
        <f t="shared" ref="J107:J116" si="6">ROUND(G107*(N107),2)</f>
        <v>394.71</v>
      </c>
      <c r="K107" s="178">
        <f t="shared" ref="K107:K116" si="7">ROUND(G107*(O107),2)</f>
        <v>0</v>
      </c>
      <c r="L107" s="178">
        <f t="shared" ref="L107:L114" si="8">ROUND(G107*(H107),2)</f>
        <v>0</v>
      </c>
      <c r="M107" s="178"/>
      <c r="N107" s="178">
        <v>3.54</v>
      </c>
      <c r="O107" s="178"/>
      <c r="P107" s="182">
        <v>0.2024</v>
      </c>
      <c r="Q107" s="182"/>
      <c r="R107" s="182">
        <v>0.2024</v>
      </c>
      <c r="S107" s="179">
        <f t="shared" ref="S107:S116" si="9">ROUND(G107*(P107),3)</f>
        <v>22.568000000000001</v>
      </c>
      <c r="T107" s="179"/>
      <c r="U107" s="179"/>
      <c r="V107" s="197"/>
      <c r="W107" s="53"/>
      <c r="Z107">
        <v>0</v>
      </c>
    </row>
    <row r="108" spans="1:26" ht="25.05" customHeight="1" x14ac:dyDescent="0.3">
      <c r="A108" s="180"/>
      <c r="B108" s="212">
        <v>27</v>
      </c>
      <c r="C108" s="181" t="s">
        <v>400</v>
      </c>
      <c r="D108" s="317" t="s">
        <v>401</v>
      </c>
      <c r="E108" s="317"/>
      <c r="F108" s="175" t="s">
        <v>104</v>
      </c>
      <c r="G108" s="176">
        <v>111.5</v>
      </c>
      <c r="H108" s="175"/>
      <c r="I108" s="175">
        <f t="shared" si="5"/>
        <v>0</v>
      </c>
      <c r="J108" s="177">
        <f t="shared" si="6"/>
        <v>467.19</v>
      </c>
      <c r="K108" s="178">
        <f t="shared" si="7"/>
        <v>0</v>
      </c>
      <c r="L108" s="178">
        <f t="shared" si="8"/>
        <v>0</v>
      </c>
      <c r="M108" s="178"/>
      <c r="N108" s="178">
        <v>4.1900000000000004</v>
      </c>
      <c r="O108" s="178"/>
      <c r="P108" s="182">
        <v>0.22542000000000001</v>
      </c>
      <c r="Q108" s="182"/>
      <c r="R108" s="182">
        <v>0.22542000000000001</v>
      </c>
      <c r="S108" s="179">
        <f t="shared" si="9"/>
        <v>25.134</v>
      </c>
      <c r="T108" s="179"/>
      <c r="U108" s="179"/>
      <c r="V108" s="197"/>
      <c r="W108" s="53"/>
      <c r="Z108">
        <v>0</v>
      </c>
    </row>
    <row r="109" spans="1:26" ht="25.05" customHeight="1" x14ac:dyDescent="0.3">
      <c r="A109" s="180"/>
      <c r="B109" s="212">
        <v>28</v>
      </c>
      <c r="C109" s="181" t="s">
        <v>333</v>
      </c>
      <c r="D109" s="317" t="s">
        <v>334</v>
      </c>
      <c r="E109" s="317"/>
      <c r="F109" s="175" t="s">
        <v>104</v>
      </c>
      <c r="G109" s="176">
        <v>111.5</v>
      </c>
      <c r="H109" s="175"/>
      <c r="I109" s="175">
        <f t="shared" si="5"/>
        <v>0</v>
      </c>
      <c r="J109" s="177">
        <f t="shared" si="6"/>
        <v>71.36</v>
      </c>
      <c r="K109" s="178">
        <f t="shared" si="7"/>
        <v>0</v>
      </c>
      <c r="L109" s="178">
        <f t="shared" si="8"/>
        <v>0</v>
      </c>
      <c r="M109" s="178"/>
      <c r="N109" s="178">
        <v>0.64</v>
      </c>
      <c r="O109" s="178"/>
      <c r="P109" s="182">
        <v>6.0099999999999997E-3</v>
      </c>
      <c r="Q109" s="182"/>
      <c r="R109" s="182">
        <v>6.0099999999999997E-3</v>
      </c>
      <c r="S109" s="179">
        <f t="shared" si="9"/>
        <v>0.67</v>
      </c>
      <c r="T109" s="179"/>
      <c r="U109" s="179"/>
      <c r="V109" s="197"/>
      <c r="W109" s="53"/>
      <c r="Z109">
        <v>0</v>
      </c>
    </row>
    <row r="110" spans="1:26" ht="25.05" customHeight="1" x14ac:dyDescent="0.3">
      <c r="A110" s="180"/>
      <c r="B110" s="212">
        <v>29</v>
      </c>
      <c r="C110" s="181" t="s">
        <v>107</v>
      </c>
      <c r="D110" s="317" t="s">
        <v>335</v>
      </c>
      <c r="E110" s="317"/>
      <c r="F110" s="175" t="s">
        <v>104</v>
      </c>
      <c r="G110" s="176">
        <v>276</v>
      </c>
      <c r="H110" s="175"/>
      <c r="I110" s="175">
        <f t="shared" si="5"/>
        <v>0</v>
      </c>
      <c r="J110" s="177">
        <f t="shared" si="6"/>
        <v>104.88</v>
      </c>
      <c r="K110" s="178">
        <f t="shared" si="7"/>
        <v>0</v>
      </c>
      <c r="L110" s="178">
        <f t="shared" si="8"/>
        <v>0</v>
      </c>
      <c r="M110" s="178"/>
      <c r="N110" s="178">
        <v>0.38</v>
      </c>
      <c r="O110" s="178"/>
      <c r="P110" s="182">
        <v>6.0999999999999997E-4</v>
      </c>
      <c r="Q110" s="182"/>
      <c r="R110" s="182">
        <v>6.0999999999999997E-4</v>
      </c>
      <c r="S110" s="179">
        <f t="shared" si="9"/>
        <v>0.16800000000000001</v>
      </c>
      <c r="T110" s="179"/>
      <c r="U110" s="179"/>
      <c r="V110" s="197"/>
      <c r="W110" s="53"/>
      <c r="Z110">
        <v>0</v>
      </c>
    </row>
    <row r="111" spans="1:26" ht="25.05" customHeight="1" x14ac:dyDescent="0.3">
      <c r="A111" s="180"/>
      <c r="B111" s="212">
        <v>30</v>
      </c>
      <c r="C111" s="181" t="s">
        <v>402</v>
      </c>
      <c r="D111" s="317" t="s">
        <v>403</v>
      </c>
      <c r="E111" s="317"/>
      <c r="F111" s="175" t="s">
        <v>104</v>
      </c>
      <c r="G111" s="176">
        <v>4.8</v>
      </c>
      <c r="H111" s="175"/>
      <c r="I111" s="175">
        <f t="shared" si="5"/>
        <v>0</v>
      </c>
      <c r="J111" s="177">
        <f t="shared" si="6"/>
        <v>53.38</v>
      </c>
      <c r="K111" s="178">
        <f t="shared" si="7"/>
        <v>0</v>
      </c>
      <c r="L111" s="178">
        <f t="shared" si="8"/>
        <v>0</v>
      </c>
      <c r="M111" s="178"/>
      <c r="N111" s="178">
        <v>11.12</v>
      </c>
      <c r="O111" s="178"/>
      <c r="P111" s="182">
        <v>0.13192999999999999</v>
      </c>
      <c r="Q111" s="182"/>
      <c r="R111" s="182">
        <v>0.13192999999999999</v>
      </c>
      <c r="S111" s="179">
        <f t="shared" si="9"/>
        <v>0.63300000000000001</v>
      </c>
      <c r="T111" s="179"/>
      <c r="U111" s="179"/>
      <c r="V111" s="197"/>
      <c r="W111" s="53"/>
      <c r="Z111">
        <v>0</v>
      </c>
    </row>
    <row r="112" spans="1:26" ht="25.05" customHeight="1" x14ac:dyDescent="0.3">
      <c r="A112" s="180"/>
      <c r="B112" s="212">
        <v>31</v>
      </c>
      <c r="C112" s="181" t="s">
        <v>404</v>
      </c>
      <c r="D112" s="317" t="s">
        <v>405</v>
      </c>
      <c r="E112" s="317"/>
      <c r="F112" s="175" t="s">
        <v>104</v>
      </c>
      <c r="G112" s="176">
        <v>112.5</v>
      </c>
      <c r="H112" s="175"/>
      <c r="I112" s="175">
        <f t="shared" si="5"/>
        <v>0</v>
      </c>
      <c r="J112" s="177">
        <f t="shared" si="6"/>
        <v>813.38</v>
      </c>
      <c r="K112" s="178">
        <f t="shared" si="7"/>
        <v>0</v>
      </c>
      <c r="L112" s="178">
        <f t="shared" si="8"/>
        <v>0</v>
      </c>
      <c r="M112" s="178"/>
      <c r="N112" s="178">
        <v>7.23</v>
      </c>
      <c r="O112" s="178"/>
      <c r="P112" s="182"/>
      <c r="Q112" s="182"/>
      <c r="R112" s="182"/>
      <c r="S112" s="179">
        <f t="shared" si="9"/>
        <v>0</v>
      </c>
      <c r="T112" s="179"/>
      <c r="U112" s="179"/>
      <c r="V112" s="197"/>
      <c r="W112" s="53"/>
      <c r="Z112">
        <v>0</v>
      </c>
    </row>
    <row r="113" spans="1:26" ht="25.05" customHeight="1" x14ac:dyDescent="0.3">
      <c r="A113" s="180"/>
      <c r="B113" s="212">
        <v>32</v>
      </c>
      <c r="C113" s="181" t="s">
        <v>406</v>
      </c>
      <c r="D113" s="317" t="s">
        <v>407</v>
      </c>
      <c r="E113" s="317"/>
      <c r="F113" s="175" t="s">
        <v>104</v>
      </c>
      <c r="G113" s="176">
        <v>302</v>
      </c>
      <c r="H113" s="175"/>
      <c r="I113" s="175">
        <f t="shared" si="5"/>
        <v>0</v>
      </c>
      <c r="J113" s="177">
        <f t="shared" si="6"/>
        <v>3113.62</v>
      </c>
      <c r="K113" s="178">
        <f t="shared" si="7"/>
        <v>0</v>
      </c>
      <c r="L113" s="178">
        <f t="shared" si="8"/>
        <v>0</v>
      </c>
      <c r="M113" s="178"/>
      <c r="N113" s="178">
        <v>10.31</v>
      </c>
      <c r="O113" s="178"/>
      <c r="P113" s="182"/>
      <c r="Q113" s="182"/>
      <c r="R113" s="182"/>
      <c r="S113" s="179">
        <f t="shared" si="9"/>
        <v>0</v>
      </c>
      <c r="T113" s="179"/>
      <c r="U113" s="179"/>
      <c r="V113" s="197"/>
      <c r="W113" s="53"/>
      <c r="Z113">
        <v>0</v>
      </c>
    </row>
    <row r="114" spans="1:26" ht="25.05" customHeight="1" x14ac:dyDescent="0.3">
      <c r="A114" s="180"/>
      <c r="B114" s="212">
        <v>33</v>
      </c>
      <c r="C114" s="181" t="s">
        <v>336</v>
      </c>
      <c r="D114" s="317" t="s">
        <v>337</v>
      </c>
      <c r="E114" s="317"/>
      <c r="F114" s="175" t="s">
        <v>104</v>
      </c>
      <c r="G114" s="176">
        <v>139.75</v>
      </c>
      <c r="H114" s="175"/>
      <c r="I114" s="175">
        <f t="shared" si="5"/>
        <v>0</v>
      </c>
      <c r="J114" s="177">
        <f t="shared" si="6"/>
        <v>1590.36</v>
      </c>
      <c r="K114" s="178">
        <f t="shared" si="7"/>
        <v>0</v>
      </c>
      <c r="L114" s="178">
        <f t="shared" si="8"/>
        <v>0</v>
      </c>
      <c r="M114" s="178"/>
      <c r="N114" s="178">
        <v>11.38</v>
      </c>
      <c r="O114" s="178"/>
      <c r="P114" s="182"/>
      <c r="Q114" s="182"/>
      <c r="R114" s="182"/>
      <c r="S114" s="179">
        <f t="shared" si="9"/>
        <v>0</v>
      </c>
      <c r="T114" s="179"/>
      <c r="U114" s="179"/>
      <c r="V114" s="197"/>
      <c r="W114" s="53"/>
      <c r="Z114">
        <v>0</v>
      </c>
    </row>
    <row r="115" spans="1:26" ht="25.05" customHeight="1" x14ac:dyDescent="0.3">
      <c r="A115" s="180"/>
      <c r="B115" s="213">
        <v>34</v>
      </c>
      <c r="C115" s="188" t="s">
        <v>408</v>
      </c>
      <c r="D115" s="315" t="s">
        <v>409</v>
      </c>
      <c r="E115" s="315"/>
      <c r="F115" s="183" t="s">
        <v>104</v>
      </c>
      <c r="G115" s="184">
        <v>2.4239999999999999</v>
      </c>
      <c r="H115" s="183"/>
      <c r="I115" s="183">
        <f t="shared" si="5"/>
        <v>0</v>
      </c>
      <c r="J115" s="185">
        <f t="shared" si="6"/>
        <v>59.15</v>
      </c>
      <c r="K115" s="186">
        <f t="shared" si="7"/>
        <v>0</v>
      </c>
      <c r="L115" s="186"/>
      <c r="M115" s="186">
        <f>ROUND(G115*(H115),2)</f>
        <v>0</v>
      </c>
      <c r="N115" s="186">
        <v>24.4</v>
      </c>
      <c r="O115" s="186"/>
      <c r="P115" s="189"/>
      <c r="Q115" s="189"/>
      <c r="R115" s="189"/>
      <c r="S115" s="187">
        <f t="shared" si="9"/>
        <v>0</v>
      </c>
      <c r="T115" s="187"/>
      <c r="U115" s="187"/>
      <c r="V115" s="200"/>
      <c r="W115" s="53"/>
      <c r="Z115">
        <v>0</v>
      </c>
    </row>
    <row r="116" spans="1:26" ht="25.05" customHeight="1" x14ac:dyDescent="0.3">
      <c r="A116" s="180"/>
      <c r="B116" s="213">
        <v>35</v>
      </c>
      <c r="C116" s="188" t="s">
        <v>410</v>
      </c>
      <c r="D116" s="315" t="s">
        <v>411</v>
      </c>
      <c r="E116" s="315"/>
      <c r="F116" s="183" t="s">
        <v>104</v>
      </c>
      <c r="G116" s="184">
        <v>2.4239999999999999</v>
      </c>
      <c r="H116" s="183"/>
      <c r="I116" s="183">
        <f t="shared" si="5"/>
        <v>0</v>
      </c>
      <c r="J116" s="185">
        <f t="shared" si="6"/>
        <v>59.15</v>
      </c>
      <c r="K116" s="186">
        <f t="shared" si="7"/>
        <v>0</v>
      </c>
      <c r="L116" s="186"/>
      <c r="M116" s="186">
        <f>ROUND(G116*(H116),2)</f>
        <v>0</v>
      </c>
      <c r="N116" s="186">
        <v>24.4</v>
      </c>
      <c r="O116" s="186"/>
      <c r="P116" s="189"/>
      <c r="Q116" s="189"/>
      <c r="R116" s="189"/>
      <c r="S116" s="187">
        <f t="shared" si="9"/>
        <v>0</v>
      </c>
      <c r="T116" s="187"/>
      <c r="U116" s="187"/>
      <c r="V116" s="200"/>
      <c r="W116" s="53"/>
      <c r="Z116">
        <v>0</v>
      </c>
    </row>
    <row r="117" spans="1:26" x14ac:dyDescent="0.3">
      <c r="A117" s="10"/>
      <c r="B117" s="211"/>
      <c r="C117" s="174">
        <v>5</v>
      </c>
      <c r="D117" s="316" t="s">
        <v>76</v>
      </c>
      <c r="E117" s="316"/>
      <c r="F117" s="140"/>
      <c r="G117" s="173"/>
      <c r="H117" s="140"/>
      <c r="I117" s="142">
        <f>ROUND((SUM(I106:I116))/1,2)</f>
        <v>0</v>
      </c>
      <c r="J117" s="141"/>
      <c r="K117" s="141"/>
      <c r="L117" s="141">
        <f>ROUND((SUM(L106:L116))/1,2)</f>
        <v>0</v>
      </c>
      <c r="M117" s="141">
        <f>ROUND((SUM(M106:M116))/1,2)</f>
        <v>0</v>
      </c>
      <c r="N117" s="141"/>
      <c r="O117" s="141"/>
      <c r="P117" s="141"/>
      <c r="Q117" s="10"/>
      <c r="R117" s="10"/>
      <c r="S117" s="10">
        <f>ROUND((SUM(S106:S116))/1,2)</f>
        <v>49.17</v>
      </c>
      <c r="T117" s="10"/>
      <c r="U117" s="10"/>
      <c r="V117" s="198">
        <f>ROUND((SUM(V106:V116))/1,2)</f>
        <v>0</v>
      </c>
      <c r="W117" s="216"/>
      <c r="X117" s="139"/>
      <c r="Y117" s="139"/>
      <c r="Z117" s="139"/>
    </row>
    <row r="118" spans="1:26" x14ac:dyDescent="0.3">
      <c r="A118" s="1"/>
      <c r="B118" s="207"/>
      <c r="C118" s="1"/>
      <c r="D118" s="1"/>
      <c r="E118" s="133"/>
      <c r="F118" s="133"/>
      <c r="G118" s="167"/>
      <c r="H118" s="133"/>
      <c r="I118" s="133"/>
      <c r="J118" s="134"/>
      <c r="K118" s="134"/>
      <c r="L118" s="134"/>
      <c r="M118" s="134"/>
      <c r="N118" s="134"/>
      <c r="O118" s="134"/>
      <c r="P118" s="134"/>
      <c r="Q118" s="1"/>
      <c r="R118" s="1"/>
      <c r="S118" s="1"/>
      <c r="T118" s="1"/>
      <c r="U118" s="1"/>
      <c r="V118" s="199"/>
      <c r="W118" s="53"/>
    </row>
    <row r="119" spans="1:26" x14ac:dyDescent="0.3">
      <c r="A119" s="10"/>
      <c r="B119" s="211"/>
      <c r="C119" s="174">
        <v>9</v>
      </c>
      <c r="D119" s="316" t="s">
        <v>78</v>
      </c>
      <c r="E119" s="316"/>
      <c r="F119" s="140"/>
      <c r="G119" s="173"/>
      <c r="H119" s="140"/>
      <c r="I119" s="140"/>
      <c r="J119" s="141"/>
      <c r="K119" s="141"/>
      <c r="L119" s="141"/>
      <c r="M119" s="141"/>
      <c r="N119" s="141"/>
      <c r="O119" s="141"/>
      <c r="P119" s="141"/>
      <c r="Q119" s="10"/>
      <c r="R119" s="10"/>
      <c r="S119" s="10"/>
      <c r="T119" s="10"/>
      <c r="U119" s="10"/>
      <c r="V119" s="196"/>
      <c r="W119" s="216"/>
      <c r="X119" s="139"/>
      <c r="Y119" s="139"/>
      <c r="Z119" s="139"/>
    </row>
    <row r="120" spans="1:26" ht="25.05" customHeight="1" x14ac:dyDescent="0.3">
      <c r="A120" s="180"/>
      <c r="B120" s="212">
        <v>36</v>
      </c>
      <c r="C120" s="181" t="s">
        <v>412</v>
      </c>
      <c r="D120" s="317" t="s">
        <v>413</v>
      </c>
      <c r="E120" s="317"/>
      <c r="F120" s="175" t="s">
        <v>101</v>
      </c>
      <c r="G120" s="176">
        <v>189.5</v>
      </c>
      <c r="H120" s="175"/>
      <c r="I120" s="175">
        <f t="shared" ref="I120:I129" si="10">ROUND(G120*(H120),2)</f>
        <v>0</v>
      </c>
      <c r="J120" s="177">
        <f t="shared" ref="J120:J129" si="11">ROUND(G120*(N120),2)</f>
        <v>1019.51</v>
      </c>
      <c r="K120" s="178">
        <f t="shared" ref="K120:K129" si="12">ROUND(G120*(O120),2)</f>
        <v>0</v>
      </c>
      <c r="L120" s="178">
        <f t="shared" ref="L120:L127" si="13">ROUND(G120*(H120),2)</f>
        <v>0</v>
      </c>
      <c r="M120" s="178"/>
      <c r="N120" s="178">
        <v>5.38</v>
      </c>
      <c r="O120" s="178"/>
      <c r="P120" s="182">
        <v>9.7960000000000005E-2</v>
      </c>
      <c r="Q120" s="182"/>
      <c r="R120" s="182">
        <v>9.7960000000000005E-2</v>
      </c>
      <c r="S120" s="179">
        <f t="shared" ref="S120:S129" si="14">ROUND(G120*(P120),3)</f>
        <v>18.562999999999999</v>
      </c>
      <c r="T120" s="179"/>
      <c r="U120" s="179"/>
      <c r="V120" s="197"/>
      <c r="W120" s="53"/>
      <c r="Z120">
        <v>0</v>
      </c>
    </row>
    <row r="121" spans="1:26" ht="25.05" customHeight="1" x14ac:dyDescent="0.3">
      <c r="A121" s="180"/>
      <c r="B121" s="212">
        <v>37</v>
      </c>
      <c r="C121" s="181" t="s">
        <v>358</v>
      </c>
      <c r="D121" s="317" t="s">
        <v>359</v>
      </c>
      <c r="E121" s="317"/>
      <c r="F121" s="175" t="s">
        <v>101</v>
      </c>
      <c r="G121" s="176">
        <v>209.5</v>
      </c>
      <c r="H121" s="175"/>
      <c r="I121" s="175">
        <f t="shared" si="10"/>
        <v>0</v>
      </c>
      <c r="J121" s="177">
        <f t="shared" si="11"/>
        <v>1544.02</v>
      </c>
      <c r="K121" s="178">
        <f t="shared" si="12"/>
        <v>0</v>
      </c>
      <c r="L121" s="178">
        <f t="shared" si="13"/>
        <v>0</v>
      </c>
      <c r="M121" s="178"/>
      <c r="N121" s="178">
        <v>7.37</v>
      </c>
      <c r="O121" s="178"/>
      <c r="P121" s="182">
        <v>0.12586</v>
      </c>
      <c r="Q121" s="182"/>
      <c r="R121" s="182">
        <v>0.12586</v>
      </c>
      <c r="S121" s="179">
        <f t="shared" si="14"/>
        <v>26.367999999999999</v>
      </c>
      <c r="T121" s="179"/>
      <c r="U121" s="179"/>
      <c r="V121" s="197"/>
      <c r="W121" s="53"/>
      <c r="Z121">
        <v>0</v>
      </c>
    </row>
    <row r="122" spans="1:26" ht="25.05" customHeight="1" x14ac:dyDescent="0.3">
      <c r="A122" s="180"/>
      <c r="B122" s="212">
        <v>38</v>
      </c>
      <c r="C122" s="181" t="s">
        <v>152</v>
      </c>
      <c r="D122" s="317" t="s">
        <v>360</v>
      </c>
      <c r="E122" s="317"/>
      <c r="F122" s="175" t="s">
        <v>101</v>
      </c>
      <c r="G122" s="176">
        <v>217</v>
      </c>
      <c r="H122" s="175"/>
      <c r="I122" s="175">
        <f t="shared" si="10"/>
        <v>0</v>
      </c>
      <c r="J122" s="177">
        <f t="shared" si="11"/>
        <v>889.7</v>
      </c>
      <c r="K122" s="178">
        <f t="shared" si="12"/>
        <v>0</v>
      </c>
      <c r="L122" s="178">
        <f t="shared" si="13"/>
        <v>0</v>
      </c>
      <c r="M122" s="178"/>
      <c r="N122" s="178">
        <v>4.0999999999999996</v>
      </c>
      <c r="O122" s="178"/>
      <c r="P122" s="182">
        <v>2.0000000000000002E-5</v>
      </c>
      <c r="Q122" s="182"/>
      <c r="R122" s="182">
        <v>2.0000000000000002E-5</v>
      </c>
      <c r="S122" s="179">
        <f t="shared" si="14"/>
        <v>4.0000000000000001E-3</v>
      </c>
      <c r="T122" s="179"/>
      <c r="U122" s="179"/>
      <c r="V122" s="197"/>
      <c r="W122" s="53"/>
      <c r="Z122">
        <v>0</v>
      </c>
    </row>
    <row r="123" spans="1:26" ht="25.05" customHeight="1" x14ac:dyDescent="0.3">
      <c r="A123" s="180"/>
      <c r="B123" s="212">
        <v>39</v>
      </c>
      <c r="C123" s="181" t="s">
        <v>361</v>
      </c>
      <c r="D123" s="317" t="s">
        <v>362</v>
      </c>
      <c r="E123" s="317"/>
      <c r="F123" s="175" t="s">
        <v>98</v>
      </c>
      <c r="G123" s="176">
        <v>64.944000000000003</v>
      </c>
      <c r="H123" s="175"/>
      <c r="I123" s="175">
        <f t="shared" si="10"/>
        <v>0</v>
      </c>
      <c r="J123" s="177">
        <f t="shared" si="11"/>
        <v>86.38</v>
      </c>
      <c r="K123" s="178">
        <f t="shared" si="12"/>
        <v>0</v>
      </c>
      <c r="L123" s="178">
        <f t="shared" si="13"/>
        <v>0</v>
      </c>
      <c r="M123" s="178"/>
      <c r="N123" s="178">
        <v>1.33</v>
      </c>
      <c r="O123" s="178"/>
      <c r="P123" s="182"/>
      <c r="Q123" s="182"/>
      <c r="R123" s="182"/>
      <c r="S123" s="179">
        <f t="shared" si="14"/>
        <v>0</v>
      </c>
      <c r="T123" s="179"/>
      <c r="U123" s="179"/>
      <c r="V123" s="197"/>
      <c r="W123" s="53"/>
      <c r="Z123">
        <v>0</v>
      </c>
    </row>
    <row r="124" spans="1:26" ht="25.05" customHeight="1" x14ac:dyDescent="0.3">
      <c r="A124" s="180"/>
      <c r="B124" s="212">
        <v>40</v>
      </c>
      <c r="C124" s="181" t="s">
        <v>363</v>
      </c>
      <c r="D124" s="317" t="s">
        <v>364</v>
      </c>
      <c r="E124" s="317"/>
      <c r="F124" s="175" t="s">
        <v>98</v>
      </c>
      <c r="G124" s="176">
        <v>584.49599999999998</v>
      </c>
      <c r="H124" s="175"/>
      <c r="I124" s="175">
        <f t="shared" si="10"/>
        <v>0</v>
      </c>
      <c r="J124" s="177">
        <f t="shared" si="11"/>
        <v>146.12</v>
      </c>
      <c r="K124" s="178">
        <f t="shared" si="12"/>
        <v>0</v>
      </c>
      <c r="L124" s="178">
        <f t="shared" si="13"/>
        <v>0</v>
      </c>
      <c r="M124" s="178"/>
      <c r="N124" s="178">
        <v>0.25</v>
      </c>
      <c r="O124" s="178"/>
      <c r="P124" s="182"/>
      <c r="Q124" s="182"/>
      <c r="R124" s="182"/>
      <c r="S124" s="179">
        <f t="shared" si="14"/>
        <v>0</v>
      </c>
      <c r="T124" s="179"/>
      <c r="U124" s="179"/>
      <c r="V124" s="197"/>
      <c r="W124" s="53"/>
      <c r="Z124">
        <v>0</v>
      </c>
    </row>
    <row r="125" spans="1:26" ht="25.05" customHeight="1" x14ac:dyDescent="0.3">
      <c r="A125" s="180"/>
      <c r="B125" s="212">
        <v>41</v>
      </c>
      <c r="C125" s="181" t="s">
        <v>185</v>
      </c>
      <c r="D125" s="317" t="s">
        <v>365</v>
      </c>
      <c r="E125" s="317"/>
      <c r="F125" s="175" t="s">
        <v>98</v>
      </c>
      <c r="G125" s="176">
        <v>11.505000000000001</v>
      </c>
      <c r="H125" s="175"/>
      <c r="I125" s="175">
        <f t="shared" si="10"/>
        <v>0</v>
      </c>
      <c r="J125" s="177">
        <f t="shared" si="11"/>
        <v>233.09</v>
      </c>
      <c r="K125" s="178">
        <f t="shared" si="12"/>
        <v>0</v>
      </c>
      <c r="L125" s="178">
        <f t="shared" si="13"/>
        <v>0</v>
      </c>
      <c r="M125" s="178"/>
      <c r="N125" s="178">
        <v>20.260000000000002</v>
      </c>
      <c r="O125" s="178"/>
      <c r="P125" s="182"/>
      <c r="Q125" s="182"/>
      <c r="R125" s="182"/>
      <c r="S125" s="179">
        <f t="shared" si="14"/>
        <v>0</v>
      </c>
      <c r="T125" s="179"/>
      <c r="U125" s="179"/>
      <c r="V125" s="197"/>
      <c r="W125" s="53"/>
      <c r="Z125">
        <v>0</v>
      </c>
    </row>
    <row r="126" spans="1:26" ht="25.05" customHeight="1" x14ac:dyDescent="0.3">
      <c r="A126" s="180"/>
      <c r="B126" s="212">
        <v>42</v>
      </c>
      <c r="C126" s="181" t="s">
        <v>366</v>
      </c>
      <c r="D126" s="317" t="s">
        <v>367</v>
      </c>
      <c r="E126" s="317"/>
      <c r="F126" s="175" t="s">
        <v>98</v>
      </c>
      <c r="G126" s="176">
        <v>11.505000000000001</v>
      </c>
      <c r="H126" s="175"/>
      <c r="I126" s="175">
        <f t="shared" si="10"/>
        <v>0</v>
      </c>
      <c r="J126" s="177">
        <f t="shared" si="11"/>
        <v>8.86</v>
      </c>
      <c r="K126" s="178">
        <f t="shared" si="12"/>
        <v>0</v>
      </c>
      <c r="L126" s="178">
        <f t="shared" si="13"/>
        <v>0</v>
      </c>
      <c r="M126" s="178"/>
      <c r="N126" s="178">
        <v>0.77</v>
      </c>
      <c r="O126" s="178"/>
      <c r="P126" s="182"/>
      <c r="Q126" s="182"/>
      <c r="R126" s="182"/>
      <c r="S126" s="179">
        <f t="shared" si="14"/>
        <v>0</v>
      </c>
      <c r="T126" s="179"/>
      <c r="U126" s="179"/>
      <c r="V126" s="197"/>
      <c r="W126" s="53"/>
      <c r="Z126">
        <v>0</v>
      </c>
    </row>
    <row r="127" spans="1:26" ht="25.05" customHeight="1" x14ac:dyDescent="0.3">
      <c r="A127" s="180"/>
      <c r="B127" s="212">
        <v>43</v>
      </c>
      <c r="C127" s="181" t="s">
        <v>373</v>
      </c>
      <c r="D127" s="317" t="s">
        <v>374</v>
      </c>
      <c r="E127" s="317"/>
      <c r="F127" s="175" t="s">
        <v>98</v>
      </c>
      <c r="G127" s="176">
        <v>76.448999999999998</v>
      </c>
      <c r="H127" s="175"/>
      <c r="I127" s="175">
        <f t="shared" si="10"/>
        <v>0</v>
      </c>
      <c r="J127" s="177">
        <f t="shared" si="11"/>
        <v>1070.29</v>
      </c>
      <c r="K127" s="178">
        <f t="shared" si="12"/>
        <v>0</v>
      </c>
      <c r="L127" s="178">
        <f t="shared" si="13"/>
        <v>0</v>
      </c>
      <c r="M127" s="178"/>
      <c r="N127" s="178">
        <v>14</v>
      </c>
      <c r="O127" s="178"/>
      <c r="P127" s="182"/>
      <c r="Q127" s="182"/>
      <c r="R127" s="182"/>
      <c r="S127" s="179">
        <f t="shared" si="14"/>
        <v>0</v>
      </c>
      <c r="T127" s="179"/>
      <c r="U127" s="179"/>
      <c r="V127" s="197"/>
      <c r="W127" s="53"/>
      <c r="Z127">
        <v>0</v>
      </c>
    </row>
    <row r="128" spans="1:26" ht="25.05" customHeight="1" x14ac:dyDescent="0.3">
      <c r="A128" s="180"/>
      <c r="B128" s="213">
        <v>44</v>
      </c>
      <c r="C128" s="188" t="s">
        <v>414</v>
      </c>
      <c r="D128" s="315" t="s">
        <v>415</v>
      </c>
      <c r="E128" s="315"/>
      <c r="F128" s="183" t="s">
        <v>113</v>
      </c>
      <c r="G128" s="184">
        <v>382.79</v>
      </c>
      <c r="H128" s="183"/>
      <c r="I128" s="183">
        <f t="shared" si="10"/>
        <v>0</v>
      </c>
      <c r="J128" s="185">
        <f t="shared" si="11"/>
        <v>727.3</v>
      </c>
      <c r="K128" s="186">
        <f t="shared" si="12"/>
        <v>0</v>
      </c>
      <c r="L128" s="186"/>
      <c r="M128" s="186">
        <f>ROUND(G128*(H128),2)</f>
        <v>0</v>
      </c>
      <c r="N128" s="186">
        <v>1.9</v>
      </c>
      <c r="O128" s="186"/>
      <c r="P128" s="189"/>
      <c r="Q128" s="189"/>
      <c r="R128" s="189"/>
      <c r="S128" s="187">
        <f t="shared" si="14"/>
        <v>0</v>
      </c>
      <c r="T128" s="187"/>
      <c r="U128" s="187"/>
      <c r="V128" s="200"/>
      <c r="W128" s="53"/>
      <c r="Z128">
        <v>0</v>
      </c>
    </row>
    <row r="129" spans="1:26" ht="25.05" customHeight="1" x14ac:dyDescent="0.3">
      <c r="A129" s="180"/>
      <c r="B129" s="213">
        <v>45</v>
      </c>
      <c r="C129" s="188" t="s">
        <v>375</v>
      </c>
      <c r="D129" s="315" t="s">
        <v>416</v>
      </c>
      <c r="E129" s="315"/>
      <c r="F129" s="183" t="s">
        <v>372</v>
      </c>
      <c r="G129" s="184">
        <v>211.595</v>
      </c>
      <c r="H129" s="183"/>
      <c r="I129" s="183">
        <f t="shared" si="10"/>
        <v>0</v>
      </c>
      <c r="J129" s="185">
        <f t="shared" si="11"/>
        <v>1680.06</v>
      </c>
      <c r="K129" s="186">
        <f t="shared" si="12"/>
        <v>0</v>
      </c>
      <c r="L129" s="186"/>
      <c r="M129" s="186">
        <f>ROUND(G129*(H129),2)</f>
        <v>0</v>
      </c>
      <c r="N129" s="186">
        <v>7.9399999999999995</v>
      </c>
      <c r="O129" s="186"/>
      <c r="P129" s="189"/>
      <c r="Q129" s="189"/>
      <c r="R129" s="189"/>
      <c r="S129" s="187">
        <f t="shared" si="14"/>
        <v>0</v>
      </c>
      <c r="T129" s="187"/>
      <c r="U129" s="187"/>
      <c r="V129" s="200"/>
      <c r="W129" s="53"/>
      <c r="Z129">
        <v>0</v>
      </c>
    </row>
    <row r="130" spans="1:26" x14ac:dyDescent="0.3">
      <c r="A130" s="10"/>
      <c r="B130" s="211"/>
      <c r="C130" s="174">
        <v>9</v>
      </c>
      <c r="D130" s="316" t="s">
        <v>78</v>
      </c>
      <c r="E130" s="316"/>
      <c r="F130" s="140"/>
      <c r="G130" s="173"/>
      <c r="H130" s="140"/>
      <c r="I130" s="142">
        <f>ROUND((SUM(I119:I129))/1,2)</f>
        <v>0</v>
      </c>
      <c r="J130" s="141"/>
      <c r="K130" s="141"/>
      <c r="L130" s="141">
        <f>ROUND((SUM(L119:L129))/1,2)</f>
        <v>0</v>
      </c>
      <c r="M130" s="141">
        <f>ROUND((SUM(M119:M129))/1,2)</f>
        <v>0</v>
      </c>
      <c r="N130" s="141"/>
      <c r="O130" s="141"/>
      <c r="P130" s="141"/>
      <c r="Q130" s="10"/>
      <c r="R130" s="10"/>
      <c r="S130" s="10">
        <f>ROUND((SUM(S119:S129))/1,2)</f>
        <v>44.94</v>
      </c>
      <c r="T130" s="10"/>
      <c r="U130" s="10"/>
      <c r="V130" s="198">
        <f>ROUND((SUM(V119:V129))/1,2)</f>
        <v>0</v>
      </c>
      <c r="W130" s="216"/>
      <c r="X130" s="139"/>
      <c r="Y130" s="139"/>
      <c r="Z130" s="139"/>
    </row>
    <row r="131" spans="1:26" x14ac:dyDescent="0.3">
      <c r="A131" s="1"/>
      <c r="B131" s="207"/>
      <c r="C131" s="1"/>
      <c r="D131" s="1"/>
      <c r="E131" s="133"/>
      <c r="F131" s="133"/>
      <c r="G131" s="167"/>
      <c r="H131" s="133"/>
      <c r="I131" s="133"/>
      <c r="J131" s="134"/>
      <c r="K131" s="134"/>
      <c r="L131" s="134"/>
      <c r="M131" s="134"/>
      <c r="N131" s="134"/>
      <c r="O131" s="134"/>
      <c r="P131" s="134"/>
      <c r="Q131" s="1"/>
      <c r="R131" s="1"/>
      <c r="S131" s="1"/>
      <c r="T131" s="1"/>
      <c r="U131" s="1"/>
      <c r="V131" s="199"/>
      <c r="W131" s="53"/>
    </row>
    <row r="132" spans="1:26" x14ac:dyDescent="0.3">
      <c r="A132" s="10"/>
      <c r="B132" s="211"/>
      <c r="C132" s="174">
        <v>99</v>
      </c>
      <c r="D132" s="316" t="s">
        <v>79</v>
      </c>
      <c r="E132" s="316"/>
      <c r="F132" s="140"/>
      <c r="G132" s="173"/>
      <c r="H132" s="140"/>
      <c r="I132" s="140"/>
      <c r="J132" s="141"/>
      <c r="K132" s="141"/>
      <c r="L132" s="141"/>
      <c r="M132" s="141"/>
      <c r="N132" s="141"/>
      <c r="O132" s="141"/>
      <c r="P132" s="141"/>
      <c r="Q132" s="10"/>
      <c r="R132" s="10"/>
      <c r="S132" s="10"/>
      <c r="T132" s="10"/>
      <c r="U132" s="10"/>
      <c r="V132" s="196"/>
      <c r="W132" s="216"/>
      <c r="X132" s="139"/>
      <c r="Y132" s="139"/>
      <c r="Z132" s="139"/>
    </row>
    <row r="133" spans="1:26" ht="25.05" customHeight="1" x14ac:dyDescent="0.3">
      <c r="A133" s="180"/>
      <c r="B133" s="212">
        <v>46</v>
      </c>
      <c r="C133" s="181" t="s">
        <v>377</v>
      </c>
      <c r="D133" s="317" t="s">
        <v>378</v>
      </c>
      <c r="E133" s="317"/>
      <c r="F133" s="175" t="s">
        <v>98</v>
      </c>
      <c r="G133" s="176">
        <v>182.75399999999999</v>
      </c>
      <c r="H133" s="175"/>
      <c r="I133" s="175">
        <f>ROUND(G133*(H133),2)</f>
        <v>0</v>
      </c>
      <c r="J133" s="177">
        <f>ROUND(G133*(N133),2)</f>
        <v>328.96</v>
      </c>
      <c r="K133" s="178">
        <f>ROUND(G133*(O133),2)</f>
        <v>0</v>
      </c>
      <c r="L133" s="178">
        <f>ROUND(G133*(H133),2)</f>
        <v>0</v>
      </c>
      <c r="M133" s="178"/>
      <c r="N133" s="178">
        <v>1.8</v>
      </c>
      <c r="O133" s="178"/>
      <c r="P133" s="182"/>
      <c r="Q133" s="182"/>
      <c r="R133" s="182"/>
      <c r="S133" s="179">
        <f>ROUND(G133*(P133),3)</f>
        <v>0</v>
      </c>
      <c r="T133" s="179"/>
      <c r="U133" s="179"/>
      <c r="V133" s="197"/>
      <c r="W133" s="53"/>
      <c r="Z133">
        <v>0</v>
      </c>
    </row>
    <row r="134" spans="1:26" x14ac:dyDescent="0.3">
      <c r="A134" s="10"/>
      <c r="B134" s="211"/>
      <c r="C134" s="174">
        <v>99</v>
      </c>
      <c r="D134" s="316" t="s">
        <v>79</v>
      </c>
      <c r="E134" s="316"/>
      <c r="F134" s="140"/>
      <c r="G134" s="173"/>
      <c r="H134" s="140"/>
      <c r="I134" s="142">
        <f>ROUND((SUM(I132:I133))/1,2)</f>
        <v>0</v>
      </c>
      <c r="J134" s="141"/>
      <c r="K134" s="141"/>
      <c r="L134" s="141">
        <f>ROUND((SUM(L132:L133))/1,2)</f>
        <v>0</v>
      </c>
      <c r="M134" s="141">
        <f>ROUND((SUM(M132:M133))/1,2)</f>
        <v>0</v>
      </c>
      <c r="N134" s="141"/>
      <c r="O134" s="141"/>
      <c r="P134" s="190"/>
      <c r="Q134" s="1"/>
      <c r="R134" s="1"/>
      <c r="S134" s="190">
        <f>ROUND((SUM(S132:S133))/1,2)</f>
        <v>0</v>
      </c>
      <c r="T134" s="2"/>
      <c r="U134" s="2"/>
      <c r="V134" s="198">
        <f>ROUND((SUM(V132:V133))/1,2)</f>
        <v>0</v>
      </c>
      <c r="W134" s="53"/>
    </row>
    <row r="135" spans="1:26" x14ac:dyDescent="0.3">
      <c r="A135" s="1"/>
      <c r="B135" s="207"/>
      <c r="C135" s="1"/>
      <c r="D135" s="1"/>
      <c r="E135" s="133"/>
      <c r="F135" s="133"/>
      <c r="G135" s="167"/>
      <c r="H135" s="133"/>
      <c r="I135" s="133"/>
      <c r="J135" s="134"/>
      <c r="K135" s="134"/>
      <c r="L135" s="134"/>
      <c r="M135" s="134"/>
      <c r="N135" s="134"/>
      <c r="O135" s="134"/>
      <c r="P135" s="134"/>
      <c r="Q135" s="1"/>
      <c r="R135" s="1"/>
      <c r="S135" s="1"/>
      <c r="T135" s="1"/>
      <c r="U135" s="1"/>
      <c r="V135" s="199"/>
      <c r="W135" s="53"/>
    </row>
    <row r="136" spans="1:26" x14ac:dyDescent="0.3">
      <c r="A136" s="10"/>
      <c r="B136" s="211"/>
      <c r="C136" s="10"/>
      <c r="D136" s="318" t="s">
        <v>74</v>
      </c>
      <c r="E136" s="318"/>
      <c r="F136" s="140"/>
      <c r="G136" s="173"/>
      <c r="H136" s="140"/>
      <c r="I136" s="142">
        <f>ROUND((SUM(I77:I135))/2,2)</f>
        <v>0</v>
      </c>
      <c r="J136" s="141"/>
      <c r="K136" s="141"/>
      <c r="L136" s="141">
        <f>ROUND((SUM(L77:L135))/2,2)</f>
        <v>0</v>
      </c>
      <c r="M136" s="141">
        <f>ROUND((SUM(M77:M135))/2,2)</f>
        <v>0</v>
      </c>
      <c r="N136" s="141"/>
      <c r="O136" s="141"/>
      <c r="P136" s="190"/>
      <c r="Q136" s="1"/>
      <c r="R136" s="1"/>
      <c r="S136" s="190">
        <f>ROUND((SUM(S77:S135))/2,2)</f>
        <v>94.11</v>
      </c>
      <c r="T136" s="1"/>
      <c r="U136" s="1"/>
      <c r="V136" s="198">
        <f>ROUND((SUM(V77:V135))/2,2)</f>
        <v>0</v>
      </c>
      <c r="W136" s="53"/>
    </row>
    <row r="137" spans="1:26" x14ac:dyDescent="0.3">
      <c r="A137" s="1"/>
      <c r="B137" s="214"/>
      <c r="C137" s="191"/>
      <c r="D137" s="314" t="s">
        <v>80</v>
      </c>
      <c r="E137" s="314"/>
      <c r="F137" s="192"/>
      <c r="G137" s="193"/>
      <c r="H137" s="192"/>
      <c r="I137" s="192">
        <f>ROUND((SUM(I77:I136))/3,2)</f>
        <v>0</v>
      </c>
      <c r="J137" s="194"/>
      <c r="K137" s="194">
        <f>ROUND((SUM(K77:K136))/3,2)</f>
        <v>0</v>
      </c>
      <c r="L137" s="194">
        <f>ROUND((SUM(L77:L136))/3,2)</f>
        <v>0</v>
      </c>
      <c r="M137" s="194">
        <f>ROUND((SUM(M77:M136))/3,2)</f>
        <v>0</v>
      </c>
      <c r="N137" s="194"/>
      <c r="O137" s="194"/>
      <c r="P137" s="193"/>
      <c r="Q137" s="191"/>
      <c r="R137" s="191"/>
      <c r="S137" s="193">
        <f>ROUND((SUM(S77:S136))/3,2)</f>
        <v>94.11</v>
      </c>
      <c r="T137" s="191"/>
      <c r="U137" s="191"/>
      <c r="V137" s="201">
        <f>ROUND((SUM(V77:V136))/3,2)</f>
        <v>0</v>
      </c>
      <c r="W137" s="53"/>
      <c r="Z137">
        <f>(SUM(Z77:Z136))</f>
        <v>0</v>
      </c>
    </row>
  </sheetData>
  <mergeCells count="104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D83:E83"/>
    <mergeCell ref="D84:E84"/>
    <mergeCell ref="D85:E85"/>
    <mergeCell ref="D86:E86"/>
    <mergeCell ref="D87:E87"/>
    <mergeCell ref="D88:E88"/>
    <mergeCell ref="D77:E77"/>
    <mergeCell ref="D78:E78"/>
    <mergeCell ref="D79:E79"/>
    <mergeCell ref="D80:E80"/>
    <mergeCell ref="D81:E81"/>
    <mergeCell ref="D82:E82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108:E108"/>
    <mergeCell ref="D109:E109"/>
    <mergeCell ref="D110:E110"/>
    <mergeCell ref="D111:E111"/>
    <mergeCell ref="D112:E112"/>
    <mergeCell ref="D113:E113"/>
    <mergeCell ref="D101:E101"/>
    <mergeCell ref="D102:E102"/>
    <mergeCell ref="D103:E103"/>
    <mergeCell ref="D104:E104"/>
    <mergeCell ref="D106:E106"/>
    <mergeCell ref="D107:E107"/>
    <mergeCell ref="D121:E121"/>
    <mergeCell ref="D122:E122"/>
    <mergeCell ref="D123:E123"/>
    <mergeCell ref="D124:E124"/>
    <mergeCell ref="D125:E125"/>
    <mergeCell ref="D126:E126"/>
    <mergeCell ref="D114:E114"/>
    <mergeCell ref="D115:E115"/>
    <mergeCell ref="D116:E116"/>
    <mergeCell ref="D117:E117"/>
    <mergeCell ref="D119:E119"/>
    <mergeCell ref="D120:E120"/>
    <mergeCell ref="D134:E134"/>
    <mergeCell ref="D136:E136"/>
    <mergeCell ref="D137:E137"/>
    <mergeCell ref="D127:E127"/>
    <mergeCell ref="D128:E128"/>
    <mergeCell ref="D129:E129"/>
    <mergeCell ref="D130:E130"/>
    <mergeCell ref="D132:E132"/>
    <mergeCell ref="D133:E133"/>
  </mergeCells>
  <hyperlinks>
    <hyperlink ref="B1:C1" location="A2:A2" tooltip="Klikni na prechod ku Kryciemu listu..." display="Krycí list rozpočtu" xr:uid="{16DC1070-5025-4099-9D2A-7AEA80634C03}"/>
    <hyperlink ref="E1:F1" location="A54:A54" tooltip="Klikni na prechod ku rekapitulácii..." display="Rekapitulácia rozpočtu" xr:uid="{FD410A14-2D82-448F-94A0-89F02A68031B}"/>
    <hyperlink ref="H1:I1" location="B76:B76" tooltip="Klikni na prechod ku Rozpočet..." display="Rozpočet" xr:uid="{C6DCA253-CAAB-4D1D-9842-7F7B5F58B941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Vranov n. T. - Oprava chodníkov a komunikácií  / VRANOV N/T-OPRAVA UL. KALINČIAKOVA - SO 02 - Chodník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8E68-5C02-477E-967F-E2638A16C532}">
  <dimension ref="A1:AA127"/>
  <sheetViews>
    <sheetView workbookViewId="0">
      <pane ySplit="1" topLeftCell="A103" activePane="bottomLeft" state="frozen"/>
      <selection pane="bottomLeft" activeCell="H80" sqref="H80:H124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2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29</v>
      </c>
      <c r="C1" s="332"/>
      <c r="D1" s="12"/>
      <c r="E1" s="382" t="s">
        <v>0</v>
      </c>
      <c r="F1" s="383"/>
      <c r="G1" s="13"/>
      <c r="H1" s="331" t="s">
        <v>81</v>
      </c>
      <c r="I1" s="332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29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30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417</v>
      </c>
      <c r="C4" s="32"/>
      <c r="D4" s="25"/>
      <c r="E4" s="25"/>
      <c r="F4" s="44" t="s">
        <v>32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34</v>
      </c>
      <c r="C6" s="32"/>
      <c r="D6" s="44" t="s">
        <v>35</v>
      </c>
      <c r="E6" s="25"/>
      <c r="F6" s="44" t="s">
        <v>36</v>
      </c>
      <c r="G6" s="44" t="s">
        <v>37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38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41</v>
      </c>
      <c r="C8" s="46"/>
      <c r="D8" s="28"/>
      <c r="E8" s="28"/>
      <c r="F8" s="50" t="s">
        <v>42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39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41</v>
      </c>
      <c r="C10" s="32"/>
      <c r="D10" s="25"/>
      <c r="E10" s="25"/>
      <c r="F10" s="44" t="s">
        <v>42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40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41</v>
      </c>
      <c r="C12" s="32"/>
      <c r="D12" s="25"/>
      <c r="E12" s="25"/>
      <c r="F12" s="44" t="s">
        <v>42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63</v>
      </c>
      <c r="D14" s="61" t="s">
        <v>64</v>
      </c>
      <c r="E14" s="66" t="s">
        <v>65</v>
      </c>
      <c r="F14" s="375" t="s">
        <v>48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43</v>
      </c>
      <c r="C15" s="63">
        <f>'SO 15380'!E61</f>
        <v>0</v>
      </c>
      <c r="D15" s="58">
        <f>'SO 15380'!F61</f>
        <v>0</v>
      </c>
      <c r="E15" s="67">
        <f>'SO 15380'!G61</f>
        <v>0</v>
      </c>
      <c r="F15" s="377" t="s">
        <v>121</v>
      </c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44</v>
      </c>
      <c r="C16" s="92"/>
      <c r="D16" s="93"/>
      <c r="E16" s="94"/>
      <c r="F16" s="378" t="s">
        <v>49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(SUM(Z78:Z126))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45</v>
      </c>
      <c r="C17" s="63"/>
      <c r="D17" s="58"/>
      <c r="E17" s="67"/>
      <c r="F17" s="379" t="s">
        <v>50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46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47</v>
      </c>
      <c r="C19" s="65"/>
      <c r="D19" s="60"/>
      <c r="E19" s="69">
        <f>SUM(E15:E18)</f>
        <v>0</v>
      </c>
      <c r="F19" s="364" t="s">
        <v>47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56</v>
      </c>
      <c r="C20" s="57"/>
      <c r="D20" s="95"/>
      <c r="E20" s="96"/>
      <c r="F20" s="353" t="s">
        <v>56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57</v>
      </c>
      <c r="C21" s="51"/>
      <c r="D21" s="91"/>
      <c r="E21" s="70">
        <f>((E15*U22*0)+(E16*V22*0)+(E17*W22*0))/100</f>
        <v>0</v>
      </c>
      <c r="F21" s="368" t="s">
        <v>60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58</v>
      </c>
      <c r="C22" s="34"/>
      <c r="D22" s="72"/>
      <c r="E22" s="71">
        <f>((E15*U23*0)+(E16*V23*0)+(E17*W23*0))/100</f>
        <v>0</v>
      </c>
      <c r="F22" s="368" t="s">
        <v>61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59</v>
      </c>
      <c r="C23" s="34"/>
      <c r="D23" s="72"/>
      <c r="E23" s="71">
        <f>((E15*U24*0)+(E16*V24*0)+(E17*W24*0))/100</f>
        <v>0</v>
      </c>
      <c r="F23" s="368" t="s">
        <v>62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47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68</v>
      </c>
      <c r="C26" s="98"/>
      <c r="D26" s="100"/>
      <c r="E26" s="106"/>
      <c r="F26" s="353" t="s">
        <v>51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52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53</v>
      </c>
      <c r="G28" s="359"/>
      <c r="H28" s="217">
        <f>P27-SUM('SO 15380'!K78:'SO 15380'!K126)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54</v>
      </c>
      <c r="G29" s="361"/>
      <c r="H29" s="33">
        <f>SUM('SO 15380'!K78:'SO 15380'!K126)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55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66</v>
      </c>
      <c r="C32" s="102"/>
      <c r="D32" s="19"/>
      <c r="E32" s="111" t="s">
        <v>67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19" t="s">
        <v>38</v>
      </c>
      <c r="C46" s="320"/>
      <c r="D46" s="320"/>
      <c r="E46" s="321"/>
      <c r="F46" s="346" t="s">
        <v>35</v>
      </c>
      <c r="G46" s="320"/>
      <c r="H46" s="32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19" t="s">
        <v>39</v>
      </c>
      <c r="C47" s="320"/>
      <c r="D47" s="320"/>
      <c r="E47" s="321"/>
      <c r="F47" s="346" t="s">
        <v>33</v>
      </c>
      <c r="G47" s="320"/>
      <c r="H47" s="32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19" t="s">
        <v>40</v>
      </c>
      <c r="C48" s="320"/>
      <c r="D48" s="320"/>
      <c r="E48" s="321"/>
      <c r="F48" s="346" t="s">
        <v>72</v>
      </c>
      <c r="G48" s="320"/>
      <c r="H48" s="32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47" t="s">
        <v>30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417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69</v>
      </c>
      <c r="C54" s="342"/>
      <c r="D54" s="129"/>
      <c r="E54" s="129" t="s">
        <v>63</v>
      </c>
      <c r="F54" s="129" t="s">
        <v>64</v>
      </c>
      <c r="G54" s="129" t="s">
        <v>47</v>
      </c>
      <c r="H54" s="129" t="s">
        <v>70</v>
      </c>
      <c r="I54" s="129" t="s">
        <v>71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6" t="s">
        <v>74</v>
      </c>
      <c r="C55" s="325"/>
      <c r="D55" s="325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37" t="s">
        <v>75</v>
      </c>
      <c r="C56" s="338"/>
      <c r="D56" s="338"/>
      <c r="E56" s="140">
        <f>'SO 15380'!L96</f>
        <v>0</v>
      </c>
      <c r="F56" s="140">
        <f>'SO 15380'!M96</f>
        <v>0</v>
      </c>
      <c r="G56" s="140">
        <f>'SO 15380'!I96</f>
        <v>0</v>
      </c>
      <c r="H56" s="141">
        <f>'SO 15380'!S96</f>
        <v>0.01</v>
      </c>
      <c r="I56" s="141">
        <f>'SO 15380'!V96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37" t="s">
        <v>76</v>
      </c>
      <c r="C57" s="338"/>
      <c r="D57" s="338"/>
      <c r="E57" s="140">
        <f>'SO 15380'!L105</f>
        <v>0</v>
      </c>
      <c r="F57" s="140">
        <f>'SO 15380'!M105</f>
        <v>0</v>
      </c>
      <c r="G57" s="140">
        <f>'SO 15380'!I105</f>
        <v>0</v>
      </c>
      <c r="H57" s="141">
        <f>'SO 15380'!S105</f>
        <v>57.25</v>
      </c>
      <c r="I57" s="141">
        <f>'SO 15380'!V105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37" t="s">
        <v>77</v>
      </c>
      <c r="C58" s="338"/>
      <c r="D58" s="338"/>
      <c r="E58" s="140">
        <f>'SO 15380'!L109</f>
        <v>0</v>
      </c>
      <c r="F58" s="140">
        <f>'SO 15380'!M109</f>
        <v>0</v>
      </c>
      <c r="G58" s="140">
        <f>'SO 15380'!I109</f>
        <v>0</v>
      </c>
      <c r="H58" s="141">
        <f>'SO 15380'!S109</f>
        <v>0.67</v>
      </c>
      <c r="I58" s="141">
        <f>'SO 15380'!V109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37" t="s">
        <v>78</v>
      </c>
      <c r="C59" s="338"/>
      <c r="D59" s="338"/>
      <c r="E59" s="140">
        <f>'SO 15380'!L120</f>
        <v>0</v>
      </c>
      <c r="F59" s="140">
        <f>'SO 15380'!M120</f>
        <v>0</v>
      </c>
      <c r="G59" s="140">
        <f>'SO 15380'!I120</f>
        <v>0</v>
      </c>
      <c r="H59" s="141">
        <f>'SO 15380'!S120</f>
        <v>1.26</v>
      </c>
      <c r="I59" s="141">
        <f>'SO 15380'!V120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0"/>
      <c r="B60" s="337" t="s">
        <v>79</v>
      </c>
      <c r="C60" s="338"/>
      <c r="D60" s="338"/>
      <c r="E60" s="140">
        <f>'SO 15380'!L124</f>
        <v>0</v>
      </c>
      <c r="F60" s="140">
        <f>'SO 15380'!M124</f>
        <v>0</v>
      </c>
      <c r="G60" s="140">
        <f>'SO 15380'!I124</f>
        <v>0</v>
      </c>
      <c r="H60" s="141">
        <f>'SO 15380'!S124</f>
        <v>0</v>
      </c>
      <c r="I60" s="141">
        <f>'SO 15380'!V124</f>
        <v>0</v>
      </c>
      <c r="J60" s="141"/>
      <c r="K60" s="141"/>
      <c r="L60" s="141"/>
      <c r="M60" s="141"/>
      <c r="N60" s="141"/>
      <c r="O60" s="141"/>
      <c r="P60" s="141"/>
      <c r="Q60" s="139"/>
      <c r="R60" s="139"/>
      <c r="S60" s="139"/>
      <c r="T60" s="139"/>
      <c r="U60" s="139"/>
      <c r="V60" s="152"/>
      <c r="W60" s="216"/>
      <c r="X60" s="139"/>
      <c r="Y60" s="139"/>
      <c r="Z60" s="139"/>
    </row>
    <row r="61" spans="1:26" x14ac:dyDescent="0.3">
      <c r="A61" s="10"/>
      <c r="B61" s="326" t="s">
        <v>74</v>
      </c>
      <c r="C61" s="318"/>
      <c r="D61" s="318"/>
      <c r="E61" s="142">
        <f>'SO 15380'!L126</f>
        <v>0</v>
      </c>
      <c r="F61" s="142">
        <f>'SO 15380'!M126</f>
        <v>0</v>
      </c>
      <c r="G61" s="142">
        <f>'SO 15380'!I126</f>
        <v>0</v>
      </c>
      <c r="H61" s="143">
        <f>'SO 15380'!S126</f>
        <v>59.2</v>
      </c>
      <c r="I61" s="143">
        <f>'SO 15380'!V126</f>
        <v>0</v>
      </c>
      <c r="J61" s="143"/>
      <c r="K61" s="143"/>
      <c r="L61" s="143"/>
      <c r="M61" s="143"/>
      <c r="N61" s="143"/>
      <c r="O61" s="143"/>
      <c r="P61" s="143"/>
      <c r="Q61" s="139"/>
      <c r="R61" s="139"/>
      <c r="S61" s="139"/>
      <c r="T61" s="139"/>
      <c r="U61" s="139"/>
      <c r="V61" s="152"/>
      <c r="W61" s="216"/>
      <c r="X61" s="139"/>
      <c r="Y61" s="139"/>
      <c r="Z61" s="139"/>
    </row>
    <row r="62" spans="1:26" x14ac:dyDescent="0.3">
      <c r="A62" s="1"/>
      <c r="B62" s="207"/>
      <c r="C62" s="1"/>
      <c r="D62" s="1"/>
      <c r="E62" s="133"/>
      <c r="F62" s="133"/>
      <c r="G62" s="133"/>
      <c r="H62" s="134"/>
      <c r="I62" s="134"/>
      <c r="J62" s="134"/>
      <c r="K62" s="134"/>
      <c r="L62" s="134"/>
      <c r="M62" s="134"/>
      <c r="N62" s="134"/>
      <c r="O62" s="134"/>
      <c r="P62" s="134"/>
      <c r="V62" s="153"/>
      <c r="W62" s="53"/>
    </row>
    <row r="63" spans="1:26" x14ac:dyDescent="0.3">
      <c r="A63" s="144"/>
      <c r="B63" s="327" t="s">
        <v>80</v>
      </c>
      <c r="C63" s="328"/>
      <c r="D63" s="328"/>
      <c r="E63" s="146">
        <f>'SO 15380'!L127</f>
        <v>0</v>
      </c>
      <c r="F63" s="146">
        <f>'SO 15380'!M127</f>
        <v>0</v>
      </c>
      <c r="G63" s="146">
        <f>'SO 15380'!I127</f>
        <v>0</v>
      </c>
      <c r="H63" s="147">
        <f>'SO 15380'!S127</f>
        <v>59.2</v>
      </c>
      <c r="I63" s="147">
        <f>'SO 15380'!V127</f>
        <v>0</v>
      </c>
      <c r="J63" s="148"/>
      <c r="K63" s="148"/>
      <c r="L63" s="148"/>
      <c r="M63" s="148"/>
      <c r="N63" s="148"/>
      <c r="O63" s="148"/>
      <c r="P63" s="148"/>
      <c r="Q63" s="149"/>
      <c r="R63" s="149"/>
      <c r="S63" s="149"/>
      <c r="T63" s="149"/>
      <c r="U63" s="149"/>
      <c r="V63" s="154"/>
      <c r="W63" s="216"/>
      <c r="X63" s="145"/>
      <c r="Y63" s="145"/>
      <c r="Z63" s="145"/>
    </row>
    <row r="64" spans="1:26" x14ac:dyDescent="0.3">
      <c r="A64" s="15"/>
      <c r="B64" s="42"/>
      <c r="C64" s="3"/>
      <c r="D64" s="3"/>
      <c r="E64" s="14"/>
      <c r="F64" s="14"/>
      <c r="G64" s="14"/>
      <c r="H64" s="155"/>
      <c r="I64" s="155"/>
      <c r="J64" s="155"/>
      <c r="K64" s="155"/>
      <c r="L64" s="155"/>
      <c r="M64" s="155"/>
      <c r="N64" s="155"/>
      <c r="O64" s="155"/>
      <c r="P64" s="155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42"/>
      <c r="C65" s="3"/>
      <c r="D65" s="3"/>
      <c r="E65" s="14"/>
      <c r="F65" s="14"/>
      <c r="G65" s="14"/>
      <c r="H65" s="155"/>
      <c r="I65" s="155"/>
      <c r="J65" s="155"/>
      <c r="K65" s="155"/>
      <c r="L65" s="155"/>
      <c r="M65" s="155"/>
      <c r="N65" s="155"/>
      <c r="O65" s="155"/>
      <c r="P65" s="155"/>
      <c r="Q65" s="11"/>
      <c r="R65" s="11"/>
      <c r="S65" s="11"/>
      <c r="T65" s="11"/>
      <c r="U65" s="11"/>
      <c r="V65" s="11"/>
      <c r="W65" s="53"/>
    </row>
    <row r="66" spans="1:26" x14ac:dyDescent="0.3">
      <c r="A66" s="15"/>
      <c r="B66" s="38"/>
      <c r="C66" s="8"/>
      <c r="D66" s="8"/>
      <c r="E66" s="27"/>
      <c r="F66" s="27"/>
      <c r="G66" s="27"/>
      <c r="H66" s="156"/>
      <c r="I66" s="156"/>
      <c r="J66" s="156"/>
      <c r="K66" s="156"/>
      <c r="L66" s="156"/>
      <c r="M66" s="156"/>
      <c r="N66" s="156"/>
      <c r="O66" s="156"/>
      <c r="P66" s="156"/>
      <c r="Q66" s="16"/>
      <c r="R66" s="16"/>
      <c r="S66" s="16"/>
      <c r="T66" s="16"/>
      <c r="U66" s="16"/>
      <c r="V66" s="16"/>
      <c r="W66" s="53"/>
    </row>
    <row r="67" spans="1:26" ht="34.950000000000003" customHeight="1" x14ac:dyDescent="0.3">
      <c r="A67" s="1"/>
      <c r="B67" s="329" t="s">
        <v>81</v>
      </c>
      <c r="C67" s="330"/>
      <c r="D67" s="330"/>
      <c r="E67" s="330"/>
      <c r="F67" s="330"/>
      <c r="G67" s="330"/>
      <c r="H67" s="330"/>
      <c r="I67" s="330"/>
      <c r="J67" s="330"/>
      <c r="K67" s="330"/>
      <c r="L67" s="330"/>
      <c r="M67" s="330"/>
      <c r="N67" s="330"/>
      <c r="O67" s="330"/>
      <c r="P67" s="330"/>
      <c r="Q67" s="330"/>
      <c r="R67" s="330"/>
      <c r="S67" s="330"/>
      <c r="T67" s="330"/>
      <c r="U67" s="330"/>
      <c r="V67" s="330"/>
      <c r="W67" s="53"/>
    </row>
    <row r="68" spans="1:26" x14ac:dyDescent="0.3">
      <c r="A68" s="15"/>
      <c r="B68" s="97"/>
      <c r="C68" s="19"/>
      <c r="D68" s="19"/>
      <c r="E68" s="99"/>
      <c r="F68" s="99"/>
      <c r="G68" s="99"/>
      <c r="H68" s="170"/>
      <c r="I68" s="170"/>
      <c r="J68" s="170"/>
      <c r="K68" s="170"/>
      <c r="L68" s="170"/>
      <c r="M68" s="170"/>
      <c r="N68" s="170"/>
      <c r="O68" s="170"/>
      <c r="P68" s="170"/>
      <c r="Q68" s="20"/>
      <c r="R68" s="20"/>
      <c r="S68" s="20"/>
      <c r="T68" s="20"/>
      <c r="U68" s="20"/>
      <c r="V68" s="20"/>
      <c r="W68" s="53"/>
    </row>
    <row r="69" spans="1:26" ht="19.95" customHeight="1" x14ac:dyDescent="0.3">
      <c r="A69" s="202"/>
      <c r="B69" s="333" t="s">
        <v>38</v>
      </c>
      <c r="C69" s="334"/>
      <c r="D69" s="334"/>
      <c r="E69" s="335"/>
      <c r="F69" s="168"/>
      <c r="G69" s="168"/>
      <c r="H69" s="169" t="s">
        <v>92</v>
      </c>
      <c r="I69" s="322" t="s">
        <v>93</v>
      </c>
      <c r="J69" s="323"/>
      <c r="K69" s="323"/>
      <c r="L69" s="323"/>
      <c r="M69" s="323"/>
      <c r="N69" s="323"/>
      <c r="O69" s="323"/>
      <c r="P69" s="324"/>
      <c r="Q69" s="18"/>
      <c r="R69" s="18"/>
      <c r="S69" s="18"/>
      <c r="T69" s="18"/>
      <c r="U69" s="18"/>
      <c r="V69" s="18"/>
      <c r="W69" s="53"/>
    </row>
    <row r="70" spans="1:26" ht="19.95" customHeight="1" x14ac:dyDescent="0.3">
      <c r="A70" s="202"/>
      <c r="B70" s="319" t="s">
        <v>39</v>
      </c>
      <c r="C70" s="320"/>
      <c r="D70" s="320"/>
      <c r="E70" s="321"/>
      <c r="F70" s="164"/>
      <c r="G70" s="164"/>
      <c r="H70" s="165" t="s">
        <v>33</v>
      </c>
      <c r="I70" s="165"/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202"/>
      <c r="B71" s="319" t="s">
        <v>40</v>
      </c>
      <c r="C71" s="320"/>
      <c r="D71" s="320"/>
      <c r="E71" s="321"/>
      <c r="F71" s="164"/>
      <c r="G71" s="164"/>
      <c r="H71" s="165" t="s">
        <v>94</v>
      </c>
      <c r="I71" s="165" t="s">
        <v>37</v>
      </c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6" t="s">
        <v>95</v>
      </c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206" t="s">
        <v>417</v>
      </c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42"/>
      <c r="C75" s="3"/>
      <c r="D75" s="3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15"/>
      <c r="B76" s="208" t="s">
        <v>73</v>
      </c>
      <c r="C76" s="166"/>
      <c r="D76" s="166"/>
      <c r="E76" s="14"/>
      <c r="F76" s="14"/>
      <c r="G76" s="14"/>
      <c r="H76" s="155"/>
      <c r="I76" s="155"/>
      <c r="J76" s="155"/>
      <c r="K76" s="155"/>
      <c r="L76" s="155"/>
      <c r="M76" s="155"/>
      <c r="N76" s="155"/>
      <c r="O76" s="155"/>
      <c r="P76" s="155"/>
      <c r="Q76" s="11"/>
      <c r="R76" s="11"/>
      <c r="S76" s="11"/>
      <c r="T76" s="11"/>
      <c r="U76" s="11"/>
      <c r="V76" s="11"/>
      <c r="W76" s="53"/>
    </row>
    <row r="77" spans="1:26" x14ac:dyDescent="0.3">
      <c r="A77" s="2"/>
      <c r="B77" s="209" t="s">
        <v>82</v>
      </c>
      <c r="C77" s="129" t="s">
        <v>83</v>
      </c>
      <c r="D77" s="129" t="s">
        <v>84</v>
      </c>
      <c r="E77" s="157"/>
      <c r="F77" s="157" t="s">
        <v>85</v>
      </c>
      <c r="G77" s="157" t="s">
        <v>86</v>
      </c>
      <c r="H77" s="158" t="s">
        <v>87</v>
      </c>
      <c r="I77" s="158" t="s">
        <v>88</v>
      </c>
      <c r="J77" s="158"/>
      <c r="K77" s="158"/>
      <c r="L77" s="158"/>
      <c r="M77" s="158"/>
      <c r="N77" s="158"/>
      <c r="O77" s="158"/>
      <c r="P77" s="158" t="s">
        <v>89</v>
      </c>
      <c r="Q77" s="159"/>
      <c r="R77" s="159"/>
      <c r="S77" s="129" t="s">
        <v>90</v>
      </c>
      <c r="T77" s="160"/>
      <c r="U77" s="160"/>
      <c r="V77" s="129" t="s">
        <v>91</v>
      </c>
      <c r="W77" s="53"/>
    </row>
    <row r="78" spans="1:26" x14ac:dyDescent="0.3">
      <c r="A78" s="10"/>
      <c r="B78" s="210"/>
      <c r="C78" s="171"/>
      <c r="D78" s="325" t="s">
        <v>74</v>
      </c>
      <c r="E78" s="325"/>
      <c r="F78" s="136"/>
      <c r="G78" s="172"/>
      <c r="H78" s="136"/>
      <c r="I78" s="136"/>
      <c r="J78" s="137"/>
      <c r="K78" s="137"/>
      <c r="L78" s="137"/>
      <c r="M78" s="137"/>
      <c r="N78" s="137"/>
      <c r="O78" s="137"/>
      <c r="P78" s="137"/>
      <c r="Q78" s="135"/>
      <c r="R78" s="135"/>
      <c r="S78" s="135"/>
      <c r="T78" s="135"/>
      <c r="U78" s="135"/>
      <c r="V78" s="195"/>
      <c r="W78" s="216"/>
      <c r="X78" s="139"/>
      <c r="Y78" s="139"/>
      <c r="Z78" s="139"/>
    </row>
    <row r="79" spans="1:26" x14ac:dyDescent="0.3">
      <c r="A79" s="10"/>
      <c r="B79" s="211"/>
      <c r="C79" s="174">
        <v>1</v>
      </c>
      <c r="D79" s="316" t="s">
        <v>75</v>
      </c>
      <c r="E79" s="316"/>
      <c r="F79" s="140"/>
      <c r="G79" s="173"/>
      <c r="H79" s="140"/>
      <c r="I79" s="140"/>
      <c r="J79" s="141"/>
      <c r="K79" s="141"/>
      <c r="L79" s="141"/>
      <c r="M79" s="141"/>
      <c r="N79" s="141"/>
      <c r="O79" s="141"/>
      <c r="P79" s="141"/>
      <c r="Q79" s="10"/>
      <c r="R79" s="10"/>
      <c r="S79" s="10"/>
      <c r="T79" s="10"/>
      <c r="U79" s="10"/>
      <c r="V79" s="196"/>
      <c r="W79" s="216"/>
      <c r="X79" s="139"/>
      <c r="Y79" s="139"/>
      <c r="Z79" s="139"/>
    </row>
    <row r="80" spans="1:26" ht="25.05" customHeight="1" x14ac:dyDescent="0.3">
      <c r="A80" s="180"/>
      <c r="B80" s="212">
        <v>1</v>
      </c>
      <c r="C80" s="181" t="s">
        <v>298</v>
      </c>
      <c r="D80" s="317" t="s">
        <v>299</v>
      </c>
      <c r="E80" s="317"/>
      <c r="F80" s="175" t="s">
        <v>125</v>
      </c>
      <c r="G80" s="176">
        <v>38.725000000000001</v>
      </c>
      <c r="H80" s="175"/>
      <c r="I80" s="175">
        <f t="shared" ref="I80:I95" si="0">ROUND(G80*(H80),2)</f>
        <v>0</v>
      </c>
      <c r="J80" s="177">
        <f t="shared" ref="J80:J95" si="1">ROUND(G80*(N80),2)</f>
        <v>283.47000000000003</v>
      </c>
      <c r="K80" s="178">
        <f t="shared" ref="K80:K95" si="2">ROUND(G80*(O80),2)</f>
        <v>0</v>
      </c>
      <c r="L80" s="178">
        <f t="shared" ref="L80:L94" si="3">ROUND(G80*(H80),2)</f>
        <v>0</v>
      </c>
      <c r="M80" s="178"/>
      <c r="N80" s="178">
        <v>7.32</v>
      </c>
      <c r="O80" s="178"/>
      <c r="P80" s="182"/>
      <c r="Q80" s="182"/>
      <c r="R80" s="182"/>
      <c r="S80" s="179">
        <f t="shared" ref="S80:S95" si="4">ROUND(G80*(P80),3)</f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2</v>
      </c>
      <c r="C81" s="181" t="s">
        <v>300</v>
      </c>
      <c r="D81" s="317" t="s">
        <v>301</v>
      </c>
      <c r="E81" s="317"/>
      <c r="F81" s="175" t="s">
        <v>125</v>
      </c>
      <c r="G81" s="176">
        <v>10.9</v>
      </c>
      <c r="H81" s="175"/>
      <c r="I81" s="175">
        <f t="shared" si="0"/>
        <v>0</v>
      </c>
      <c r="J81" s="177">
        <f t="shared" si="1"/>
        <v>75.650000000000006</v>
      </c>
      <c r="K81" s="178">
        <f t="shared" si="2"/>
        <v>0</v>
      </c>
      <c r="L81" s="178">
        <f t="shared" si="3"/>
        <v>0</v>
      </c>
      <c r="M81" s="178"/>
      <c r="N81" s="178">
        <v>6.9399999999999995</v>
      </c>
      <c r="O81" s="178"/>
      <c r="P81" s="182"/>
      <c r="Q81" s="182"/>
      <c r="R81" s="182"/>
      <c r="S81" s="179">
        <f t="shared" si="4"/>
        <v>0</v>
      </c>
      <c r="T81" s="179"/>
      <c r="U81" s="179"/>
      <c r="V81" s="197"/>
      <c r="W81" s="53"/>
      <c r="Z81">
        <v>0</v>
      </c>
    </row>
    <row r="82" spans="1:26" ht="25.05" customHeight="1" x14ac:dyDescent="0.3">
      <c r="A82" s="180"/>
      <c r="B82" s="212">
        <v>3</v>
      </c>
      <c r="C82" s="181" t="s">
        <v>302</v>
      </c>
      <c r="D82" s="317" t="s">
        <v>303</v>
      </c>
      <c r="E82" s="317"/>
      <c r="F82" s="175" t="s">
        <v>125</v>
      </c>
      <c r="G82" s="176">
        <v>38.725000000000001</v>
      </c>
      <c r="H82" s="175"/>
      <c r="I82" s="175">
        <f t="shared" si="0"/>
        <v>0</v>
      </c>
      <c r="J82" s="177">
        <f t="shared" si="1"/>
        <v>27.88</v>
      </c>
      <c r="K82" s="178">
        <f t="shared" si="2"/>
        <v>0</v>
      </c>
      <c r="L82" s="178">
        <f t="shared" si="3"/>
        <v>0</v>
      </c>
      <c r="M82" s="178"/>
      <c r="N82" s="178">
        <v>0.72</v>
      </c>
      <c r="O82" s="178"/>
      <c r="P82" s="182"/>
      <c r="Q82" s="182"/>
      <c r="R82" s="182"/>
      <c r="S82" s="179">
        <f t="shared" si="4"/>
        <v>0</v>
      </c>
      <c r="T82" s="179"/>
      <c r="U82" s="179"/>
      <c r="V82" s="197"/>
      <c r="W82" s="53"/>
      <c r="Z82">
        <v>0</v>
      </c>
    </row>
    <row r="83" spans="1:26" ht="25.05" customHeight="1" x14ac:dyDescent="0.3">
      <c r="A83" s="180"/>
      <c r="B83" s="212">
        <v>4</v>
      </c>
      <c r="C83" s="181" t="s">
        <v>304</v>
      </c>
      <c r="D83" s="317" t="s">
        <v>305</v>
      </c>
      <c r="E83" s="317"/>
      <c r="F83" s="175" t="s">
        <v>104</v>
      </c>
      <c r="G83" s="176">
        <v>3</v>
      </c>
      <c r="H83" s="175"/>
      <c r="I83" s="175">
        <f t="shared" si="0"/>
        <v>0</v>
      </c>
      <c r="J83" s="177">
        <f t="shared" si="1"/>
        <v>0.75</v>
      </c>
      <c r="K83" s="178">
        <f t="shared" si="2"/>
        <v>0</v>
      </c>
      <c r="L83" s="178">
        <f t="shared" si="3"/>
        <v>0</v>
      </c>
      <c r="M83" s="178"/>
      <c r="N83" s="178">
        <v>0.25</v>
      </c>
      <c r="O83" s="178"/>
      <c r="P83" s="182"/>
      <c r="Q83" s="182"/>
      <c r="R83" s="182"/>
      <c r="S83" s="179">
        <f t="shared" si="4"/>
        <v>0</v>
      </c>
      <c r="T83" s="179"/>
      <c r="U83" s="179"/>
      <c r="V83" s="197"/>
      <c r="W83" s="53"/>
      <c r="Z83">
        <v>0</v>
      </c>
    </row>
    <row r="84" spans="1:26" ht="25.05" customHeight="1" x14ac:dyDescent="0.3">
      <c r="A84" s="180"/>
      <c r="B84" s="212">
        <v>5</v>
      </c>
      <c r="C84" s="181" t="s">
        <v>306</v>
      </c>
      <c r="D84" s="317" t="s">
        <v>307</v>
      </c>
      <c r="E84" s="317"/>
      <c r="F84" s="175" t="s">
        <v>104</v>
      </c>
      <c r="G84" s="176">
        <v>79.5</v>
      </c>
      <c r="H84" s="175"/>
      <c r="I84" s="175">
        <f t="shared" si="0"/>
        <v>0</v>
      </c>
      <c r="J84" s="177">
        <f t="shared" si="1"/>
        <v>34.19</v>
      </c>
      <c r="K84" s="178">
        <f t="shared" si="2"/>
        <v>0</v>
      </c>
      <c r="L84" s="178">
        <f t="shared" si="3"/>
        <v>0</v>
      </c>
      <c r="M84" s="178"/>
      <c r="N84" s="178">
        <v>0.43</v>
      </c>
      <c r="O84" s="178"/>
      <c r="P84" s="182"/>
      <c r="Q84" s="182"/>
      <c r="R84" s="182"/>
      <c r="S84" s="179">
        <f t="shared" si="4"/>
        <v>0</v>
      </c>
      <c r="T84" s="179"/>
      <c r="U84" s="179"/>
      <c r="V84" s="197"/>
      <c r="W84" s="53"/>
      <c r="Z84">
        <v>0</v>
      </c>
    </row>
    <row r="85" spans="1:26" ht="25.05" customHeight="1" x14ac:dyDescent="0.3">
      <c r="A85" s="180"/>
      <c r="B85" s="212">
        <v>6</v>
      </c>
      <c r="C85" s="181" t="s">
        <v>308</v>
      </c>
      <c r="D85" s="317" t="s">
        <v>309</v>
      </c>
      <c r="E85" s="317"/>
      <c r="F85" s="175" t="s">
        <v>104</v>
      </c>
      <c r="G85" s="176">
        <v>3</v>
      </c>
      <c r="H85" s="175"/>
      <c r="I85" s="175">
        <f t="shared" si="0"/>
        <v>0</v>
      </c>
      <c r="J85" s="177">
        <f t="shared" si="1"/>
        <v>3.6</v>
      </c>
      <c r="K85" s="178">
        <f t="shared" si="2"/>
        <v>0</v>
      </c>
      <c r="L85" s="178">
        <f t="shared" si="3"/>
        <v>0</v>
      </c>
      <c r="M85" s="178"/>
      <c r="N85" s="178">
        <v>1.2</v>
      </c>
      <c r="O85" s="178"/>
      <c r="P85" s="182"/>
      <c r="Q85" s="182"/>
      <c r="R85" s="182"/>
      <c r="S85" s="179">
        <f t="shared" si="4"/>
        <v>0</v>
      </c>
      <c r="T85" s="179"/>
      <c r="U85" s="179"/>
      <c r="V85" s="197"/>
      <c r="W85" s="53"/>
      <c r="Z85">
        <v>0</v>
      </c>
    </row>
    <row r="86" spans="1:26" ht="25.05" customHeight="1" x14ac:dyDescent="0.3">
      <c r="A86" s="180"/>
      <c r="B86" s="212">
        <v>7</v>
      </c>
      <c r="C86" s="181" t="s">
        <v>310</v>
      </c>
      <c r="D86" s="317" t="s">
        <v>311</v>
      </c>
      <c r="E86" s="317"/>
      <c r="F86" s="175" t="s">
        <v>125</v>
      </c>
      <c r="G86" s="176">
        <v>27.824999999999999</v>
      </c>
      <c r="H86" s="175"/>
      <c r="I86" s="175">
        <f t="shared" si="0"/>
        <v>0</v>
      </c>
      <c r="J86" s="177">
        <f t="shared" si="1"/>
        <v>121.04</v>
      </c>
      <c r="K86" s="178">
        <f t="shared" si="2"/>
        <v>0</v>
      </c>
      <c r="L86" s="178">
        <f t="shared" si="3"/>
        <v>0</v>
      </c>
      <c r="M86" s="178"/>
      <c r="N86" s="178">
        <v>4.3499999999999996</v>
      </c>
      <c r="O86" s="178"/>
      <c r="P86" s="182"/>
      <c r="Q86" s="182"/>
      <c r="R86" s="182"/>
      <c r="S86" s="179">
        <f t="shared" si="4"/>
        <v>0</v>
      </c>
      <c r="T86" s="179"/>
      <c r="U86" s="179"/>
      <c r="V86" s="197"/>
      <c r="W86" s="53"/>
      <c r="Z86">
        <v>0</v>
      </c>
    </row>
    <row r="87" spans="1:26" ht="25.05" customHeight="1" x14ac:dyDescent="0.3">
      <c r="A87" s="180"/>
      <c r="B87" s="212">
        <v>8</v>
      </c>
      <c r="C87" s="181" t="s">
        <v>312</v>
      </c>
      <c r="D87" s="317" t="s">
        <v>313</v>
      </c>
      <c r="E87" s="317"/>
      <c r="F87" s="175" t="s">
        <v>125</v>
      </c>
      <c r="G87" s="176">
        <v>27.824999999999999</v>
      </c>
      <c r="H87" s="175"/>
      <c r="I87" s="175">
        <f t="shared" si="0"/>
        <v>0</v>
      </c>
      <c r="J87" s="177">
        <f t="shared" si="1"/>
        <v>16.14</v>
      </c>
      <c r="K87" s="178">
        <f t="shared" si="2"/>
        <v>0</v>
      </c>
      <c r="L87" s="178">
        <f t="shared" si="3"/>
        <v>0</v>
      </c>
      <c r="M87" s="178"/>
      <c r="N87" s="178">
        <v>0.57999999999999996</v>
      </c>
      <c r="O87" s="178"/>
      <c r="P87" s="182"/>
      <c r="Q87" s="182"/>
      <c r="R87" s="182"/>
      <c r="S87" s="179">
        <f t="shared" si="4"/>
        <v>0</v>
      </c>
      <c r="T87" s="179"/>
      <c r="U87" s="179"/>
      <c r="V87" s="197"/>
      <c r="W87" s="53"/>
      <c r="Z87">
        <v>0</v>
      </c>
    </row>
    <row r="88" spans="1:26" ht="25.05" customHeight="1" x14ac:dyDescent="0.3">
      <c r="A88" s="180"/>
      <c r="B88" s="212">
        <v>9</v>
      </c>
      <c r="C88" s="181" t="s">
        <v>418</v>
      </c>
      <c r="D88" s="317" t="s">
        <v>419</v>
      </c>
      <c r="E88" s="317"/>
      <c r="F88" s="175" t="s">
        <v>104</v>
      </c>
      <c r="G88" s="176">
        <v>25</v>
      </c>
      <c r="H88" s="175"/>
      <c r="I88" s="175">
        <f t="shared" si="0"/>
        <v>0</v>
      </c>
      <c r="J88" s="177">
        <f t="shared" si="1"/>
        <v>37</v>
      </c>
      <c r="K88" s="178">
        <f t="shared" si="2"/>
        <v>0</v>
      </c>
      <c r="L88" s="178">
        <f t="shared" si="3"/>
        <v>0</v>
      </c>
      <c r="M88" s="178"/>
      <c r="N88" s="178">
        <v>1.48</v>
      </c>
      <c r="O88" s="178"/>
      <c r="P88" s="182"/>
      <c r="Q88" s="182"/>
      <c r="R88" s="182"/>
      <c r="S88" s="179">
        <f t="shared" si="4"/>
        <v>0</v>
      </c>
      <c r="T88" s="179"/>
      <c r="U88" s="179"/>
      <c r="V88" s="197"/>
      <c r="W88" s="53"/>
      <c r="Z88">
        <v>0</v>
      </c>
    </row>
    <row r="89" spans="1:26" ht="25.05" customHeight="1" x14ac:dyDescent="0.3">
      <c r="A89" s="180"/>
      <c r="B89" s="212">
        <v>10</v>
      </c>
      <c r="C89" s="181" t="s">
        <v>318</v>
      </c>
      <c r="D89" s="317" t="s">
        <v>319</v>
      </c>
      <c r="E89" s="317"/>
      <c r="F89" s="175" t="s">
        <v>104</v>
      </c>
      <c r="G89" s="176">
        <v>1159</v>
      </c>
      <c r="H89" s="175"/>
      <c r="I89" s="175">
        <f t="shared" si="0"/>
        <v>0</v>
      </c>
      <c r="J89" s="177">
        <f t="shared" si="1"/>
        <v>5064.83</v>
      </c>
      <c r="K89" s="178">
        <f t="shared" si="2"/>
        <v>0</v>
      </c>
      <c r="L89" s="178">
        <f t="shared" si="3"/>
        <v>0</v>
      </c>
      <c r="M89" s="178"/>
      <c r="N89" s="178">
        <v>4.37</v>
      </c>
      <c r="O89" s="178"/>
      <c r="P89" s="182">
        <v>1.0000000000000001E-5</v>
      </c>
      <c r="Q89" s="182"/>
      <c r="R89" s="182">
        <v>1.0000000000000001E-5</v>
      </c>
      <c r="S89" s="179">
        <f t="shared" si="4"/>
        <v>1.2E-2</v>
      </c>
      <c r="T89" s="179"/>
      <c r="U89" s="179"/>
      <c r="V89" s="197"/>
      <c r="W89" s="53"/>
      <c r="Z89">
        <v>0</v>
      </c>
    </row>
    <row r="90" spans="1:26" ht="25.05" customHeight="1" x14ac:dyDescent="0.3">
      <c r="A90" s="180"/>
      <c r="B90" s="212">
        <v>11</v>
      </c>
      <c r="C90" s="181" t="s">
        <v>99</v>
      </c>
      <c r="D90" s="317" t="s">
        <v>320</v>
      </c>
      <c r="E90" s="317"/>
      <c r="F90" s="175" t="s">
        <v>101</v>
      </c>
      <c r="G90" s="176">
        <v>18</v>
      </c>
      <c r="H90" s="175"/>
      <c r="I90" s="175">
        <f t="shared" si="0"/>
        <v>0</v>
      </c>
      <c r="J90" s="177">
        <f t="shared" si="1"/>
        <v>36.72</v>
      </c>
      <c r="K90" s="178">
        <f t="shared" si="2"/>
        <v>0</v>
      </c>
      <c r="L90" s="178">
        <f t="shared" si="3"/>
        <v>0</v>
      </c>
      <c r="M90" s="178"/>
      <c r="N90" s="178">
        <v>2.04</v>
      </c>
      <c r="O90" s="178"/>
      <c r="P90" s="182"/>
      <c r="Q90" s="182"/>
      <c r="R90" s="182"/>
      <c r="S90" s="179">
        <f t="shared" si="4"/>
        <v>0</v>
      </c>
      <c r="T90" s="179"/>
      <c r="U90" s="179"/>
      <c r="V90" s="197"/>
      <c r="W90" s="53"/>
      <c r="Z90">
        <v>0</v>
      </c>
    </row>
    <row r="91" spans="1:26" ht="25.05" customHeight="1" x14ac:dyDescent="0.3">
      <c r="A91" s="180"/>
      <c r="B91" s="212">
        <v>12</v>
      </c>
      <c r="C91" s="181" t="s">
        <v>220</v>
      </c>
      <c r="D91" s="317" t="s">
        <v>389</v>
      </c>
      <c r="E91" s="317"/>
      <c r="F91" s="175" t="s">
        <v>101</v>
      </c>
      <c r="G91" s="176">
        <v>20</v>
      </c>
      <c r="H91" s="175"/>
      <c r="I91" s="175">
        <f t="shared" si="0"/>
        <v>0</v>
      </c>
      <c r="J91" s="177">
        <f t="shared" si="1"/>
        <v>24.4</v>
      </c>
      <c r="K91" s="178">
        <f t="shared" si="2"/>
        <v>0</v>
      </c>
      <c r="L91" s="178">
        <f t="shared" si="3"/>
        <v>0</v>
      </c>
      <c r="M91" s="178"/>
      <c r="N91" s="178">
        <v>1.22</v>
      </c>
      <c r="O91" s="178"/>
      <c r="P91" s="182"/>
      <c r="Q91" s="182"/>
      <c r="R91" s="182"/>
      <c r="S91" s="179">
        <f t="shared" si="4"/>
        <v>0</v>
      </c>
      <c r="T91" s="179"/>
      <c r="U91" s="179"/>
      <c r="V91" s="197"/>
      <c r="W91" s="53"/>
      <c r="Z91">
        <v>0</v>
      </c>
    </row>
    <row r="92" spans="1:26" ht="25.05" customHeight="1" x14ac:dyDescent="0.3">
      <c r="A92" s="180"/>
      <c r="B92" s="212">
        <v>13</v>
      </c>
      <c r="C92" s="181" t="s">
        <v>321</v>
      </c>
      <c r="D92" s="317" t="s">
        <v>322</v>
      </c>
      <c r="E92" s="317"/>
      <c r="F92" s="175" t="s">
        <v>104</v>
      </c>
      <c r="G92" s="176">
        <v>3</v>
      </c>
      <c r="H92" s="175"/>
      <c r="I92" s="175">
        <f t="shared" si="0"/>
        <v>0</v>
      </c>
      <c r="J92" s="177">
        <f t="shared" si="1"/>
        <v>1.89</v>
      </c>
      <c r="K92" s="178">
        <f t="shared" si="2"/>
        <v>0</v>
      </c>
      <c r="L92" s="178">
        <f t="shared" si="3"/>
        <v>0</v>
      </c>
      <c r="M92" s="178"/>
      <c r="N92" s="178">
        <v>0.63</v>
      </c>
      <c r="O92" s="178"/>
      <c r="P92" s="182"/>
      <c r="Q92" s="182"/>
      <c r="R92" s="182"/>
      <c r="S92" s="179">
        <f t="shared" si="4"/>
        <v>0</v>
      </c>
      <c r="T92" s="179"/>
      <c r="U92" s="179"/>
      <c r="V92" s="197"/>
      <c r="W92" s="53"/>
      <c r="Z92">
        <v>0</v>
      </c>
    </row>
    <row r="93" spans="1:26" ht="25.05" customHeight="1" x14ac:dyDescent="0.3">
      <c r="A93" s="180"/>
      <c r="B93" s="212">
        <v>14</v>
      </c>
      <c r="C93" s="181" t="s">
        <v>323</v>
      </c>
      <c r="D93" s="317" t="s">
        <v>324</v>
      </c>
      <c r="E93" s="317"/>
      <c r="F93" s="175" t="s">
        <v>104</v>
      </c>
      <c r="G93" s="176">
        <v>3</v>
      </c>
      <c r="H93" s="175"/>
      <c r="I93" s="175">
        <f t="shared" si="0"/>
        <v>0</v>
      </c>
      <c r="J93" s="177">
        <f t="shared" si="1"/>
        <v>0.3</v>
      </c>
      <c r="K93" s="178">
        <f t="shared" si="2"/>
        <v>0</v>
      </c>
      <c r="L93" s="178">
        <f t="shared" si="3"/>
        <v>0</v>
      </c>
      <c r="M93" s="178"/>
      <c r="N93" s="178">
        <v>0.1</v>
      </c>
      <c r="O93" s="178"/>
      <c r="P93" s="182"/>
      <c r="Q93" s="182"/>
      <c r="R93" s="182"/>
      <c r="S93" s="179">
        <f t="shared" si="4"/>
        <v>0</v>
      </c>
      <c r="T93" s="179"/>
      <c r="U93" s="179"/>
      <c r="V93" s="197"/>
      <c r="W93" s="53"/>
      <c r="Z93">
        <v>0</v>
      </c>
    </row>
    <row r="94" spans="1:26" ht="25.05" customHeight="1" x14ac:dyDescent="0.3">
      <c r="A94" s="180"/>
      <c r="B94" s="212">
        <v>15</v>
      </c>
      <c r="C94" s="181" t="s">
        <v>325</v>
      </c>
      <c r="D94" s="317" t="s">
        <v>326</v>
      </c>
      <c r="E94" s="317"/>
      <c r="F94" s="175" t="s">
        <v>125</v>
      </c>
      <c r="G94" s="176">
        <v>11.2</v>
      </c>
      <c r="H94" s="175"/>
      <c r="I94" s="175">
        <f t="shared" si="0"/>
        <v>0</v>
      </c>
      <c r="J94" s="177">
        <f t="shared" si="1"/>
        <v>11.65</v>
      </c>
      <c r="K94" s="178">
        <f t="shared" si="2"/>
        <v>0</v>
      </c>
      <c r="L94" s="178">
        <f t="shared" si="3"/>
        <v>0</v>
      </c>
      <c r="M94" s="178"/>
      <c r="N94" s="178">
        <v>1.04</v>
      </c>
      <c r="O94" s="178"/>
      <c r="P94" s="182"/>
      <c r="Q94" s="182"/>
      <c r="R94" s="182"/>
      <c r="S94" s="179">
        <f t="shared" si="4"/>
        <v>0</v>
      </c>
      <c r="T94" s="179"/>
      <c r="U94" s="179"/>
      <c r="V94" s="197"/>
      <c r="W94" s="53"/>
      <c r="Z94">
        <v>0</v>
      </c>
    </row>
    <row r="95" spans="1:26" ht="25.05" customHeight="1" x14ac:dyDescent="0.3">
      <c r="A95" s="180"/>
      <c r="B95" s="213">
        <v>16</v>
      </c>
      <c r="C95" s="188" t="s">
        <v>327</v>
      </c>
      <c r="D95" s="315" t="s">
        <v>328</v>
      </c>
      <c r="E95" s="315"/>
      <c r="F95" s="183" t="s">
        <v>329</v>
      </c>
      <c r="G95" s="184">
        <v>9.5000000000000001E-2</v>
      </c>
      <c r="H95" s="183"/>
      <c r="I95" s="183">
        <f t="shared" si="0"/>
        <v>0</v>
      </c>
      <c r="J95" s="185">
        <f t="shared" si="1"/>
        <v>0.41</v>
      </c>
      <c r="K95" s="186">
        <f t="shared" si="2"/>
        <v>0</v>
      </c>
      <c r="L95" s="186"/>
      <c r="M95" s="186">
        <f>ROUND(G95*(H95),2)</f>
        <v>0</v>
      </c>
      <c r="N95" s="186">
        <v>4.3600000000000003</v>
      </c>
      <c r="O95" s="186"/>
      <c r="P95" s="189"/>
      <c r="Q95" s="189"/>
      <c r="R95" s="189"/>
      <c r="S95" s="187">
        <f t="shared" si="4"/>
        <v>0</v>
      </c>
      <c r="T95" s="187"/>
      <c r="U95" s="187"/>
      <c r="V95" s="200"/>
      <c r="W95" s="53"/>
      <c r="Z95">
        <v>0</v>
      </c>
    </row>
    <row r="96" spans="1:26" x14ac:dyDescent="0.3">
      <c r="A96" s="10"/>
      <c r="B96" s="211"/>
      <c r="C96" s="174">
        <v>1</v>
      </c>
      <c r="D96" s="316" t="s">
        <v>75</v>
      </c>
      <c r="E96" s="316"/>
      <c r="F96" s="140"/>
      <c r="G96" s="173"/>
      <c r="H96" s="140"/>
      <c r="I96" s="142">
        <f>ROUND((SUM(I79:I95))/1,2)</f>
        <v>0</v>
      </c>
      <c r="J96" s="141"/>
      <c r="K96" s="141"/>
      <c r="L96" s="141">
        <f>ROUND((SUM(L79:L95))/1,2)</f>
        <v>0</v>
      </c>
      <c r="M96" s="141">
        <f>ROUND((SUM(M79:M95))/1,2)</f>
        <v>0</v>
      </c>
      <c r="N96" s="141"/>
      <c r="O96" s="141"/>
      <c r="P96" s="141"/>
      <c r="Q96" s="10"/>
      <c r="R96" s="10"/>
      <c r="S96" s="10">
        <f>ROUND((SUM(S79:S95))/1,2)</f>
        <v>0.01</v>
      </c>
      <c r="T96" s="10"/>
      <c r="U96" s="10"/>
      <c r="V96" s="198">
        <f>ROUND((SUM(V79:V95))/1,2)</f>
        <v>0</v>
      </c>
      <c r="W96" s="216"/>
      <c r="X96" s="139"/>
      <c r="Y96" s="139"/>
      <c r="Z96" s="139"/>
    </row>
    <row r="97" spans="1:26" x14ac:dyDescent="0.3">
      <c r="A97" s="1"/>
      <c r="B97" s="207"/>
      <c r="C97" s="1"/>
      <c r="D97" s="1"/>
      <c r="E97" s="133"/>
      <c r="F97" s="133"/>
      <c r="G97" s="167"/>
      <c r="H97" s="133"/>
      <c r="I97" s="133"/>
      <c r="J97" s="134"/>
      <c r="K97" s="134"/>
      <c r="L97" s="134"/>
      <c r="M97" s="134"/>
      <c r="N97" s="134"/>
      <c r="O97" s="134"/>
      <c r="P97" s="134"/>
      <c r="Q97" s="1"/>
      <c r="R97" s="1"/>
      <c r="S97" s="1"/>
      <c r="T97" s="1"/>
      <c r="U97" s="1"/>
      <c r="V97" s="199"/>
      <c r="W97" s="53"/>
    </row>
    <row r="98" spans="1:26" x14ac:dyDescent="0.3">
      <c r="A98" s="10"/>
      <c r="B98" s="211"/>
      <c r="C98" s="174">
        <v>5</v>
      </c>
      <c r="D98" s="316" t="s">
        <v>76</v>
      </c>
      <c r="E98" s="316"/>
      <c r="F98" s="140"/>
      <c r="G98" s="173"/>
      <c r="H98" s="140"/>
      <c r="I98" s="140"/>
      <c r="J98" s="141"/>
      <c r="K98" s="141"/>
      <c r="L98" s="141"/>
      <c r="M98" s="141"/>
      <c r="N98" s="141"/>
      <c r="O98" s="141"/>
      <c r="P98" s="141"/>
      <c r="Q98" s="10"/>
      <c r="R98" s="10"/>
      <c r="S98" s="10"/>
      <c r="T98" s="10"/>
      <c r="U98" s="10"/>
      <c r="V98" s="196"/>
      <c r="W98" s="216"/>
      <c r="X98" s="139"/>
      <c r="Y98" s="139"/>
      <c r="Z98" s="139"/>
    </row>
    <row r="99" spans="1:26" ht="25.05" customHeight="1" x14ac:dyDescent="0.3">
      <c r="A99" s="180"/>
      <c r="B99" s="212">
        <v>17</v>
      </c>
      <c r="C99" s="181" t="s">
        <v>420</v>
      </c>
      <c r="D99" s="317" t="s">
        <v>421</v>
      </c>
      <c r="E99" s="317"/>
      <c r="F99" s="175" t="s">
        <v>104</v>
      </c>
      <c r="G99" s="176">
        <v>79.5</v>
      </c>
      <c r="H99" s="175"/>
      <c r="I99" s="175">
        <f t="shared" ref="I99:I104" si="5">ROUND(G99*(H99),2)</f>
        <v>0</v>
      </c>
      <c r="J99" s="177">
        <f t="shared" ref="J99:J104" si="6">ROUND(G99*(N99),2)</f>
        <v>473.03</v>
      </c>
      <c r="K99" s="178">
        <f t="shared" ref="K99:K104" si="7">ROUND(G99*(O99),2)</f>
        <v>0</v>
      </c>
      <c r="L99" s="178">
        <f t="shared" ref="L99:L104" si="8">ROUND(G99*(H99),2)</f>
        <v>0</v>
      </c>
      <c r="M99" s="178"/>
      <c r="N99" s="178">
        <v>5.95</v>
      </c>
      <c r="O99" s="178"/>
      <c r="P99" s="182">
        <v>0.33445999999999998</v>
      </c>
      <c r="Q99" s="182"/>
      <c r="R99" s="182">
        <v>0.33445999999999998</v>
      </c>
      <c r="S99" s="179">
        <f t="shared" ref="S99:S104" si="9">ROUND(G99*(P99),3)</f>
        <v>26.59</v>
      </c>
      <c r="T99" s="179"/>
      <c r="U99" s="179"/>
      <c r="V99" s="197"/>
      <c r="W99" s="53"/>
      <c r="Z99">
        <v>0</v>
      </c>
    </row>
    <row r="100" spans="1:26" ht="25.05" customHeight="1" x14ac:dyDescent="0.3">
      <c r="A100" s="180"/>
      <c r="B100" s="212">
        <v>18</v>
      </c>
      <c r="C100" s="181" t="s">
        <v>291</v>
      </c>
      <c r="D100" s="317" t="s">
        <v>332</v>
      </c>
      <c r="E100" s="317"/>
      <c r="F100" s="175" t="s">
        <v>104</v>
      </c>
      <c r="G100" s="176">
        <v>79.5</v>
      </c>
      <c r="H100" s="175"/>
      <c r="I100" s="175">
        <f t="shared" si="5"/>
        <v>0</v>
      </c>
      <c r="J100" s="177">
        <f t="shared" si="6"/>
        <v>522.32000000000005</v>
      </c>
      <c r="K100" s="178">
        <f t="shared" si="7"/>
        <v>0</v>
      </c>
      <c r="L100" s="178">
        <f t="shared" si="8"/>
        <v>0</v>
      </c>
      <c r="M100" s="178"/>
      <c r="N100" s="178">
        <v>6.57</v>
      </c>
      <c r="O100" s="178"/>
      <c r="P100" s="182">
        <v>0.37080000000000002</v>
      </c>
      <c r="Q100" s="182"/>
      <c r="R100" s="182">
        <v>0.37080000000000002</v>
      </c>
      <c r="S100" s="179">
        <f t="shared" si="9"/>
        <v>29.478999999999999</v>
      </c>
      <c r="T100" s="179"/>
      <c r="U100" s="179"/>
      <c r="V100" s="197"/>
      <c r="W100" s="53"/>
      <c r="Z100">
        <v>0</v>
      </c>
    </row>
    <row r="101" spans="1:26" ht="25.05" customHeight="1" x14ac:dyDescent="0.3">
      <c r="A101" s="180"/>
      <c r="B101" s="212">
        <v>19</v>
      </c>
      <c r="C101" s="181" t="s">
        <v>333</v>
      </c>
      <c r="D101" s="317" t="s">
        <v>334</v>
      </c>
      <c r="E101" s="317"/>
      <c r="F101" s="175" t="s">
        <v>104</v>
      </c>
      <c r="G101" s="176">
        <v>79.5</v>
      </c>
      <c r="H101" s="175"/>
      <c r="I101" s="175">
        <f t="shared" si="5"/>
        <v>0</v>
      </c>
      <c r="J101" s="177">
        <f t="shared" si="6"/>
        <v>50.88</v>
      </c>
      <c r="K101" s="178">
        <f t="shared" si="7"/>
        <v>0</v>
      </c>
      <c r="L101" s="178">
        <f t="shared" si="8"/>
        <v>0</v>
      </c>
      <c r="M101" s="178"/>
      <c r="N101" s="178">
        <v>0.64</v>
      </c>
      <c r="O101" s="178"/>
      <c r="P101" s="182">
        <v>6.0099999999999997E-3</v>
      </c>
      <c r="Q101" s="182"/>
      <c r="R101" s="182">
        <v>6.0099999999999997E-3</v>
      </c>
      <c r="S101" s="179">
        <f t="shared" si="9"/>
        <v>0.47799999999999998</v>
      </c>
      <c r="T101" s="179"/>
      <c r="U101" s="179"/>
      <c r="V101" s="197"/>
      <c r="W101" s="53"/>
      <c r="Z101">
        <v>0</v>
      </c>
    </row>
    <row r="102" spans="1:26" ht="25.05" customHeight="1" x14ac:dyDescent="0.3">
      <c r="A102" s="180"/>
      <c r="B102" s="212">
        <v>20</v>
      </c>
      <c r="C102" s="181" t="s">
        <v>107</v>
      </c>
      <c r="D102" s="317" t="s">
        <v>335</v>
      </c>
      <c r="E102" s="317"/>
      <c r="F102" s="175" t="s">
        <v>104</v>
      </c>
      <c r="G102" s="176">
        <v>1159</v>
      </c>
      <c r="H102" s="175"/>
      <c r="I102" s="175">
        <f t="shared" si="5"/>
        <v>0</v>
      </c>
      <c r="J102" s="177">
        <f t="shared" si="6"/>
        <v>440.42</v>
      </c>
      <c r="K102" s="178">
        <f t="shared" si="7"/>
        <v>0</v>
      </c>
      <c r="L102" s="178">
        <f t="shared" si="8"/>
        <v>0</v>
      </c>
      <c r="M102" s="178"/>
      <c r="N102" s="178">
        <v>0.38</v>
      </c>
      <c r="O102" s="178"/>
      <c r="P102" s="182">
        <v>6.0999999999999997E-4</v>
      </c>
      <c r="Q102" s="182"/>
      <c r="R102" s="182">
        <v>6.0999999999999997E-4</v>
      </c>
      <c r="S102" s="179">
        <f t="shared" si="9"/>
        <v>0.70699999999999996</v>
      </c>
      <c r="T102" s="179"/>
      <c r="U102" s="179"/>
      <c r="V102" s="197"/>
      <c r="W102" s="53"/>
      <c r="Z102">
        <v>0</v>
      </c>
    </row>
    <row r="103" spans="1:26" ht="25.05" customHeight="1" x14ac:dyDescent="0.3">
      <c r="A103" s="180"/>
      <c r="B103" s="212">
        <v>21</v>
      </c>
      <c r="C103" s="181" t="s">
        <v>165</v>
      </c>
      <c r="D103" s="317" t="s">
        <v>422</v>
      </c>
      <c r="E103" s="317"/>
      <c r="F103" s="175" t="s">
        <v>104</v>
      </c>
      <c r="G103" s="176">
        <v>1238.5</v>
      </c>
      <c r="H103" s="175"/>
      <c r="I103" s="175">
        <f t="shared" si="5"/>
        <v>0</v>
      </c>
      <c r="J103" s="177">
        <f t="shared" si="6"/>
        <v>12607.93</v>
      </c>
      <c r="K103" s="178">
        <f t="shared" si="7"/>
        <v>0</v>
      </c>
      <c r="L103" s="178">
        <f t="shared" si="8"/>
        <v>0</v>
      </c>
      <c r="M103" s="178"/>
      <c r="N103" s="178">
        <v>10.18</v>
      </c>
      <c r="O103" s="178"/>
      <c r="P103" s="182"/>
      <c r="Q103" s="182"/>
      <c r="R103" s="182"/>
      <c r="S103" s="179">
        <f t="shared" si="9"/>
        <v>0</v>
      </c>
      <c r="T103" s="179"/>
      <c r="U103" s="179"/>
      <c r="V103" s="197"/>
      <c r="W103" s="53"/>
      <c r="Z103">
        <v>0</v>
      </c>
    </row>
    <row r="104" spans="1:26" ht="25.05" customHeight="1" x14ac:dyDescent="0.3">
      <c r="A104" s="180"/>
      <c r="B104" s="212">
        <v>22</v>
      </c>
      <c r="C104" s="181" t="s">
        <v>423</v>
      </c>
      <c r="D104" s="317" t="s">
        <v>424</v>
      </c>
      <c r="E104" s="317"/>
      <c r="F104" s="175" t="s">
        <v>104</v>
      </c>
      <c r="G104" s="176">
        <v>79.5</v>
      </c>
      <c r="H104" s="175"/>
      <c r="I104" s="175">
        <f t="shared" si="5"/>
        <v>0</v>
      </c>
      <c r="J104" s="177">
        <f t="shared" si="6"/>
        <v>790.23</v>
      </c>
      <c r="K104" s="178">
        <f t="shared" si="7"/>
        <v>0</v>
      </c>
      <c r="L104" s="178">
        <f t="shared" si="8"/>
        <v>0</v>
      </c>
      <c r="M104" s="178"/>
      <c r="N104" s="178">
        <v>9.94</v>
      </c>
      <c r="O104" s="178"/>
      <c r="P104" s="182"/>
      <c r="Q104" s="182"/>
      <c r="R104" s="182"/>
      <c r="S104" s="179">
        <f t="shared" si="9"/>
        <v>0</v>
      </c>
      <c r="T104" s="179"/>
      <c r="U104" s="179"/>
      <c r="V104" s="197"/>
      <c r="W104" s="53"/>
      <c r="Z104">
        <v>0</v>
      </c>
    </row>
    <row r="105" spans="1:26" x14ac:dyDescent="0.3">
      <c r="A105" s="10"/>
      <c r="B105" s="211"/>
      <c r="C105" s="174">
        <v>5</v>
      </c>
      <c r="D105" s="316" t="s">
        <v>76</v>
      </c>
      <c r="E105" s="316"/>
      <c r="F105" s="140"/>
      <c r="G105" s="173"/>
      <c r="H105" s="140"/>
      <c r="I105" s="142">
        <f>ROUND((SUM(I98:I104))/1,2)</f>
        <v>0</v>
      </c>
      <c r="J105" s="141"/>
      <c r="K105" s="141"/>
      <c r="L105" s="141">
        <f>ROUND((SUM(L98:L104))/1,2)</f>
        <v>0</v>
      </c>
      <c r="M105" s="141">
        <f>ROUND((SUM(M98:M104))/1,2)</f>
        <v>0</v>
      </c>
      <c r="N105" s="141"/>
      <c r="O105" s="141"/>
      <c r="P105" s="141"/>
      <c r="Q105" s="10"/>
      <c r="R105" s="10"/>
      <c r="S105" s="10">
        <f>ROUND((SUM(S98:S104))/1,2)</f>
        <v>57.25</v>
      </c>
      <c r="T105" s="10"/>
      <c r="U105" s="10"/>
      <c r="V105" s="198">
        <f>ROUND((SUM(V98:V104))/1,2)</f>
        <v>0</v>
      </c>
      <c r="W105" s="216"/>
      <c r="X105" s="139"/>
      <c r="Y105" s="139"/>
      <c r="Z105" s="139"/>
    </row>
    <row r="106" spans="1:26" x14ac:dyDescent="0.3">
      <c r="A106" s="1"/>
      <c r="B106" s="207"/>
      <c r="C106" s="1"/>
      <c r="D106" s="1"/>
      <c r="E106" s="133"/>
      <c r="F106" s="133"/>
      <c r="G106" s="167"/>
      <c r="H106" s="133"/>
      <c r="I106" s="133"/>
      <c r="J106" s="134"/>
      <c r="K106" s="134"/>
      <c r="L106" s="134"/>
      <c r="M106" s="134"/>
      <c r="N106" s="134"/>
      <c r="O106" s="134"/>
      <c r="P106" s="134"/>
      <c r="Q106" s="1"/>
      <c r="R106" s="1"/>
      <c r="S106" s="1"/>
      <c r="T106" s="1"/>
      <c r="U106" s="1"/>
      <c r="V106" s="199"/>
      <c r="W106" s="53"/>
    </row>
    <row r="107" spans="1:26" x14ac:dyDescent="0.3">
      <c r="A107" s="10"/>
      <c r="B107" s="211"/>
      <c r="C107" s="174">
        <v>8</v>
      </c>
      <c r="D107" s="316" t="s">
        <v>77</v>
      </c>
      <c r="E107" s="316"/>
      <c r="F107" s="140"/>
      <c r="G107" s="173"/>
      <c r="H107" s="140"/>
      <c r="I107" s="140"/>
      <c r="J107" s="141"/>
      <c r="K107" s="141"/>
      <c r="L107" s="141"/>
      <c r="M107" s="141"/>
      <c r="N107" s="141"/>
      <c r="O107" s="141"/>
      <c r="P107" s="141"/>
      <c r="Q107" s="10"/>
      <c r="R107" s="10"/>
      <c r="S107" s="10"/>
      <c r="T107" s="10"/>
      <c r="U107" s="10"/>
      <c r="V107" s="196"/>
      <c r="W107" s="216"/>
      <c r="X107" s="139"/>
      <c r="Y107" s="139"/>
      <c r="Z107" s="139"/>
    </row>
    <row r="108" spans="1:26" ht="25.05" customHeight="1" x14ac:dyDescent="0.3">
      <c r="A108" s="180"/>
      <c r="B108" s="212">
        <v>23</v>
      </c>
      <c r="C108" s="181" t="s">
        <v>148</v>
      </c>
      <c r="D108" s="317" t="s">
        <v>425</v>
      </c>
      <c r="E108" s="317"/>
      <c r="F108" s="175" t="s">
        <v>372</v>
      </c>
      <c r="G108" s="176">
        <v>2</v>
      </c>
      <c r="H108" s="175"/>
      <c r="I108" s="175">
        <f>ROUND(G108*(H108),2)</f>
        <v>0</v>
      </c>
      <c r="J108" s="177">
        <f>ROUND(G108*(N108),2)</f>
        <v>101.86</v>
      </c>
      <c r="K108" s="178">
        <f>ROUND(G108*(O108),2)</f>
        <v>0</v>
      </c>
      <c r="L108" s="178">
        <f>ROUND(G108*(H108),2)</f>
        <v>0</v>
      </c>
      <c r="M108" s="178"/>
      <c r="N108" s="178">
        <v>50.93</v>
      </c>
      <c r="O108" s="178"/>
      <c r="P108" s="182">
        <v>0.33635999999999999</v>
      </c>
      <c r="Q108" s="182"/>
      <c r="R108" s="182">
        <v>0.33635999999999999</v>
      </c>
      <c r="S108" s="179">
        <f>ROUND(G108*(P108),3)</f>
        <v>0.67300000000000004</v>
      </c>
      <c r="T108" s="179"/>
      <c r="U108" s="179"/>
      <c r="V108" s="197"/>
      <c r="W108" s="53"/>
      <c r="Z108">
        <v>0</v>
      </c>
    </row>
    <row r="109" spans="1:26" x14ac:dyDescent="0.3">
      <c r="A109" s="10"/>
      <c r="B109" s="211"/>
      <c r="C109" s="174">
        <v>8</v>
      </c>
      <c r="D109" s="316" t="s">
        <v>77</v>
      </c>
      <c r="E109" s="316"/>
      <c r="F109" s="140"/>
      <c r="G109" s="173"/>
      <c r="H109" s="140"/>
      <c r="I109" s="142">
        <f>ROUND((SUM(I107:I108))/1,2)</f>
        <v>0</v>
      </c>
      <c r="J109" s="141"/>
      <c r="K109" s="141"/>
      <c r="L109" s="141">
        <f>ROUND((SUM(L107:L108))/1,2)</f>
        <v>0</v>
      </c>
      <c r="M109" s="141">
        <f>ROUND((SUM(M107:M108))/1,2)</f>
        <v>0</v>
      </c>
      <c r="N109" s="141"/>
      <c r="O109" s="141"/>
      <c r="P109" s="141"/>
      <c r="Q109" s="10"/>
      <c r="R109" s="10"/>
      <c r="S109" s="10">
        <f>ROUND((SUM(S107:S108))/1,2)</f>
        <v>0.67</v>
      </c>
      <c r="T109" s="10"/>
      <c r="U109" s="10"/>
      <c r="V109" s="198">
        <f>ROUND((SUM(V107:V108))/1,2)</f>
        <v>0</v>
      </c>
      <c r="W109" s="216"/>
      <c r="X109" s="139"/>
      <c r="Y109" s="139"/>
      <c r="Z109" s="139"/>
    </row>
    <row r="110" spans="1:26" x14ac:dyDescent="0.3">
      <c r="A110" s="1"/>
      <c r="B110" s="207"/>
      <c r="C110" s="1"/>
      <c r="D110" s="1"/>
      <c r="E110" s="133"/>
      <c r="F110" s="133"/>
      <c r="G110" s="167"/>
      <c r="H110" s="133"/>
      <c r="I110" s="133"/>
      <c r="J110" s="134"/>
      <c r="K110" s="134"/>
      <c r="L110" s="134"/>
      <c r="M110" s="134"/>
      <c r="N110" s="134"/>
      <c r="O110" s="134"/>
      <c r="P110" s="134"/>
      <c r="Q110" s="1"/>
      <c r="R110" s="1"/>
      <c r="S110" s="1"/>
      <c r="T110" s="1"/>
      <c r="U110" s="1"/>
      <c r="V110" s="199"/>
      <c r="W110" s="53"/>
    </row>
    <row r="111" spans="1:26" x14ac:dyDescent="0.3">
      <c r="A111" s="10"/>
      <c r="B111" s="211"/>
      <c r="C111" s="174">
        <v>9</v>
      </c>
      <c r="D111" s="316" t="s">
        <v>78</v>
      </c>
      <c r="E111" s="316"/>
      <c r="F111" s="140"/>
      <c r="G111" s="173"/>
      <c r="H111" s="140"/>
      <c r="I111" s="140"/>
      <c r="J111" s="141"/>
      <c r="K111" s="141"/>
      <c r="L111" s="141"/>
      <c r="M111" s="141"/>
      <c r="N111" s="141"/>
      <c r="O111" s="141"/>
      <c r="P111" s="141"/>
      <c r="Q111" s="10"/>
      <c r="R111" s="10"/>
      <c r="S111" s="10"/>
      <c r="T111" s="10"/>
      <c r="U111" s="10"/>
      <c r="V111" s="196"/>
      <c r="W111" s="216"/>
      <c r="X111" s="139"/>
      <c r="Y111" s="139"/>
      <c r="Z111" s="139"/>
    </row>
    <row r="112" spans="1:26" ht="25.05" customHeight="1" x14ac:dyDescent="0.3">
      <c r="A112" s="180"/>
      <c r="B112" s="212">
        <v>24</v>
      </c>
      <c r="C112" s="181" t="s">
        <v>358</v>
      </c>
      <c r="D112" s="317" t="s">
        <v>359</v>
      </c>
      <c r="E112" s="317"/>
      <c r="F112" s="175" t="s">
        <v>101</v>
      </c>
      <c r="G112" s="176">
        <v>10</v>
      </c>
      <c r="H112" s="175"/>
      <c r="I112" s="175">
        <f t="shared" ref="I112:I119" si="10">ROUND(G112*(H112),2)</f>
        <v>0</v>
      </c>
      <c r="J112" s="177">
        <f t="shared" ref="J112:J119" si="11">ROUND(G112*(N112),2)</f>
        <v>73.7</v>
      </c>
      <c r="K112" s="178">
        <f t="shared" ref="K112:K119" si="12">ROUND(G112*(O112),2)</f>
        <v>0</v>
      </c>
      <c r="L112" s="178">
        <f t="shared" ref="L112:L118" si="13">ROUND(G112*(H112),2)</f>
        <v>0</v>
      </c>
      <c r="M112" s="178"/>
      <c r="N112" s="178">
        <v>7.37</v>
      </c>
      <c r="O112" s="178"/>
      <c r="P112" s="182">
        <v>0.12586</v>
      </c>
      <c r="Q112" s="182"/>
      <c r="R112" s="182">
        <v>0.12586</v>
      </c>
      <c r="S112" s="179">
        <f t="shared" ref="S112:S119" si="14">ROUND(G112*(P112),3)</f>
        <v>1.2589999999999999</v>
      </c>
      <c r="T112" s="179"/>
      <c r="U112" s="179"/>
      <c r="V112" s="197"/>
      <c r="W112" s="53"/>
      <c r="Z112">
        <v>0</v>
      </c>
    </row>
    <row r="113" spans="1:26" ht="25.05" customHeight="1" x14ac:dyDescent="0.3">
      <c r="A113" s="180"/>
      <c r="B113" s="212">
        <v>25</v>
      </c>
      <c r="C113" s="181" t="s">
        <v>152</v>
      </c>
      <c r="D113" s="317" t="s">
        <v>360</v>
      </c>
      <c r="E113" s="317"/>
      <c r="F113" s="175" t="s">
        <v>101</v>
      </c>
      <c r="G113" s="176">
        <v>120</v>
      </c>
      <c r="H113" s="175"/>
      <c r="I113" s="175">
        <f t="shared" si="10"/>
        <v>0</v>
      </c>
      <c r="J113" s="177">
        <f t="shared" si="11"/>
        <v>492</v>
      </c>
      <c r="K113" s="178">
        <f t="shared" si="12"/>
        <v>0</v>
      </c>
      <c r="L113" s="178">
        <f t="shared" si="13"/>
        <v>0</v>
      </c>
      <c r="M113" s="178"/>
      <c r="N113" s="178">
        <v>4.0999999999999996</v>
      </c>
      <c r="O113" s="178"/>
      <c r="P113" s="182">
        <v>2.0000000000000002E-5</v>
      </c>
      <c r="Q113" s="182"/>
      <c r="R113" s="182">
        <v>2.0000000000000002E-5</v>
      </c>
      <c r="S113" s="179">
        <f t="shared" si="14"/>
        <v>2E-3</v>
      </c>
      <c r="T113" s="179"/>
      <c r="U113" s="179"/>
      <c r="V113" s="197"/>
      <c r="W113" s="53"/>
      <c r="Z113">
        <v>0</v>
      </c>
    </row>
    <row r="114" spans="1:26" ht="25.05" customHeight="1" x14ac:dyDescent="0.3">
      <c r="A114" s="180"/>
      <c r="B114" s="212">
        <v>26</v>
      </c>
      <c r="C114" s="181" t="s">
        <v>361</v>
      </c>
      <c r="D114" s="317" t="s">
        <v>362</v>
      </c>
      <c r="E114" s="317"/>
      <c r="F114" s="175" t="s">
        <v>98</v>
      </c>
      <c r="G114" s="176">
        <v>115.9</v>
      </c>
      <c r="H114" s="175"/>
      <c r="I114" s="175">
        <f t="shared" si="10"/>
        <v>0</v>
      </c>
      <c r="J114" s="177">
        <f t="shared" si="11"/>
        <v>154.15</v>
      </c>
      <c r="K114" s="178">
        <f t="shared" si="12"/>
        <v>0</v>
      </c>
      <c r="L114" s="178">
        <f t="shared" si="13"/>
        <v>0</v>
      </c>
      <c r="M114" s="178"/>
      <c r="N114" s="178">
        <v>1.33</v>
      </c>
      <c r="O114" s="178"/>
      <c r="P114" s="182"/>
      <c r="Q114" s="182"/>
      <c r="R114" s="182"/>
      <c r="S114" s="179">
        <f t="shared" si="14"/>
        <v>0</v>
      </c>
      <c r="T114" s="179"/>
      <c r="U114" s="179"/>
      <c r="V114" s="197"/>
      <c r="W114" s="53"/>
      <c r="Z114">
        <v>0</v>
      </c>
    </row>
    <row r="115" spans="1:26" ht="25.05" customHeight="1" x14ac:dyDescent="0.3">
      <c r="A115" s="180"/>
      <c r="B115" s="212">
        <v>27</v>
      </c>
      <c r="C115" s="181" t="s">
        <v>363</v>
      </c>
      <c r="D115" s="317" t="s">
        <v>364</v>
      </c>
      <c r="E115" s="317"/>
      <c r="F115" s="175" t="s">
        <v>98</v>
      </c>
      <c r="G115" s="176">
        <v>1043.0999999999999</v>
      </c>
      <c r="H115" s="175"/>
      <c r="I115" s="175">
        <f t="shared" si="10"/>
        <v>0</v>
      </c>
      <c r="J115" s="177">
        <f t="shared" si="11"/>
        <v>260.77999999999997</v>
      </c>
      <c r="K115" s="178">
        <f t="shared" si="12"/>
        <v>0</v>
      </c>
      <c r="L115" s="178">
        <f t="shared" si="13"/>
        <v>0</v>
      </c>
      <c r="M115" s="178"/>
      <c r="N115" s="178">
        <v>0.25</v>
      </c>
      <c r="O115" s="178"/>
      <c r="P115" s="182"/>
      <c r="Q115" s="182"/>
      <c r="R115" s="182"/>
      <c r="S115" s="179">
        <f t="shared" si="14"/>
        <v>0</v>
      </c>
      <c r="T115" s="179"/>
      <c r="U115" s="179"/>
      <c r="V115" s="197"/>
      <c r="W115" s="53"/>
      <c r="Z115">
        <v>0</v>
      </c>
    </row>
    <row r="116" spans="1:26" ht="25.05" customHeight="1" x14ac:dyDescent="0.3">
      <c r="A116" s="180"/>
      <c r="B116" s="212">
        <v>28</v>
      </c>
      <c r="C116" s="181" t="s">
        <v>185</v>
      </c>
      <c r="D116" s="317" t="s">
        <v>365</v>
      </c>
      <c r="E116" s="317"/>
      <c r="F116" s="175" t="s">
        <v>98</v>
      </c>
      <c r="G116" s="176">
        <v>6.86</v>
      </c>
      <c r="H116" s="175"/>
      <c r="I116" s="175">
        <f t="shared" si="10"/>
        <v>0</v>
      </c>
      <c r="J116" s="177">
        <f t="shared" si="11"/>
        <v>138.97999999999999</v>
      </c>
      <c r="K116" s="178">
        <f t="shared" si="12"/>
        <v>0</v>
      </c>
      <c r="L116" s="178">
        <f t="shared" si="13"/>
        <v>0</v>
      </c>
      <c r="M116" s="178"/>
      <c r="N116" s="178">
        <v>20.260000000000002</v>
      </c>
      <c r="O116" s="178"/>
      <c r="P116" s="182"/>
      <c r="Q116" s="182"/>
      <c r="R116" s="182"/>
      <c r="S116" s="179">
        <f t="shared" si="14"/>
        <v>0</v>
      </c>
      <c r="T116" s="179"/>
      <c r="U116" s="179"/>
      <c r="V116" s="197"/>
      <c r="W116" s="53"/>
      <c r="Z116">
        <v>0</v>
      </c>
    </row>
    <row r="117" spans="1:26" ht="25.05" customHeight="1" x14ac:dyDescent="0.3">
      <c r="A117" s="180"/>
      <c r="B117" s="212">
        <v>29</v>
      </c>
      <c r="C117" s="181" t="s">
        <v>366</v>
      </c>
      <c r="D117" s="317" t="s">
        <v>367</v>
      </c>
      <c r="E117" s="317"/>
      <c r="F117" s="175" t="s">
        <v>98</v>
      </c>
      <c r="G117" s="176">
        <v>6.86</v>
      </c>
      <c r="H117" s="175"/>
      <c r="I117" s="175">
        <f t="shared" si="10"/>
        <v>0</v>
      </c>
      <c r="J117" s="177">
        <f t="shared" si="11"/>
        <v>5.28</v>
      </c>
      <c r="K117" s="178">
        <f t="shared" si="12"/>
        <v>0</v>
      </c>
      <c r="L117" s="178">
        <f t="shared" si="13"/>
        <v>0</v>
      </c>
      <c r="M117" s="178"/>
      <c r="N117" s="178">
        <v>0.77</v>
      </c>
      <c r="O117" s="178"/>
      <c r="P117" s="182"/>
      <c r="Q117" s="182"/>
      <c r="R117" s="182"/>
      <c r="S117" s="179">
        <f t="shared" si="14"/>
        <v>0</v>
      </c>
      <c r="T117" s="179"/>
      <c r="U117" s="179"/>
      <c r="V117" s="197"/>
      <c r="W117" s="53"/>
      <c r="Z117">
        <v>0</v>
      </c>
    </row>
    <row r="118" spans="1:26" ht="25.05" customHeight="1" x14ac:dyDescent="0.3">
      <c r="A118" s="180"/>
      <c r="B118" s="212">
        <v>30</v>
      </c>
      <c r="C118" s="181" t="s">
        <v>373</v>
      </c>
      <c r="D118" s="317" t="s">
        <v>374</v>
      </c>
      <c r="E118" s="317"/>
      <c r="F118" s="175" t="s">
        <v>98</v>
      </c>
      <c r="G118" s="176">
        <v>122.76</v>
      </c>
      <c r="H118" s="175"/>
      <c r="I118" s="175">
        <f t="shared" si="10"/>
        <v>0</v>
      </c>
      <c r="J118" s="177">
        <f t="shared" si="11"/>
        <v>1718.64</v>
      </c>
      <c r="K118" s="178">
        <f t="shared" si="12"/>
        <v>0</v>
      </c>
      <c r="L118" s="178">
        <f t="shared" si="13"/>
        <v>0</v>
      </c>
      <c r="M118" s="178"/>
      <c r="N118" s="178">
        <v>14</v>
      </c>
      <c r="O118" s="178"/>
      <c r="P118" s="182"/>
      <c r="Q118" s="182"/>
      <c r="R118" s="182"/>
      <c r="S118" s="179">
        <f t="shared" si="14"/>
        <v>0</v>
      </c>
      <c r="T118" s="179"/>
      <c r="U118" s="179"/>
      <c r="V118" s="197"/>
      <c r="W118" s="53"/>
      <c r="Z118">
        <v>0</v>
      </c>
    </row>
    <row r="119" spans="1:26" ht="25.05" customHeight="1" x14ac:dyDescent="0.3">
      <c r="A119" s="180"/>
      <c r="B119" s="213">
        <v>31</v>
      </c>
      <c r="C119" s="188" t="s">
        <v>375</v>
      </c>
      <c r="D119" s="315" t="s">
        <v>376</v>
      </c>
      <c r="E119" s="315"/>
      <c r="F119" s="183" t="s">
        <v>372</v>
      </c>
      <c r="G119" s="184">
        <v>10.1</v>
      </c>
      <c r="H119" s="183"/>
      <c r="I119" s="183">
        <f t="shared" si="10"/>
        <v>0</v>
      </c>
      <c r="J119" s="185">
        <f t="shared" si="11"/>
        <v>80.19</v>
      </c>
      <c r="K119" s="186">
        <f t="shared" si="12"/>
        <v>0</v>
      </c>
      <c r="L119" s="186"/>
      <c r="M119" s="186">
        <f>ROUND(G119*(H119),2)</f>
        <v>0</v>
      </c>
      <c r="N119" s="186">
        <v>7.9399999999999995</v>
      </c>
      <c r="O119" s="186"/>
      <c r="P119" s="189"/>
      <c r="Q119" s="189"/>
      <c r="R119" s="189"/>
      <c r="S119" s="187">
        <f t="shared" si="14"/>
        <v>0</v>
      </c>
      <c r="T119" s="187"/>
      <c r="U119" s="187"/>
      <c r="V119" s="200"/>
      <c r="W119" s="53"/>
      <c r="Z119">
        <v>0</v>
      </c>
    </row>
    <row r="120" spans="1:26" x14ac:dyDescent="0.3">
      <c r="A120" s="10"/>
      <c r="B120" s="211"/>
      <c r="C120" s="174">
        <v>9</v>
      </c>
      <c r="D120" s="316" t="s">
        <v>78</v>
      </c>
      <c r="E120" s="316"/>
      <c r="F120" s="140"/>
      <c r="G120" s="173"/>
      <c r="H120" s="140"/>
      <c r="I120" s="142">
        <f>ROUND((SUM(I111:I119))/1,2)</f>
        <v>0</v>
      </c>
      <c r="J120" s="141"/>
      <c r="K120" s="141"/>
      <c r="L120" s="141">
        <f>ROUND((SUM(L111:L119))/1,2)</f>
        <v>0</v>
      </c>
      <c r="M120" s="141">
        <f>ROUND((SUM(M111:M119))/1,2)</f>
        <v>0</v>
      </c>
      <c r="N120" s="141"/>
      <c r="O120" s="141"/>
      <c r="P120" s="141"/>
      <c r="Q120" s="10"/>
      <c r="R120" s="10"/>
      <c r="S120" s="10">
        <f>ROUND((SUM(S111:S119))/1,2)</f>
        <v>1.26</v>
      </c>
      <c r="T120" s="10"/>
      <c r="U120" s="10"/>
      <c r="V120" s="198">
        <f>ROUND((SUM(V111:V119))/1,2)</f>
        <v>0</v>
      </c>
      <c r="W120" s="216"/>
      <c r="X120" s="139"/>
      <c r="Y120" s="139"/>
      <c r="Z120" s="139"/>
    </row>
    <row r="121" spans="1:26" x14ac:dyDescent="0.3">
      <c r="A121" s="1"/>
      <c r="B121" s="207"/>
      <c r="C121" s="1"/>
      <c r="D121" s="1"/>
      <c r="E121" s="133"/>
      <c r="F121" s="133"/>
      <c r="G121" s="167"/>
      <c r="H121" s="133"/>
      <c r="I121" s="133"/>
      <c r="J121" s="134"/>
      <c r="K121" s="134"/>
      <c r="L121" s="134"/>
      <c r="M121" s="134"/>
      <c r="N121" s="134"/>
      <c r="O121" s="134"/>
      <c r="P121" s="134"/>
      <c r="Q121" s="1"/>
      <c r="R121" s="1"/>
      <c r="S121" s="1"/>
      <c r="T121" s="1"/>
      <c r="U121" s="1"/>
      <c r="V121" s="199"/>
      <c r="W121" s="53"/>
    </row>
    <row r="122" spans="1:26" x14ac:dyDescent="0.3">
      <c r="A122" s="10"/>
      <c r="B122" s="211"/>
      <c r="C122" s="174">
        <v>99</v>
      </c>
      <c r="D122" s="316" t="s">
        <v>79</v>
      </c>
      <c r="E122" s="316"/>
      <c r="F122" s="140"/>
      <c r="G122" s="173"/>
      <c r="H122" s="140"/>
      <c r="I122" s="140"/>
      <c r="J122" s="141"/>
      <c r="K122" s="141"/>
      <c r="L122" s="141"/>
      <c r="M122" s="141"/>
      <c r="N122" s="141"/>
      <c r="O122" s="141"/>
      <c r="P122" s="141"/>
      <c r="Q122" s="10"/>
      <c r="R122" s="10"/>
      <c r="S122" s="10"/>
      <c r="T122" s="10"/>
      <c r="U122" s="10"/>
      <c r="V122" s="196"/>
      <c r="W122" s="216"/>
      <c r="X122" s="139"/>
      <c r="Y122" s="139"/>
      <c r="Z122" s="139"/>
    </row>
    <row r="123" spans="1:26" ht="25.05" customHeight="1" x14ac:dyDescent="0.3">
      <c r="A123" s="180"/>
      <c r="B123" s="212">
        <v>32</v>
      </c>
      <c r="C123" s="181" t="s">
        <v>377</v>
      </c>
      <c r="D123" s="317" t="s">
        <v>378</v>
      </c>
      <c r="E123" s="317"/>
      <c r="F123" s="175" t="s">
        <v>98</v>
      </c>
      <c r="G123" s="176">
        <v>222.911</v>
      </c>
      <c r="H123" s="175"/>
      <c r="I123" s="175">
        <f>ROUND(G123*(H123),2)</f>
        <v>0</v>
      </c>
      <c r="J123" s="177">
        <f>ROUND(G123*(N123),2)</f>
        <v>401.24</v>
      </c>
      <c r="K123" s="178">
        <f>ROUND(G123*(O123),2)</f>
        <v>0</v>
      </c>
      <c r="L123" s="178">
        <f>ROUND(G123*(H123),2)</f>
        <v>0</v>
      </c>
      <c r="M123" s="178"/>
      <c r="N123" s="178">
        <v>1.8</v>
      </c>
      <c r="O123" s="178"/>
      <c r="P123" s="182"/>
      <c r="Q123" s="182"/>
      <c r="R123" s="182"/>
      <c r="S123" s="179">
        <f>ROUND(G123*(P123),3)</f>
        <v>0</v>
      </c>
      <c r="T123" s="179"/>
      <c r="U123" s="179"/>
      <c r="V123" s="197"/>
      <c r="W123" s="53"/>
      <c r="Z123">
        <v>0</v>
      </c>
    </row>
    <row r="124" spans="1:26" x14ac:dyDescent="0.3">
      <c r="A124" s="10"/>
      <c r="B124" s="211"/>
      <c r="C124" s="174">
        <v>99</v>
      </c>
      <c r="D124" s="316" t="s">
        <v>79</v>
      </c>
      <c r="E124" s="316"/>
      <c r="F124" s="140"/>
      <c r="G124" s="173"/>
      <c r="H124" s="140"/>
      <c r="I124" s="142">
        <f>ROUND((SUM(I122:I123))/1,2)</f>
        <v>0</v>
      </c>
      <c r="J124" s="141"/>
      <c r="K124" s="141"/>
      <c r="L124" s="141">
        <f>ROUND((SUM(L122:L123))/1,2)</f>
        <v>0</v>
      </c>
      <c r="M124" s="141">
        <f>ROUND((SUM(M122:M123))/1,2)</f>
        <v>0</v>
      </c>
      <c r="N124" s="141"/>
      <c r="O124" s="141"/>
      <c r="P124" s="190"/>
      <c r="Q124" s="1"/>
      <c r="R124" s="1"/>
      <c r="S124" s="190">
        <f>ROUND((SUM(S122:S123))/1,2)</f>
        <v>0</v>
      </c>
      <c r="T124" s="2"/>
      <c r="U124" s="2"/>
      <c r="V124" s="198">
        <f>ROUND((SUM(V122:V123))/1,2)</f>
        <v>0</v>
      </c>
      <c r="W124" s="53"/>
    </row>
    <row r="125" spans="1:26" x14ac:dyDescent="0.3">
      <c r="A125" s="1"/>
      <c r="B125" s="207"/>
      <c r="C125" s="1"/>
      <c r="D125" s="1"/>
      <c r="E125" s="133"/>
      <c r="F125" s="133"/>
      <c r="G125" s="167"/>
      <c r="H125" s="133"/>
      <c r="I125" s="133"/>
      <c r="J125" s="134"/>
      <c r="K125" s="134"/>
      <c r="L125" s="134"/>
      <c r="M125" s="134"/>
      <c r="N125" s="134"/>
      <c r="O125" s="134"/>
      <c r="P125" s="134"/>
      <c r="Q125" s="1"/>
      <c r="R125" s="1"/>
      <c r="S125" s="1"/>
      <c r="T125" s="1"/>
      <c r="U125" s="1"/>
      <c r="V125" s="199"/>
      <c r="W125" s="53"/>
    </row>
    <row r="126" spans="1:26" x14ac:dyDescent="0.3">
      <c r="A126" s="10"/>
      <c r="B126" s="211"/>
      <c r="C126" s="10"/>
      <c r="D126" s="318" t="s">
        <v>74</v>
      </c>
      <c r="E126" s="318"/>
      <c r="F126" s="140"/>
      <c r="G126" s="173"/>
      <c r="H126" s="140"/>
      <c r="I126" s="142">
        <f>ROUND((SUM(I78:I125))/2,2)</f>
        <v>0</v>
      </c>
      <c r="J126" s="141"/>
      <c r="K126" s="141"/>
      <c r="L126" s="141">
        <f>ROUND((SUM(L78:L125))/2,2)</f>
        <v>0</v>
      </c>
      <c r="M126" s="141">
        <f>ROUND((SUM(M78:M125))/2,2)</f>
        <v>0</v>
      </c>
      <c r="N126" s="141"/>
      <c r="O126" s="141"/>
      <c r="P126" s="190"/>
      <c r="Q126" s="1"/>
      <c r="R126" s="1"/>
      <c r="S126" s="190">
        <f>ROUND((SUM(S78:S125))/2,2)</f>
        <v>59.2</v>
      </c>
      <c r="T126" s="1"/>
      <c r="U126" s="1"/>
      <c r="V126" s="198">
        <f>ROUND((SUM(V78:V125))/2,2)</f>
        <v>0</v>
      </c>
      <c r="W126" s="53"/>
    </row>
    <row r="127" spans="1:26" x14ac:dyDescent="0.3">
      <c r="A127" s="1"/>
      <c r="B127" s="214"/>
      <c r="C127" s="191"/>
      <c r="D127" s="314" t="s">
        <v>80</v>
      </c>
      <c r="E127" s="314"/>
      <c r="F127" s="192"/>
      <c r="G127" s="193"/>
      <c r="H127" s="192"/>
      <c r="I127" s="192">
        <f>ROUND((SUM(I78:I126))/3,2)</f>
        <v>0</v>
      </c>
      <c r="J127" s="194"/>
      <c r="K127" s="194">
        <f>ROUND((SUM(K78:K126))/3,2)</f>
        <v>0</v>
      </c>
      <c r="L127" s="194">
        <f>ROUND((SUM(L78:L126))/3,2)</f>
        <v>0</v>
      </c>
      <c r="M127" s="194">
        <f>ROUND((SUM(M78:M126))/3,2)</f>
        <v>0</v>
      </c>
      <c r="N127" s="194"/>
      <c r="O127" s="194"/>
      <c r="P127" s="193"/>
      <c r="Q127" s="191"/>
      <c r="R127" s="191"/>
      <c r="S127" s="193">
        <f>ROUND((SUM(S78:S126))/3,2)</f>
        <v>59.2</v>
      </c>
      <c r="T127" s="191"/>
      <c r="U127" s="191"/>
      <c r="V127" s="201">
        <f>ROUND((SUM(V78:V126))/3,2)</f>
        <v>0</v>
      </c>
      <c r="W127" s="53"/>
      <c r="Z127">
        <f>(SUM(Z78:Z126))</f>
        <v>0</v>
      </c>
    </row>
  </sheetData>
  <mergeCells count="93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6:E46"/>
    <mergeCell ref="B47:E47"/>
    <mergeCell ref="B48:E48"/>
    <mergeCell ref="F46:H46"/>
    <mergeCell ref="F47:H47"/>
    <mergeCell ref="F48:H48"/>
    <mergeCell ref="D81:E81"/>
    <mergeCell ref="B61:D61"/>
    <mergeCell ref="B63:D63"/>
    <mergeCell ref="B67:V67"/>
    <mergeCell ref="H1:I1"/>
    <mergeCell ref="B69:E69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71:E71"/>
    <mergeCell ref="I69:P69"/>
    <mergeCell ref="D78:E78"/>
    <mergeCell ref="D79:E79"/>
    <mergeCell ref="D80:E80"/>
    <mergeCell ref="D93:E93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107:E107"/>
    <mergeCell ref="D94:E94"/>
    <mergeCell ref="D95:E95"/>
    <mergeCell ref="D96:E96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20:E120"/>
    <mergeCell ref="D108:E108"/>
    <mergeCell ref="D109:E109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2:E122"/>
    <mergeCell ref="D123:E123"/>
    <mergeCell ref="D124:E124"/>
    <mergeCell ref="D126:E126"/>
    <mergeCell ref="D127:E127"/>
  </mergeCells>
  <hyperlinks>
    <hyperlink ref="B1:C1" location="A2:A2" tooltip="Klikni na prechod ku Kryciemu listu..." display="Krycí list rozpočtu" xr:uid="{A8B2DD17-A22E-4E16-8687-42AB8D9644C3}"/>
    <hyperlink ref="E1:F1" location="A54:A54" tooltip="Klikni na prechod ku rekapitulácii..." display="Rekapitulácia rozpočtu" xr:uid="{18D200D8-BDC6-4C3E-8704-016CC7B35FBE}"/>
    <hyperlink ref="H1:I1" location="B77:B77" tooltip="Klikni na prechod ku Rozpočet..." display="Rozpočet" xr:uid="{B7479BCF-6CF7-406B-A10C-BA821C385A9E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Vranov n. T. - Oprava chodníkov a komunikácií  / VRANOV N/T-OPRAVA UL. KALINČIAKOVA - SO 03 - Parkovisko a nový kryt komunikácie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9911-0E73-4EDF-9F6E-783657EE0061}">
  <dimension ref="A1:AA42"/>
  <sheetViews>
    <sheetView workbookViewId="0">
      <pane ySplit="1" topLeftCell="A2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9.7773437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304" t="s">
        <v>430</v>
      </c>
      <c r="C2" s="305"/>
      <c r="D2" s="305"/>
      <c r="E2" s="305"/>
      <c r="F2" s="305"/>
      <c r="G2" s="305"/>
      <c r="H2" s="305"/>
      <c r="I2" s="305"/>
      <c r="J2" s="306"/>
      <c r="K2" s="267"/>
      <c r="L2" s="267"/>
      <c r="M2" s="267"/>
      <c r="N2" s="267"/>
      <c r="O2" s="267"/>
      <c r="P2" s="153"/>
    </row>
    <row r="3" spans="1:23" ht="18" customHeight="1" x14ac:dyDescent="0.3">
      <c r="A3" s="1"/>
      <c r="B3" s="307" t="s">
        <v>30</v>
      </c>
      <c r="C3" s="308"/>
      <c r="D3" s="308"/>
      <c r="E3" s="308"/>
      <c r="F3" s="308"/>
      <c r="G3" s="309"/>
      <c r="H3" s="309"/>
      <c r="I3" s="309"/>
      <c r="J3" s="310"/>
      <c r="K3" s="267"/>
      <c r="L3" s="267"/>
      <c r="M3" s="267"/>
      <c r="N3" s="267"/>
      <c r="O3" s="267"/>
      <c r="P3" s="153"/>
    </row>
    <row r="4" spans="1:23" ht="18" customHeight="1" x14ac:dyDescent="0.3">
      <c r="A4" s="1"/>
      <c r="B4" s="235"/>
      <c r="C4" s="226"/>
      <c r="D4" s="226"/>
      <c r="E4" s="226"/>
      <c r="F4" s="236" t="s">
        <v>32</v>
      </c>
      <c r="G4" s="226"/>
      <c r="H4" s="226"/>
      <c r="I4" s="226"/>
      <c r="J4" s="270"/>
      <c r="K4" s="267"/>
      <c r="L4" s="267"/>
      <c r="M4" s="267"/>
      <c r="N4" s="267"/>
      <c r="O4" s="267"/>
      <c r="P4" s="153"/>
    </row>
    <row r="5" spans="1:23" ht="18" customHeight="1" x14ac:dyDescent="0.3">
      <c r="A5" s="1"/>
      <c r="B5" s="234"/>
      <c r="C5" s="226"/>
      <c r="D5" s="226"/>
      <c r="E5" s="226"/>
      <c r="F5" s="236" t="s">
        <v>33</v>
      </c>
      <c r="G5" s="226"/>
      <c r="H5" s="226"/>
      <c r="I5" s="226"/>
      <c r="J5" s="270"/>
      <c r="K5" s="267"/>
      <c r="L5" s="267"/>
      <c r="M5" s="267"/>
      <c r="N5" s="267"/>
      <c r="O5" s="267"/>
      <c r="P5" s="153"/>
    </row>
    <row r="6" spans="1:23" ht="18" customHeight="1" x14ac:dyDescent="0.3">
      <c r="A6" s="1"/>
      <c r="B6" s="237" t="s">
        <v>34</v>
      </c>
      <c r="C6" s="226"/>
      <c r="D6" s="236" t="s">
        <v>35</v>
      </c>
      <c r="E6" s="226"/>
      <c r="F6" s="236" t="s">
        <v>36</v>
      </c>
      <c r="G6" s="236" t="s">
        <v>37</v>
      </c>
      <c r="H6" s="226"/>
      <c r="I6" s="226"/>
      <c r="J6" s="270"/>
      <c r="K6" s="267"/>
      <c r="L6" s="267"/>
      <c r="M6" s="267"/>
      <c r="N6" s="267"/>
      <c r="O6" s="267"/>
      <c r="P6" s="153"/>
    </row>
    <row r="7" spans="1:23" ht="19.95" customHeight="1" x14ac:dyDescent="0.3">
      <c r="A7" s="1"/>
      <c r="B7" s="311" t="s">
        <v>38</v>
      </c>
      <c r="C7" s="312"/>
      <c r="D7" s="312"/>
      <c r="E7" s="312"/>
      <c r="F7" s="312"/>
      <c r="G7" s="312"/>
      <c r="H7" s="312"/>
      <c r="I7" s="238"/>
      <c r="J7" s="271"/>
      <c r="K7" s="267"/>
      <c r="L7" s="267"/>
      <c r="M7" s="267"/>
      <c r="N7" s="267"/>
      <c r="O7" s="267"/>
      <c r="P7" s="153"/>
    </row>
    <row r="8" spans="1:23" ht="18" customHeight="1" x14ac:dyDescent="0.3">
      <c r="A8" s="1"/>
      <c r="B8" s="237" t="s">
        <v>41</v>
      </c>
      <c r="C8" s="226"/>
      <c r="D8" s="226"/>
      <c r="E8" s="226"/>
      <c r="F8" s="236" t="s">
        <v>42</v>
      </c>
      <c r="G8" s="226"/>
      <c r="H8" s="226"/>
      <c r="I8" s="226"/>
      <c r="J8" s="270"/>
      <c r="K8" s="267"/>
      <c r="L8" s="267"/>
      <c r="M8" s="267"/>
      <c r="N8" s="267"/>
      <c r="O8" s="267"/>
      <c r="P8" s="153"/>
    </row>
    <row r="9" spans="1:23" ht="19.95" customHeight="1" x14ac:dyDescent="0.3">
      <c r="A9" s="1"/>
      <c r="B9" s="311" t="s">
        <v>39</v>
      </c>
      <c r="C9" s="312"/>
      <c r="D9" s="312"/>
      <c r="E9" s="312"/>
      <c r="F9" s="312"/>
      <c r="G9" s="312"/>
      <c r="H9" s="312"/>
      <c r="I9" s="238"/>
      <c r="J9" s="271"/>
      <c r="K9" s="267"/>
      <c r="L9" s="267"/>
      <c r="M9" s="267"/>
      <c r="N9" s="267"/>
      <c r="O9" s="267"/>
      <c r="P9" s="153"/>
    </row>
    <row r="10" spans="1:23" ht="18" customHeight="1" x14ac:dyDescent="0.3">
      <c r="A10" s="1"/>
      <c r="B10" s="237" t="s">
        <v>41</v>
      </c>
      <c r="C10" s="226"/>
      <c r="D10" s="226"/>
      <c r="E10" s="226"/>
      <c r="F10" s="236" t="s">
        <v>42</v>
      </c>
      <c r="G10" s="226"/>
      <c r="H10" s="226"/>
      <c r="I10" s="226"/>
      <c r="J10" s="270"/>
      <c r="K10" s="267"/>
      <c r="L10" s="267"/>
      <c r="M10" s="267"/>
      <c r="N10" s="267"/>
      <c r="O10" s="267"/>
      <c r="P10" s="153"/>
    </row>
    <row r="11" spans="1:23" ht="19.95" customHeight="1" x14ac:dyDescent="0.3">
      <c r="A11" s="1"/>
      <c r="B11" s="311" t="s">
        <v>40</v>
      </c>
      <c r="C11" s="312"/>
      <c r="D11" s="312"/>
      <c r="E11" s="312"/>
      <c r="F11" s="312"/>
      <c r="G11" s="312"/>
      <c r="H11" s="312"/>
      <c r="I11" s="238"/>
      <c r="J11" s="271"/>
      <c r="K11" s="267"/>
      <c r="L11" s="267"/>
      <c r="M11" s="267"/>
      <c r="N11" s="267"/>
      <c r="O11" s="267"/>
      <c r="P11" s="153"/>
    </row>
    <row r="12" spans="1:23" ht="18" customHeight="1" x14ac:dyDescent="0.3">
      <c r="A12" s="1"/>
      <c r="B12" s="237" t="s">
        <v>41</v>
      </c>
      <c r="C12" s="226"/>
      <c r="D12" s="226"/>
      <c r="E12" s="226"/>
      <c r="F12" s="236" t="s">
        <v>42</v>
      </c>
      <c r="G12" s="226"/>
      <c r="H12" s="226"/>
      <c r="I12" s="226"/>
      <c r="J12" s="270"/>
      <c r="K12" s="267"/>
      <c r="L12" s="267"/>
      <c r="M12" s="267"/>
      <c r="N12" s="267"/>
      <c r="O12" s="267"/>
      <c r="P12" s="153"/>
    </row>
    <row r="13" spans="1:23" ht="18" customHeight="1" x14ac:dyDescent="0.3">
      <c r="A13" s="1"/>
      <c r="B13" s="233"/>
      <c r="C13" s="127"/>
      <c r="D13" s="127"/>
      <c r="E13" s="127"/>
      <c r="F13" s="127"/>
      <c r="G13" s="127"/>
      <c r="H13" s="127"/>
      <c r="I13" s="127"/>
      <c r="J13" s="272"/>
      <c r="K13" s="267"/>
      <c r="L13" s="267"/>
      <c r="M13" s="267"/>
      <c r="N13" s="267"/>
      <c r="O13" s="267"/>
      <c r="P13" s="153"/>
    </row>
    <row r="14" spans="1:23" ht="18" customHeight="1" x14ac:dyDescent="0.3">
      <c r="A14" s="1"/>
      <c r="B14" s="243" t="s">
        <v>6</v>
      </c>
      <c r="C14" s="251" t="s">
        <v>63</v>
      </c>
      <c r="D14" s="247" t="s">
        <v>64</v>
      </c>
      <c r="E14" s="241" t="s">
        <v>65</v>
      </c>
      <c r="F14" s="313" t="s">
        <v>48</v>
      </c>
      <c r="G14" s="298"/>
      <c r="H14" s="231"/>
      <c r="I14" s="239"/>
      <c r="J14" s="273"/>
      <c r="K14" s="267"/>
      <c r="L14" s="267"/>
      <c r="M14" s="267"/>
      <c r="N14" s="267"/>
      <c r="O14" s="267"/>
      <c r="P14" s="153"/>
    </row>
    <row r="15" spans="1:23" ht="18" customHeight="1" x14ac:dyDescent="0.3">
      <c r="A15" s="1"/>
      <c r="B15" s="211" t="s">
        <v>43</v>
      </c>
      <c r="C15" s="252">
        <f>'SO 15319'!C15+'SO 15321'!C15+'SO 15322'!C15+'SO 15323'!C15+'SO 15324'!C15+'SO 15325'!C15+'SO 15326'!C15+'SO 15327'!C15+'SO 15328'!C15+'SO 15329'!C15+'SO 15354'!C15+'SO 15355'!C15+'SO 15376'!C15+'SO 15377'!C15+'SO 15378'!C15+'SO 15379'!C15+'SO 15380'!C15</f>
        <v>0</v>
      </c>
      <c r="D15" s="248">
        <f>'SO 15319'!D15+'SO 15321'!D15+'SO 15322'!D15+'SO 15323'!D15+'SO 15324'!D15+'SO 15325'!D15+'SO 15326'!D15+'SO 15327'!D15+'SO 15328'!D15+'SO 15329'!D15+'SO 15354'!D15+'SO 15355'!D15+'SO 15376'!D15+'SO 15377'!D15+'SO 15378'!D15+'SO 15379'!D15+'SO 15380'!D15</f>
        <v>0</v>
      </c>
      <c r="E15" s="240">
        <f>'SO 15319'!E15+'SO 15321'!E15+'SO 15322'!E15+'SO 15323'!E15+'SO 15324'!E15+'SO 15325'!E15+'SO 15326'!E15+'SO 15327'!E15+'SO 15328'!E15+'SO 15329'!E15+'SO 15354'!E15+'SO 15355'!E15+'SO 15376'!E15+'SO 15377'!E15+'SO 15378'!E15+'SO 15379'!E15+'SO 15380'!E15</f>
        <v>0</v>
      </c>
      <c r="F15" s="296" t="s">
        <v>121</v>
      </c>
      <c r="G15" s="288"/>
      <c r="H15" s="229"/>
      <c r="I15" s="255">
        <f>Rekapitulácia!F24</f>
        <v>0</v>
      </c>
      <c r="J15" s="199"/>
      <c r="K15" s="267"/>
      <c r="L15" s="267"/>
      <c r="M15" s="267"/>
      <c r="N15" s="267"/>
      <c r="O15" s="267"/>
      <c r="P15" s="153"/>
    </row>
    <row r="16" spans="1:23" ht="18" customHeight="1" x14ac:dyDescent="0.3">
      <c r="A16" s="1"/>
      <c r="B16" s="243" t="s">
        <v>44</v>
      </c>
      <c r="C16" s="259">
        <f>'SO 15319'!C16+'SO 15321'!C16+'SO 15322'!C16+'SO 15323'!C16+'SO 15324'!C16+'SO 15325'!C16+'SO 15326'!C16+'SO 15327'!C16+'SO 15328'!C16+'SO 15329'!C16+'SO 15354'!C16+'SO 15355'!C16+'SO 15376'!C16+'SO 15377'!C16+'SO 15378'!C16+'SO 15379'!C16+'SO 15380'!C16</f>
        <v>0</v>
      </c>
      <c r="D16" s="260">
        <f>'SO 15319'!D16+'SO 15321'!D16+'SO 15322'!D16+'SO 15323'!D16+'SO 15324'!D16+'SO 15325'!D16+'SO 15326'!D16+'SO 15327'!D16+'SO 15328'!D16+'SO 15329'!D16+'SO 15354'!D16+'SO 15355'!D16+'SO 15376'!D16+'SO 15377'!D16+'SO 15378'!D16+'SO 15379'!D16+'SO 15380'!D16</f>
        <v>0</v>
      </c>
      <c r="E16" s="245">
        <f>'SO 15319'!E16+'SO 15321'!E16+'SO 15322'!E16+'SO 15323'!E16+'SO 15324'!E16+'SO 15325'!E16+'SO 15326'!E16+'SO 15327'!E16+'SO 15328'!E16+'SO 15329'!E16+'SO 15354'!E16+'SO 15355'!E16+'SO 15376'!E16+'SO 15377'!E16+'SO 15378'!E16+'SO 15379'!E16+'SO 15380'!E16</f>
        <v>0</v>
      </c>
      <c r="F16" s="297" t="s">
        <v>49</v>
      </c>
      <c r="G16" s="298"/>
      <c r="H16" s="232"/>
      <c r="I16" s="261">
        <f>Rekapitulácia!E24</f>
        <v>0</v>
      </c>
      <c r="J16" s="273"/>
      <c r="K16" s="267"/>
      <c r="L16" s="267"/>
      <c r="M16" s="267"/>
      <c r="N16" s="267"/>
      <c r="O16" s="267"/>
      <c r="P16" s="153"/>
    </row>
    <row r="17" spans="1:23" ht="18" customHeight="1" x14ac:dyDescent="0.3">
      <c r="A17" s="1"/>
      <c r="B17" s="211" t="s">
        <v>45</v>
      </c>
      <c r="C17" s="252">
        <f>'SO 15319'!C17+'SO 15321'!C17+'SO 15322'!C17+'SO 15323'!C17+'SO 15324'!C17+'SO 15325'!C17+'SO 15326'!C17+'SO 15327'!C17+'SO 15328'!C17+'SO 15329'!C17+'SO 15354'!C17+'SO 15355'!C17+'SO 15376'!C17+'SO 15377'!C17+'SO 15378'!C17+'SO 15379'!C17+'SO 15380'!C17</f>
        <v>0</v>
      </c>
      <c r="D17" s="248">
        <f>'SO 15319'!D17+'SO 15321'!D17+'SO 15322'!D17+'SO 15323'!D17+'SO 15324'!D17+'SO 15325'!D17+'SO 15326'!D17+'SO 15327'!D17+'SO 15328'!D17+'SO 15329'!D17+'SO 15354'!D17+'SO 15355'!D17+'SO 15376'!D17+'SO 15377'!D17+'SO 15378'!D17+'SO 15379'!D17+'SO 15380'!D17</f>
        <v>0</v>
      </c>
      <c r="E17" s="240">
        <f>'SO 15319'!E17+'SO 15321'!E17+'SO 15322'!E17+'SO 15323'!E17+'SO 15324'!E17+'SO 15325'!E17+'SO 15326'!E17+'SO 15327'!E17+'SO 15328'!E17+'SO 15329'!E17+'SO 15354'!E17+'SO 15355'!E17+'SO 15376'!E17+'SO 15377'!E17+'SO 15378'!E17+'SO 15379'!E17+'SO 15380'!E17</f>
        <v>0</v>
      </c>
      <c r="F17" s="299" t="s">
        <v>50</v>
      </c>
      <c r="G17" s="300"/>
      <c r="H17" s="230"/>
      <c r="I17" s="255">
        <f>Rekapitulácia!D24</f>
        <v>0</v>
      </c>
      <c r="J17" s="199"/>
      <c r="K17" s="267"/>
      <c r="L17" s="267"/>
      <c r="M17" s="267"/>
      <c r="N17" s="267"/>
      <c r="O17" s="267"/>
      <c r="P17" s="153"/>
    </row>
    <row r="18" spans="1:23" ht="18" customHeight="1" x14ac:dyDescent="0.3">
      <c r="A18" s="1"/>
      <c r="B18" s="237" t="s">
        <v>46</v>
      </c>
      <c r="C18" s="253">
        <f>'SO 15319'!C18+'SO 15321'!C18+'SO 15322'!C18+'SO 15323'!C18+'SO 15324'!C18+'SO 15325'!C18+'SO 15326'!C18+'SO 15327'!C18+'SO 15328'!C18+'SO 15329'!C18+'SO 15354'!C18+'SO 15355'!C18+'SO 15376'!C18+'SO 15377'!C18+'SO 15378'!C18+'SO 15379'!C18+'SO 15380'!C18</f>
        <v>0</v>
      </c>
      <c r="D18" s="249">
        <f>'SO 15319'!D18+'SO 15321'!D18+'SO 15322'!D18+'SO 15323'!D18+'SO 15324'!D18+'SO 15325'!D18+'SO 15326'!D18+'SO 15327'!D18+'SO 15328'!D18+'SO 15329'!D18+'SO 15354'!D18+'SO 15355'!D18+'SO 15376'!D18+'SO 15377'!D18+'SO 15378'!D18+'SO 15379'!D18+'SO 15380'!D18</f>
        <v>0</v>
      </c>
      <c r="E18" s="227">
        <f>'SO 15319'!E18+'SO 15321'!E18+'SO 15322'!E18+'SO 15323'!E18+'SO 15324'!E18+'SO 15325'!E18+'SO 15326'!E18+'SO 15327'!E18+'SO 15328'!E18+'SO 15329'!E18+'SO 15354'!E18+'SO 15355'!E18+'SO 15376'!E18+'SO 15377'!E18+'SO 15378'!E18+'SO 15379'!E18+'SO 15380'!E18</f>
        <v>0</v>
      </c>
      <c r="F18" s="301"/>
      <c r="G18" s="290"/>
      <c r="H18" s="228"/>
      <c r="I18" s="256"/>
      <c r="J18" s="270"/>
      <c r="K18" s="267"/>
      <c r="L18" s="267"/>
      <c r="M18" s="267"/>
      <c r="N18" s="267"/>
      <c r="O18" s="267"/>
      <c r="P18" s="153"/>
    </row>
    <row r="19" spans="1:23" ht="18" customHeight="1" x14ac:dyDescent="0.3">
      <c r="A19" s="1"/>
      <c r="B19" s="237" t="s">
        <v>47</v>
      </c>
      <c r="C19" s="254"/>
      <c r="D19" s="250"/>
      <c r="E19" s="242">
        <f>SUM(E15:E18)</f>
        <v>0</v>
      </c>
      <c r="F19" s="302" t="s">
        <v>47</v>
      </c>
      <c r="G19" s="303"/>
      <c r="H19" s="228"/>
      <c r="I19" s="257">
        <f>SUM(I15:I18)</f>
        <v>0</v>
      </c>
      <c r="J19" s="270"/>
      <c r="K19" s="267"/>
      <c r="L19" s="267"/>
      <c r="M19" s="267"/>
      <c r="N19" s="267"/>
      <c r="O19" s="267"/>
      <c r="P19" s="153"/>
    </row>
    <row r="20" spans="1:23" ht="18" customHeight="1" x14ac:dyDescent="0.3">
      <c r="A20" s="1"/>
      <c r="B20" s="243" t="s">
        <v>56</v>
      </c>
      <c r="C20" s="246"/>
      <c r="D20" s="246"/>
      <c r="E20" s="262"/>
      <c r="F20" s="294" t="s">
        <v>56</v>
      </c>
      <c r="G20" s="298"/>
      <c r="H20" s="232"/>
      <c r="I20" s="258"/>
      <c r="J20" s="273"/>
      <c r="K20" s="267"/>
      <c r="L20" s="267"/>
      <c r="M20" s="267"/>
      <c r="N20" s="267"/>
      <c r="O20" s="267"/>
      <c r="P20" s="153"/>
    </row>
    <row r="21" spans="1:23" ht="18" customHeight="1" x14ac:dyDescent="0.3">
      <c r="A21" s="1"/>
      <c r="B21" s="211" t="s">
        <v>431</v>
      </c>
      <c r="C21" s="230"/>
      <c r="D21" s="230"/>
      <c r="E21" s="240">
        <f>'SO 15319'!E21+'SO 15321'!E21+'SO 15322'!E21+'SO 15323'!E21+'SO 15324'!E21+'SO 15325'!E21+'SO 15326'!E21+'SO 15327'!E21+'SO 15328'!E21+'SO 15329'!E21+'SO 15354'!E21+'SO 15355'!E21+'SO 15376'!E21+'SO 15377'!E21+'SO 15378'!E21+'SO 15379'!E21+'SO 15380'!E21</f>
        <v>0</v>
      </c>
      <c r="F21" s="289" t="s">
        <v>434</v>
      </c>
      <c r="G21" s="290"/>
      <c r="H21" s="230"/>
      <c r="I21" s="255">
        <f>'SO 15319'!P21+'SO 15321'!P21+'SO 15322'!P21+'SO 15323'!P21+'SO 15324'!P21+'SO 15325'!P21+'SO 15326'!P21+'SO 15327'!P21+'SO 15328'!P21+'SO 15329'!P21+'SO 15354'!P21+'SO 15355'!P21+'SO 15376'!P21+'SO 15377'!P21+'SO 15378'!P21+'SO 15379'!P21+'SO 15380'!P21</f>
        <v>0</v>
      </c>
      <c r="J21" s="199"/>
      <c r="K21" s="267"/>
      <c r="L21" s="267"/>
      <c r="M21" s="267"/>
      <c r="N21" s="267"/>
      <c r="O21" s="267"/>
      <c r="P21" s="153"/>
    </row>
    <row r="22" spans="1:23" ht="18" customHeight="1" x14ac:dyDescent="0.3">
      <c r="A22" s="1"/>
      <c r="B22" s="237" t="s">
        <v>432</v>
      </c>
      <c r="C22" s="228"/>
      <c r="D22" s="228"/>
      <c r="E22" s="227">
        <f>'SO 15319'!E22+'SO 15321'!E22+'SO 15322'!E22+'SO 15323'!E22+'SO 15324'!E22+'SO 15325'!E22+'SO 15326'!E22+'SO 15327'!E22+'SO 15328'!E22+'SO 15329'!E22+'SO 15354'!E22+'SO 15355'!E22+'SO 15376'!E22+'SO 15377'!E22+'SO 15378'!E22+'SO 15379'!E22+'SO 15380'!E22</f>
        <v>0</v>
      </c>
      <c r="F22" s="289" t="s">
        <v>435</v>
      </c>
      <c r="G22" s="290"/>
      <c r="H22" s="228"/>
      <c r="I22" s="256">
        <f>'SO 15319'!P22+'SO 15321'!P22+'SO 15322'!P22+'SO 15323'!P22+'SO 15324'!P22+'SO 15325'!P22+'SO 15326'!P22+'SO 15327'!P22+'SO 15328'!P22+'SO 15329'!P22+'SO 15354'!P22+'SO 15355'!P22+'SO 15376'!P22+'SO 15377'!P22+'SO 15378'!P22+'SO 15379'!P22+'SO 15380'!P22</f>
        <v>0</v>
      </c>
      <c r="J22" s="270"/>
      <c r="K22" s="267"/>
      <c r="L22" s="267"/>
      <c r="M22" s="267"/>
      <c r="N22" s="267"/>
      <c r="O22" s="267"/>
      <c r="P22" s="153"/>
      <c r="V22" s="53"/>
      <c r="W22" s="53"/>
    </row>
    <row r="23" spans="1:23" ht="18" customHeight="1" x14ac:dyDescent="0.3">
      <c r="A23" s="1"/>
      <c r="B23" s="237" t="s">
        <v>433</v>
      </c>
      <c r="C23" s="228"/>
      <c r="D23" s="228"/>
      <c r="E23" s="227">
        <f>'SO 15319'!E23+'SO 15321'!E23+'SO 15322'!E23+'SO 15323'!E23+'SO 15324'!E23+'SO 15325'!E23+'SO 15326'!E23+'SO 15327'!E23+'SO 15328'!E23+'SO 15329'!E23+'SO 15354'!E23+'SO 15355'!E23+'SO 15376'!E23+'SO 15377'!E23+'SO 15378'!E23+'SO 15379'!E23+'SO 15380'!E23</f>
        <v>0</v>
      </c>
      <c r="F23" s="289" t="s">
        <v>436</v>
      </c>
      <c r="G23" s="290"/>
      <c r="H23" s="228"/>
      <c r="I23" s="256">
        <f>'SO 15319'!P23+'SO 15321'!P23+'SO 15322'!P23+'SO 15323'!P23+'SO 15324'!P23+'SO 15325'!P23+'SO 15326'!P23+'SO 15327'!P23+'SO 15328'!P23+'SO 15329'!P23+'SO 15354'!P23+'SO 15355'!P23+'SO 15376'!P23+'SO 15377'!P23+'SO 15378'!P23+'SO 15379'!P23+'SO 15380'!P23</f>
        <v>0</v>
      </c>
      <c r="J23" s="270"/>
      <c r="K23" s="267"/>
      <c r="L23" s="267"/>
      <c r="M23" s="267"/>
      <c r="N23" s="267"/>
      <c r="O23" s="267"/>
      <c r="P23" s="153"/>
      <c r="V23" s="53"/>
      <c r="W23" s="53"/>
    </row>
    <row r="24" spans="1:23" ht="18" customHeight="1" x14ac:dyDescent="0.3">
      <c r="A24" s="1"/>
      <c r="B24" s="234"/>
      <c r="C24" s="228"/>
      <c r="D24" s="228"/>
      <c r="E24" s="228"/>
      <c r="F24" s="291"/>
      <c r="G24" s="290"/>
      <c r="H24" s="228"/>
      <c r="I24" s="234"/>
      <c r="J24" s="270"/>
      <c r="K24" s="267"/>
      <c r="L24" s="267"/>
      <c r="M24" s="267"/>
      <c r="N24" s="267"/>
      <c r="O24" s="267"/>
      <c r="P24" s="153"/>
      <c r="V24" s="53"/>
      <c r="W24" s="53"/>
    </row>
    <row r="25" spans="1:23" ht="18" customHeight="1" x14ac:dyDescent="0.3">
      <c r="A25" s="1"/>
      <c r="B25" s="237"/>
      <c r="C25" s="228"/>
      <c r="D25" s="228"/>
      <c r="E25" s="228"/>
      <c r="F25" s="292" t="s">
        <v>47</v>
      </c>
      <c r="G25" s="293"/>
      <c r="H25" s="228"/>
      <c r="I25" s="257">
        <f>SUM(E21:E24)+SUM(I21:I24)</f>
        <v>0</v>
      </c>
      <c r="J25" s="270"/>
      <c r="K25" s="267"/>
      <c r="L25" s="267"/>
      <c r="M25" s="267"/>
      <c r="N25" s="267"/>
      <c r="O25" s="267"/>
      <c r="P25" s="153"/>
    </row>
    <row r="26" spans="1:23" ht="18" customHeight="1" x14ac:dyDescent="0.3">
      <c r="A26" s="1"/>
      <c r="B26" s="210" t="s">
        <v>68</v>
      </c>
      <c r="C26" s="132"/>
      <c r="D26" s="132"/>
      <c r="E26" s="264"/>
      <c r="F26" s="294" t="s">
        <v>51</v>
      </c>
      <c r="G26" s="295"/>
      <c r="H26" s="132"/>
      <c r="I26" s="233"/>
      <c r="J26" s="272"/>
      <c r="K26" s="267"/>
      <c r="L26" s="267"/>
      <c r="M26" s="267"/>
      <c r="N26" s="267"/>
      <c r="O26" s="267"/>
      <c r="P26" s="153"/>
    </row>
    <row r="27" spans="1:23" ht="18" customHeight="1" x14ac:dyDescent="0.3">
      <c r="A27" s="1"/>
      <c r="B27" s="207"/>
      <c r="C27" s="1"/>
      <c r="D27" s="1"/>
      <c r="E27" s="265"/>
      <c r="F27" s="282" t="s">
        <v>52</v>
      </c>
      <c r="G27" s="283"/>
      <c r="H27" s="133"/>
      <c r="I27" s="255">
        <f>E19+I19+I25</f>
        <v>0</v>
      </c>
      <c r="J27" s="199"/>
      <c r="K27" s="267"/>
      <c r="L27" s="267"/>
      <c r="M27" s="267"/>
      <c r="N27" s="267"/>
      <c r="O27" s="267"/>
      <c r="P27" s="153"/>
    </row>
    <row r="28" spans="1:23" ht="18" customHeight="1" x14ac:dyDescent="0.3">
      <c r="A28" s="1"/>
      <c r="B28" s="207"/>
      <c r="C28" s="1"/>
      <c r="D28" s="1"/>
      <c r="E28" s="265"/>
      <c r="F28" s="284" t="s">
        <v>53</v>
      </c>
      <c r="G28" s="285"/>
      <c r="H28" s="245">
        <f>Rekapitulácia!B25</f>
        <v>0</v>
      </c>
      <c r="I28" s="243">
        <f>ROUND(((ROUND(H28,2)*20)/100),2)*1</f>
        <v>0</v>
      </c>
      <c r="J28" s="273"/>
      <c r="K28" s="267"/>
      <c r="L28" s="267"/>
      <c r="M28" s="267"/>
      <c r="N28" s="267"/>
      <c r="O28" s="267"/>
      <c r="P28" s="152"/>
    </row>
    <row r="29" spans="1:23" ht="18" customHeight="1" x14ac:dyDescent="0.3">
      <c r="A29" s="1"/>
      <c r="B29" s="207"/>
      <c r="C29" s="1"/>
      <c r="D29" s="1"/>
      <c r="E29" s="265"/>
      <c r="F29" s="286" t="s">
        <v>54</v>
      </c>
      <c r="G29" s="287"/>
      <c r="H29" s="240">
        <f>Rekapitulácia!B26</f>
        <v>0</v>
      </c>
      <c r="I29" s="211">
        <f>ROUND(((ROUND(H29,2)*0)/100),2)</f>
        <v>0</v>
      </c>
      <c r="J29" s="199"/>
      <c r="K29" s="267"/>
      <c r="L29" s="267"/>
      <c r="M29" s="267"/>
      <c r="N29" s="267"/>
      <c r="O29" s="267"/>
      <c r="P29" s="152"/>
    </row>
    <row r="30" spans="1:23" ht="18" customHeight="1" x14ac:dyDescent="0.3">
      <c r="A30" s="1"/>
      <c r="B30" s="207"/>
      <c r="C30" s="1"/>
      <c r="D30" s="1"/>
      <c r="E30" s="265"/>
      <c r="F30" s="284" t="s">
        <v>55</v>
      </c>
      <c r="G30" s="285"/>
      <c r="H30" s="232"/>
      <c r="I30" s="263">
        <f>SUM(I27:I29)</f>
        <v>0</v>
      </c>
      <c r="J30" s="273"/>
      <c r="K30" s="267"/>
      <c r="L30" s="267"/>
      <c r="M30" s="267"/>
      <c r="N30" s="267"/>
      <c r="O30" s="267"/>
      <c r="P30" s="153"/>
    </row>
    <row r="31" spans="1:23" ht="18" customHeight="1" x14ac:dyDescent="0.3">
      <c r="A31" s="1"/>
      <c r="B31" s="207"/>
      <c r="C31" s="1"/>
      <c r="D31" s="1"/>
      <c r="E31" s="266"/>
      <c r="F31" s="283"/>
      <c r="G31" s="288"/>
      <c r="H31" s="230"/>
      <c r="I31" s="207"/>
      <c r="J31" s="199"/>
      <c r="K31" s="267"/>
      <c r="L31" s="267"/>
      <c r="M31" s="267"/>
      <c r="N31" s="267"/>
      <c r="O31" s="267"/>
      <c r="P31" s="153"/>
    </row>
    <row r="32" spans="1:23" ht="18" customHeight="1" x14ac:dyDescent="0.3">
      <c r="A32" s="1"/>
      <c r="B32" s="210" t="s">
        <v>66</v>
      </c>
      <c r="C32" s="127"/>
      <c r="D32" s="127"/>
      <c r="E32" s="244" t="s">
        <v>67</v>
      </c>
      <c r="F32" s="229"/>
      <c r="G32" s="127"/>
      <c r="H32" s="132"/>
      <c r="I32" s="127"/>
      <c r="J32" s="272"/>
      <c r="K32" s="267"/>
      <c r="L32" s="267"/>
      <c r="M32" s="267"/>
      <c r="N32" s="267"/>
      <c r="O32" s="267"/>
      <c r="P32" s="153"/>
    </row>
    <row r="33" spans="1:23" ht="18" customHeight="1" x14ac:dyDescent="0.3">
      <c r="A33" s="1"/>
      <c r="B33" s="207"/>
      <c r="C33" s="1"/>
      <c r="D33" s="1"/>
      <c r="E33" s="1"/>
      <c r="F33" s="1"/>
      <c r="G33" s="1"/>
      <c r="H33" s="1"/>
      <c r="I33" s="1"/>
      <c r="J33" s="199"/>
      <c r="K33" s="267"/>
      <c r="L33" s="267"/>
      <c r="M33" s="267"/>
      <c r="N33" s="267"/>
      <c r="O33" s="267"/>
      <c r="P33" s="153"/>
    </row>
    <row r="34" spans="1:23" ht="18" customHeight="1" x14ac:dyDescent="0.3">
      <c r="A34" s="1"/>
      <c r="B34" s="207"/>
      <c r="C34" s="1"/>
      <c r="D34" s="1"/>
      <c r="E34" s="1"/>
      <c r="F34" s="1"/>
      <c r="G34" s="1"/>
      <c r="H34" s="1"/>
      <c r="I34" s="1"/>
      <c r="J34" s="199"/>
      <c r="K34" s="267"/>
      <c r="L34" s="267"/>
      <c r="M34" s="267"/>
      <c r="N34" s="267"/>
      <c r="O34" s="267"/>
      <c r="P34" s="153"/>
    </row>
    <row r="35" spans="1:23" ht="18" customHeight="1" x14ac:dyDescent="0.3">
      <c r="A35" s="1"/>
      <c r="B35" s="207"/>
      <c r="C35" s="1"/>
      <c r="D35" s="1"/>
      <c r="E35" s="1"/>
      <c r="F35" s="1"/>
      <c r="G35" s="1"/>
      <c r="H35" s="1"/>
      <c r="I35" s="1"/>
      <c r="J35" s="199"/>
      <c r="K35" s="267"/>
      <c r="L35" s="267"/>
      <c r="M35" s="267"/>
      <c r="N35" s="267"/>
      <c r="O35" s="267"/>
      <c r="P35" s="153"/>
    </row>
    <row r="36" spans="1:23" ht="18" customHeight="1" x14ac:dyDescent="0.3">
      <c r="A36" s="1"/>
      <c r="B36" s="207"/>
      <c r="C36" s="1"/>
      <c r="D36" s="1"/>
      <c r="E36" s="1"/>
      <c r="F36" s="1"/>
      <c r="G36" s="1"/>
      <c r="H36" s="1"/>
      <c r="I36" s="1"/>
      <c r="J36" s="199"/>
      <c r="K36" s="267"/>
      <c r="L36" s="267"/>
      <c r="M36" s="267"/>
      <c r="N36" s="267"/>
      <c r="O36" s="267"/>
      <c r="P36" s="153"/>
    </row>
    <row r="37" spans="1:23" ht="18" customHeight="1" x14ac:dyDescent="0.3">
      <c r="A37" s="1"/>
      <c r="B37" s="207"/>
      <c r="C37" s="1"/>
      <c r="D37" s="1"/>
      <c r="E37" s="1"/>
      <c r="F37" s="1"/>
      <c r="G37" s="1"/>
      <c r="H37" s="1"/>
      <c r="I37" s="1"/>
      <c r="J37" s="199"/>
      <c r="K37" s="267"/>
      <c r="L37" s="267"/>
      <c r="M37" s="267"/>
      <c r="N37" s="267"/>
      <c r="O37" s="267"/>
      <c r="P37" s="153"/>
    </row>
    <row r="38" spans="1:23" ht="18" customHeight="1" x14ac:dyDescent="0.3">
      <c r="A38" s="1"/>
      <c r="B38" s="268"/>
      <c r="C38" s="269"/>
      <c r="D38" s="269"/>
      <c r="E38" s="269"/>
      <c r="F38" s="269"/>
      <c r="G38" s="269"/>
      <c r="H38" s="269"/>
      <c r="I38" s="269"/>
      <c r="J38" s="274"/>
      <c r="K38" s="267"/>
      <c r="L38" s="267"/>
      <c r="M38" s="267"/>
      <c r="N38" s="267"/>
      <c r="O38" s="267"/>
      <c r="P38" s="153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7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</sheetData>
  <mergeCells count="23">
    <mergeCell ref="F14:G14"/>
    <mergeCell ref="B2:J2"/>
    <mergeCell ref="B3:J3"/>
    <mergeCell ref="B7:H7"/>
    <mergeCell ref="B9:H9"/>
    <mergeCell ref="B11:H1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1:G31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DD0B-D1B7-4037-B22D-5673CC5A5BE8}">
  <dimension ref="A1:AA105"/>
  <sheetViews>
    <sheetView workbookViewId="0">
      <pane ySplit="1" topLeftCell="A79" activePane="bottomLeft" state="frozen"/>
      <selection pane="bottomLeft" activeCell="H80" sqref="H80:H102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2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29</v>
      </c>
      <c r="C1" s="332"/>
      <c r="D1" s="12"/>
      <c r="E1" s="382" t="s">
        <v>0</v>
      </c>
      <c r="F1" s="383"/>
      <c r="G1" s="13"/>
      <c r="H1" s="331" t="s">
        <v>81</v>
      </c>
      <c r="I1" s="332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29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30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31</v>
      </c>
      <c r="C4" s="32"/>
      <c r="D4" s="25"/>
      <c r="E4" s="25"/>
      <c r="F4" s="44" t="s">
        <v>32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34</v>
      </c>
      <c r="C6" s="32"/>
      <c r="D6" s="44" t="s">
        <v>35</v>
      </c>
      <c r="E6" s="25"/>
      <c r="F6" s="44" t="s">
        <v>36</v>
      </c>
      <c r="G6" s="44" t="s">
        <v>37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38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41</v>
      </c>
      <c r="C8" s="46"/>
      <c r="D8" s="28"/>
      <c r="E8" s="28"/>
      <c r="F8" s="50" t="s">
        <v>42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39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41</v>
      </c>
      <c r="C10" s="32"/>
      <c r="D10" s="25"/>
      <c r="E10" s="25"/>
      <c r="F10" s="44" t="s">
        <v>42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40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41</v>
      </c>
      <c r="C12" s="32"/>
      <c r="D12" s="25"/>
      <c r="E12" s="25"/>
      <c r="F12" s="44" t="s">
        <v>42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63</v>
      </c>
      <c r="D14" s="61" t="s">
        <v>64</v>
      </c>
      <c r="E14" s="66" t="s">
        <v>65</v>
      </c>
      <c r="F14" s="375" t="s">
        <v>48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43</v>
      </c>
      <c r="C15" s="63">
        <f>'SO 15319'!E61</f>
        <v>0</v>
      </c>
      <c r="D15" s="58">
        <f>'SO 15319'!F61</f>
        <v>0</v>
      </c>
      <c r="E15" s="67">
        <f>'SO 15319'!G61</f>
        <v>0</v>
      </c>
      <c r="F15" s="377"/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44</v>
      </c>
      <c r="C16" s="92"/>
      <c r="D16" s="93"/>
      <c r="E16" s="94"/>
      <c r="F16" s="378" t="s">
        <v>49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(SUM(Z78:Z104))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45</v>
      </c>
      <c r="C17" s="63"/>
      <c r="D17" s="58"/>
      <c r="E17" s="67"/>
      <c r="F17" s="379" t="s">
        <v>50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46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47</v>
      </c>
      <c r="C19" s="65"/>
      <c r="D19" s="60"/>
      <c r="E19" s="69">
        <f>SUM(E15:E18)</f>
        <v>0</v>
      </c>
      <c r="F19" s="364" t="s">
        <v>47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56</v>
      </c>
      <c r="C20" s="57"/>
      <c r="D20" s="95"/>
      <c r="E20" s="96"/>
      <c r="F20" s="353" t="s">
        <v>56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57</v>
      </c>
      <c r="C21" s="51"/>
      <c r="D21" s="91"/>
      <c r="E21" s="70">
        <f>((E15*U22*0)+(E16*V22*0)+(E17*W22*0))/100</f>
        <v>0</v>
      </c>
      <c r="F21" s="368" t="s">
        <v>60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58</v>
      </c>
      <c r="C22" s="34"/>
      <c r="D22" s="72"/>
      <c r="E22" s="71">
        <f>((E15*U23*0)+(E16*V23*0)+(E17*W23*0))/100</f>
        <v>0</v>
      </c>
      <c r="F22" s="368" t="s">
        <v>61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59</v>
      </c>
      <c r="C23" s="34"/>
      <c r="D23" s="72"/>
      <c r="E23" s="71">
        <f>((E15*U24*0)+(E16*V24*0)+(E17*W24*0))/100</f>
        <v>0</v>
      </c>
      <c r="F23" s="368" t="s">
        <v>62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47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68</v>
      </c>
      <c r="C26" s="98"/>
      <c r="D26" s="100"/>
      <c r="E26" s="106"/>
      <c r="F26" s="353" t="s">
        <v>51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52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53</v>
      </c>
      <c r="G28" s="359"/>
      <c r="H28" s="217">
        <f>P27-SUM('SO 15319'!K78:'SO 15319'!K104)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54</v>
      </c>
      <c r="G29" s="361"/>
      <c r="H29" s="33">
        <f>SUM('SO 15319'!K78:'SO 15319'!K104)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55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66</v>
      </c>
      <c r="C32" s="102"/>
      <c r="D32" s="19"/>
      <c r="E32" s="111" t="s">
        <v>67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19" t="s">
        <v>38</v>
      </c>
      <c r="C46" s="320"/>
      <c r="D46" s="320"/>
      <c r="E46" s="321"/>
      <c r="F46" s="346" t="s">
        <v>35</v>
      </c>
      <c r="G46" s="320"/>
      <c r="H46" s="32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19" t="s">
        <v>39</v>
      </c>
      <c r="C47" s="320"/>
      <c r="D47" s="320"/>
      <c r="E47" s="321"/>
      <c r="F47" s="346" t="s">
        <v>33</v>
      </c>
      <c r="G47" s="320"/>
      <c r="H47" s="32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19" t="s">
        <v>40</v>
      </c>
      <c r="C48" s="320"/>
      <c r="D48" s="320"/>
      <c r="E48" s="321"/>
      <c r="F48" s="346" t="s">
        <v>72</v>
      </c>
      <c r="G48" s="320"/>
      <c r="H48" s="32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47" t="s">
        <v>30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31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69</v>
      </c>
      <c r="C54" s="342"/>
      <c r="D54" s="129"/>
      <c r="E54" s="129" t="s">
        <v>63</v>
      </c>
      <c r="F54" s="129" t="s">
        <v>64</v>
      </c>
      <c r="G54" s="129" t="s">
        <v>47</v>
      </c>
      <c r="H54" s="129" t="s">
        <v>70</v>
      </c>
      <c r="I54" s="129" t="s">
        <v>71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6" t="s">
        <v>74</v>
      </c>
      <c r="C55" s="325"/>
      <c r="D55" s="325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37" t="s">
        <v>75</v>
      </c>
      <c r="C56" s="338"/>
      <c r="D56" s="338"/>
      <c r="E56" s="140">
        <f>'SO 15319'!L83</f>
        <v>0</v>
      </c>
      <c r="F56" s="140">
        <f>'SO 15319'!M83</f>
        <v>0</v>
      </c>
      <c r="G56" s="140">
        <f>'SO 15319'!I83</f>
        <v>0</v>
      </c>
      <c r="H56" s="141">
        <f>'SO 15319'!S83</f>
        <v>0</v>
      </c>
      <c r="I56" s="141">
        <f>'SO 15319'!V83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37" t="s">
        <v>76</v>
      </c>
      <c r="C57" s="338"/>
      <c r="D57" s="338"/>
      <c r="E57" s="140">
        <f>'SO 15319'!L89</f>
        <v>0</v>
      </c>
      <c r="F57" s="140">
        <f>'SO 15319'!M89</f>
        <v>0</v>
      </c>
      <c r="G57" s="140">
        <f>'SO 15319'!I89</f>
        <v>0</v>
      </c>
      <c r="H57" s="141">
        <f>'SO 15319'!S89</f>
        <v>0.33</v>
      </c>
      <c r="I57" s="141">
        <f>'SO 15319'!V89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37" t="s">
        <v>77</v>
      </c>
      <c r="C58" s="338"/>
      <c r="D58" s="338"/>
      <c r="E58" s="140">
        <f>'SO 15319'!L93</f>
        <v>0</v>
      </c>
      <c r="F58" s="140">
        <f>'SO 15319'!M93</f>
        <v>0</v>
      </c>
      <c r="G58" s="140">
        <f>'SO 15319'!I93</f>
        <v>0</v>
      </c>
      <c r="H58" s="141">
        <f>'SO 15319'!S93</f>
        <v>1.68</v>
      </c>
      <c r="I58" s="141">
        <f>'SO 15319'!V93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37" t="s">
        <v>78</v>
      </c>
      <c r="C59" s="338"/>
      <c r="D59" s="338"/>
      <c r="E59" s="140">
        <f>'SO 15319'!L98</f>
        <v>0</v>
      </c>
      <c r="F59" s="140">
        <f>'SO 15319'!M98</f>
        <v>0</v>
      </c>
      <c r="G59" s="140">
        <f>'SO 15319'!I98</f>
        <v>0</v>
      </c>
      <c r="H59" s="141">
        <f>'SO 15319'!S98</f>
        <v>19.809999999999999</v>
      </c>
      <c r="I59" s="141">
        <f>'SO 15319'!V98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0"/>
      <c r="B60" s="337" t="s">
        <v>79</v>
      </c>
      <c r="C60" s="338"/>
      <c r="D60" s="338"/>
      <c r="E60" s="140">
        <f>'SO 15319'!L102</f>
        <v>0</v>
      </c>
      <c r="F60" s="140">
        <f>'SO 15319'!M102</f>
        <v>0</v>
      </c>
      <c r="G60" s="140">
        <f>'SO 15319'!I102</f>
        <v>0</v>
      </c>
      <c r="H60" s="141">
        <f>'SO 15319'!S102</f>
        <v>0</v>
      </c>
      <c r="I60" s="141">
        <f>'SO 15319'!V102</f>
        <v>0</v>
      </c>
      <c r="J60" s="141"/>
      <c r="K60" s="141"/>
      <c r="L60" s="141"/>
      <c r="M60" s="141"/>
      <c r="N60" s="141"/>
      <c r="O60" s="141"/>
      <c r="P60" s="141"/>
      <c r="Q60" s="139"/>
      <c r="R60" s="139"/>
      <c r="S60" s="139"/>
      <c r="T60" s="139"/>
      <c r="U60" s="139"/>
      <c r="V60" s="152"/>
      <c r="W60" s="216"/>
      <c r="X60" s="139"/>
      <c r="Y60" s="139"/>
      <c r="Z60" s="139"/>
    </row>
    <row r="61" spans="1:26" x14ac:dyDescent="0.3">
      <c r="A61" s="10"/>
      <c r="B61" s="326" t="s">
        <v>74</v>
      </c>
      <c r="C61" s="318"/>
      <c r="D61" s="318"/>
      <c r="E61" s="142">
        <f>'SO 15319'!L104</f>
        <v>0</v>
      </c>
      <c r="F61" s="142">
        <f>'SO 15319'!M104</f>
        <v>0</v>
      </c>
      <c r="G61" s="142">
        <f>'SO 15319'!I104</f>
        <v>0</v>
      </c>
      <c r="H61" s="143">
        <f>'SO 15319'!S104</f>
        <v>21.82</v>
      </c>
      <c r="I61" s="143">
        <f>'SO 15319'!V104</f>
        <v>0</v>
      </c>
      <c r="J61" s="143"/>
      <c r="K61" s="143"/>
      <c r="L61" s="143"/>
      <c r="M61" s="143"/>
      <c r="N61" s="143"/>
      <c r="O61" s="143"/>
      <c r="P61" s="143"/>
      <c r="Q61" s="139"/>
      <c r="R61" s="139"/>
      <c r="S61" s="139"/>
      <c r="T61" s="139"/>
      <c r="U61" s="139"/>
      <c r="V61" s="152"/>
      <c r="W61" s="216"/>
      <c r="X61" s="139"/>
      <c r="Y61" s="139"/>
      <c r="Z61" s="139"/>
    </row>
    <row r="62" spans="1:26" x14ac:dyDescent="0.3">
      <c r="A62" s="1"/>
      <c r="B62" s="207"/>
      <c r="C62" s="1"/>
      <c r="D62" s="1"/>
      <c r="E62" s="133"/>
      <c r="F62" s="133"/>
      <c r="G62" s="133"/>
      <c r="H62" s="134"/>
      <c r="I62" s="134"/>
      <c r="J62" s="134"/>
      <c r="K62" s="134"/>
      <c r="L62" s="134"/>
      <c r="M62" s="134"/>
      <c r="N62" s="134"/>
      <c r="O62" s="134"/>
      <c r="P62" s="134"/>
      <c r="V62" s="153"/>
      <c r="W62" s="53"/>
    </row>
    <row r="63" spans="1:26" x14ac:dyDescent="0.3">
      <c r="A63" s="144"/>
      <c r="B63" s="327" t="s">
        <v>80</v>
      </c>
      <c r="C63" s="328"/>
      <c r="D63" s="328"/>
      <c r="E63" s="146">
        <f>'SO 15319'!L105</f>
        <v>0</v>
      </c>
      <c r="F63" s="146">
        <f>'SO 15319'!M105</f>
        <v>0</v>
      </c>
      <c r="G63" s="146">
        <f>'SO 15319'!I105</f>
        <v>0</v>
      </c>
      <c r="H63" s="147">
        <f>'SO 15319'!S105</f>
        <v>21.82</v>
      </c>
      <c r="I63" s="147">
        <f>'SO 15319'!V105</f>
        <v>0</v>
      </c>
      <c r="J63" s="148"/>
      <c r="K63" s="148"/>
      <c r="L63" s="148"/>
      <c r="M63" s="148"/>
      <c r="N63" s="148"/>
      <c r="O63" s="148"/>
      <c r="P63" s="148"/>
      <c r="Q63" s="149"/>
      <c r="R63" s="149"/>
      <c r="S63" s="149"/>
      <c r="T63" s="149"/>
      <c r="U63" s="149"/>
      <c r="V63" s="154"/>
      <c r="W63" s="216"/>
      <c r="X63" s="145"/>
      <c r="Y63" s="145"/>
      <c r="Z63" s="145"/>
    </row>
    <row r="64" spans="1:26" x14ac:dyDescent="0.3">
      <c r="A64" s="15"/>
      <c r="B64" s="42"/>
      <c r="C64" s="3"/>
      <c r="D64" s="3"/>
      <c r="E64" s="14"/>
      <c r="F64" s="14"/>
      <c r="G64" s="14"/>
      <c r="H64" s="155"/>
      <c r="I64" s="155"/>
      <c r="J64" s="155"/>
      <c r="K64" s="155"/>
      <c r="L64" s="155"/>
      <c r="M64" s="155"/>
      <c r="N64" s="155"/>
      <c r="O64" s="155"/>
      <c r="P64" s="155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42"/>
      <c r="C65" s="3"/>
      <c r="D65" s="3"/>
      <c r="E65" s="14"/>
      <c r="F65" s="14"/>
      <c r="G65" s="14"/>
      <c r="H65" s="155"/>
      <c r="I65" s="155"/>
      <c r="J65" s="155"/>
      <c r="K65" s="155"/>
      <c r="L65" s="155"/>
      <c r="M65" s="155"/>
      <c r="N65" s="155"/>
      <c r="O65" s="155"/>
      <c r="P65" s="155"/>
      <c r="Q65" s="11"/>
      <c r="R65" s="11"/>
      <c r="S65" s="11"/>
      <c r="T65" s="11"/>
      <c r="U65" s="11"/>
      <c r="V65" s="11"/>
      <c r="W65" s="53"/>
    </row>
    <row r="66" spans="1:26" x14ac:dyDescent="0.3">
      <c r="A66" s="15"/>
      <c r="B66" s="38"/>
      <c r="C66" s="8"/>
      <c r="D66" s="8"/>
      <c r="E66" s="27"/>
      <c r="F66" s="27"/>
      <c r="G66" s="27"/>
      <c r="H66" s="156"/>
      <c r="I66" s="156"/>
      <c r="J66" s="156"/>
      <c r="K66" s="156"/>
      <c r="L66" s="156"/>
      <c r="M66" s="156"/>
      <c r="N66" s="156"/>
      <c r="O66" s="156"/>
      <c r="P66" s="156"/>
      <c r="Q66" s="16"/>
      <c r="R66" s="16"/>
      <c r="S66" s="16"/>
      <c r="T66" s="16"/>
      <c r="U66" s="16"/>
      <c r="V66" s="16"/>
      <c r="W66" s="53"/>
    </row>
    <row r="67" spans="1:26" ht="34.950000000000003" customHeight="1" x14ac:dyDescent="0.3">
      <c r="A67" s="1"/>
      <c r="B67" s="329" t="s">
        <v>81</v>
      </c>
      <c r="C67" s="330"/>
      <c r="D67" s="330"/>
      <c r="E67" s="330"/>
      <c r="F67" s="330"/>
      <c r="G67" s="330"/>
      <c r="H67" s="330"/>
      <c r="I67" s="330"/>
      <c r="J67" s="330"/>
      <c r="K67" s="330"/>
      <c r="L67" s="330"/>
      <c r="M67" s="330"/>
      <c r="N67" s="330"/>
      <c r="O67" s="330"/>
      <c r="P67" s="330"/>
      <c r="Q67" s="330"/>
      <c r="R67" s="330"/>
      <c r="S67" s="330"/>
      <c r="T67" s="330"/>
      <c r="U67" s="330"/>
      <c r="V67" s="330"/>
      <c r="W67" s="53"/>
    </row>
    <row r="68" spans="1:26" x14ac:dyDescent="0.3">
      <c r="A68" s="15"/>
      <c r="B68" s="97"/>
      <c r="C68" s="19"/>
      <c r="D68" s="19"/>
      <c r="E68" s="99"/>
      <c r="F68" s="99"/>
      <c r="G68" s="99"/>
      <c r="H68" s="170"/>
      <c r="I68" s="170"/>
      <c r="J68" s="170"/>
      <c r="K68" s="170"/>
      <c r="L68" s="170"/>
      <c r="M68" s="170"/>
      <c r="N68" s="170"/>
      <c r="O68" s="170"/>
      <c r="P68" s="170"/>
      <c r="Q68" s="20"/>
      <c r="R68" s="20"/>
      <c r="S68" s="20"/>
      <c r="T68" s="20"/>
      <c r="U68" s="20"/>
      <c r="V68" s="20"/>
      <c r="W68" s="53"/>
    </row>
    <row r="69" spans="1:26" ht="19.95" customHeight="1" x14ac:dyDescent="0.3">
      <c r="A69" s="202"/>
      <c r="B69" s="333" t="s">
        <v>38</v>
      </c>
      <c r="C69" s="334"/>
      <c r="D69" s="334"/>
      <c r="E69" s="335"/>
      <c r="F69" s="168"/>
      <c r="G69" s="168"/>
      <c r="H69" s="169" t="s">
        <v>92</v>
      </c>
      <c r="I69" s="322" t="s">
        <v>93</v>
      </c>
      <c r="J69" s="323"/>
      <c r="K69" s="323"/>
      <c r="L69" s="323"/>
      <c r="M69" s="323"/>
      <c r="N69" s="323"/>
      <c r="O69" s="323"/>
      <c r="P69" s="324"/>
      <c r="Q69" s="18"/>
      <c r="R69" s="18"/>
      <c r="S69" s="18"/>
      <c r="T69" s="18"/>
      <c r="U69" s="18"/>
      <c r="V69" s="18"/>
      <c r="W69" s="53"/>
    </row>
    <row r="70" spans="1:26" ht="19.95" customHeight="1" x14ac:dyDescent="0.3">
      <c r="A70" s="202"/>
      <c r="B70" s="319" t="s">
        <v>39</v>
      </c>
      <c r="C70" s="320"/>
      <c r="D70" s="320"/>
      <c r="E70" s="321"/>
      <c r="F70" s="164"/>
      <c r="G70" s="164"/>
      <c r="H70" s="165" t="s">
        <v>33</v>
      </c>
      <c r="I70" s="165"/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202"/>
      <c r="B71" s="319" t="s">
        <v>40</v>
      </c>
      <c r="C71" s="320"/>
      <c r="D71" s="320"/>
      <c r="E71" s="321"/>
      <c r="F71" s="164"/>
      <c r="G71" s="164"/>
      <c r="H71" s="165" t="s">
        <v>94</v>
      </c>
      <c r="I71" s="165" t="s">
        <v>37</v>
      </c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6" t="s">
        <v>95</v>
      </c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206" t="s">
        <v>31</v>
      </c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42"/>
      <c r="C75" s="3"/>
      <c r="D75" s="3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15"/>
      <c r="B76" s="208" t="s">
        <v>73</v>
      </c>
      <c r="C76" s="166"/>
      <c r="D76" s="166"/>
      <c r="E76" s="14"/>
      <c r="F76" s="14"/>
      <c r="G76" s="14"/>
      <c r="H76" s="155"/>
      <c r="I76" s="155"/>
      <c r="J76" s="155"/>
      <c r="K76" s="155"/>
      <c r="L76" s="155"/>
      <c r="M76" s="155"/>
      <c r="N76" s="155"/>
      <c r="O76" s="155"/>
      <c r="P76" s="155"/>
      <c r="Q76" s="11"/>
      <c r="R76" s="11"/>
      <c r="S76" s="11"/>
      <c r="T76" s="11"/>
      <c r="U76" s="11"/>
      <c r="V76" s="11"/>
      <c r="W76" s="53"/>
    </row>
    <row r="77" spans="1:26" x14ac:dyDescent="0.3">
      <c r="A77" s="2"/>
      <c r="B77" s="209" t="s">
        <v>82</v>
      </c>
      <c r="C77" s="129" t="s">
        <v>83</v>
      </c>
      <c r="D77" s="129" t="s">
        <v>84</v>
      </c>
      <c r="E77" s="157"/>
      <c r="F77" s="157" t="s">
        <v>85</v>
      </c>
      <c r="G77" s="157" t="s">
        <v>86</v>
      </c>
      <c r="H77" s="158" t="s">
        <v>87</v>
      </c>
      <c r="I77" s="158" t="s">
        <v>88</v>
      </c>
      <c r="J77" s="158"/>
      <c r="K77" s="158"/>
      <c r="L77" s="158"/>
      <c r="M77" s="158"/>
      <c r="N77" s="158"/>
      <c r="O77" s="158"/>
      <c r="P77" s="158" t="s">
        <v>89</v>
      </c>
      <c r="Q77" s="159"/>
      <c r="R77" s="159"/>
      <c r="S77" s="129" t="s">
        <v>90</v>
      </c>
      <c r="T77" s="160"/>
      <c r="U77" s="160"/>
      <c r="V77" s="129" t="s">
        <v>91</v>
      </c>
      <c r="W77" s="53"/>
    </row>
    <row r="78" spans="1:26" x14ac:dyDescent="0.3">
      <c r="A78" s="10"/>
      <c r="B78" s="210"/>
      <c r="C78" s="171"/>
      <c r="D78" s="325" t="s">
        <v>74</v>
      </c>
      <c r="E78" s="325"/>
      <c r="F78" s="136"/>
      <c r="G78" s="172"/>
      <c r="H78" s="136"/>
      <c r="I78" s="136"/>
      <c r="J78" s="137"/>
      <c r="K78" s="137"/>
      <c r="L78" s="137"/>
      <c r="M78" s="137"/>
      <c r="N78" s="137"/>
      <c r="O78" s="137"/>
      <c r="P78" s="137"/>
      <c r="Q78" s="135"/>
      <c r="R78" s="135"/>
      <c r="S78" s="135"/>
      <c r="T78" s="135"/>
      <c r="U78" s="135"/>
      <c r="V78" s="195"/>
      <c r="W78" s="216"/>
      <c r="X78" s="139"/>
      <c r="Y78" s="139"/>
      <c r="Z78" s="139"/>
    </row>
    <row r="79" spans="1:26" x14ac:dyDescent="0.3">
      <c r="A79" s="10"/>
      <c r="B79" s="211"/>
      <c r="C79" s="174">
        <v>1</v>
      </c>
      <c r="D79" s="316" t="s">
        <v>75</v>
      </c>
      <c r="E79" s="316"/>
      <c r="F79" s="140"/>
      <c r="G79" s="173"/>
      <c r="H79" s="140"/>
      <c r="I79" s="140"/>
      <c r="J79" s="141"/>
      <c r="K79" s="141"/>
      <c r="L79" s="141"/>
      <c r="M79" s="141"/>
      <c r="N79" s="141"/>
      <c r="O79" s="141"/>
      <c r="P79" s="141"/>
      <c r="Q79" s="10"/>
      <c r="R79" s="10"/>
      <c r="S79" s="10"/>
      <c r="T79" s="10"/>
      <c r="U79" s="10"/>
      <c r="V79" s="196"/>
      <c r="W79" s="216"/>
      <c r="X79" s="139"/>
      <c r="Y79" s="139"/>
      <c r="Z79" s="139"/>
    </row>
    <row r="80" spans="1:26" ht="25.05" customHeight="1" x14ac:dyDescent="0.3">
      <c r="A80" s="180"/>
      <c r="B80" s="212">
        <v>1</v>
      </c>
      <c r="C80" s="181" t="s">
        <v>96</v>
      </c>
      <c r="D80" s="317" t="s">
        <v>97</v>
      </c>
      <c r="E80" s="317"/>
      <c r="F80" s="175" t="s">
        <v>98</v>
      </c>
      <c r="G80" s="176">
        <v>102</v>
      </c>
      <c r="H80" s="175"/>
      <c r="I80" s="175">
        <f>ROUND(G80*(H80),2)</f>
        <v>0</v>
      </c>
      <c r="J80" s="177">
        <f>ROUND(G80*(N80),2)</f>
        <v>306</v>
      </c>
      <c r="K80" s="178">
        <f>ROUND(G80*(O80),2)</f>
        <v>0</v>
      </c>
      <c r="L80" s="178"/>
      <c r="M80" s="178">
        <f>ROUND(G80*(H80),2)</f>
        <v>0</v>
      </c>
      <c r="N80" s="178">
        <v>3</v>
      </c>
      <c r="O80" s="178"/>
      <c r="P80" s="182"/>
      <c r="Q80" s="182"/>
      <c r="R80" s="182"/>
      <c r="S80" s="179">
        <f>ROUND(G80*(P80),3)</f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2</v>
      </c>
      <c r="C81" s="181" t="s">
        <v>99</v>
      </c>
      <c r="D81" s="317" t="s">
        <v>100</v>
      </c>
      <c r="E81" s="317"/>
      <c r="F81" s="175" t="s">
        <v>101</v>
      </c>
      <c r="G81" s="176">
        <v>102</v>
      </c>
      <c r="H81" s="175"/>
      <c r="I81" s="175">
        <f>ROUND(G81*(H81),2)</f>
        <v>0</v>
      </c>
      <c r="J81" s="177">
        <f>ROUND(G81*(N81),2)</f>
        <v>141.78</v>
      </c>
      <c r="K81" s="178">
        <f>ROUND(G81*(O81),2)</f>
        <v>0</v>
      </c>
      <c r="L81" s="178"/>
      <c r="M81" s="178">
        <f>ROUND(G81*(H81),2)</f>
        <v>0</v>
      </c>
      <c r="N81" s="178">
        <v>1.3900000000000001</v>
      </c>
      <c r="O81" s="178"/>
      <c r="P81" s="182"/>
      <c r="Q81" s="182"/>
      <c r="R81" s="182"/>
      <c r="S81" s="179">
        <f>ROUND(G81*(P81),3)</f>
        <v>0</v>
      </c>
      <c r="T81" s="179"/>
      <c r="U81" s="179"/>
      <c r="V81" s="197"/>
      <c r="W81" s="53"/>
      <c r="Z81">
        <v>0</v>
      </c>
    </row>
    <row r="82" spans="1:26" ht="25.05" customHeight="1" x14ac:dyDescent="0.3">
      <c r="A82" s="180"/>
      <c r="B82" s="212">
        <v>3</v>
      </c>
      <c r="C82" s="181" t="s">
        <v>102</v>
      </c>
      <c r="D82" s="317" t="s">
        <v>103</v>
      </c>
      <c r="E82" s="317"/>
      <c r="F82" s="175" t="s">
        <v>104</v>
      </c>
      <c r="G82" s="176">
        <v>540</v>
      </c>
      <c r="H82" s="175"/>
      <c r="I82" s="175">
        <f>ROUND(G82*(H82),2)</f>
        <v>0</v>
      </c>
      <c r="J82" s="177">
        <f>ROUND(G82*(N82),2)</f>
        <v>1360.8</v>
      </c>
      <c r="K82" s="178">
        <f>ROUND(G82*(O82),2)</f>
        <v>0</v>
      </c>
      <c r="L82" s="178"/>
      <c r="M82" s="178">
        <f>ROUND(G82*(H82),2)</f>
        <v>0</v>
      </c>
      <c r="N82" s="178">
        <v>2.52</v>
      </c>
      <c r="O82" s="178"/>
      <c r="P82" s="182"/>
      <c r="Q82" s="182"/>
      <c r="R82" s="182"/>
      <c r="S82" s="179">
        <f>ROUND(G82*(P82),3)</f>
        <v>0</v>
      </c>
      <c r="T82" s="179"/>
      <c r="U82" s="179"/>
      <c r="V82" s="197"/>
      <c r="W82" s="53"/>
      <c r="Z82">
        <v>0</v>
      </c>
    </row>
    <row r="83" spans="1:26" x14ac:dyDescent="0.3">
      <c r="A83" s="10"/>
      <c r="B83" s="211"/>
      <c r="C83" s="174">
        <v>1</v>
      </c>
      <c r="D83" s="316" t="s">
        <v>75</v>
      </c>
      <c r="E83" s="316"/>
      <c r="F83" s="140"/>
      <c r="G83" s="173"/>
      <c r="H83" s="140"/>
      <c r="I83" s="142">
        <f>ROUND((SUM(I79:I82))/1,2)</f>
        <v>0</v>
      </c>
      <c r="J83" s="141"/>
      <c r="K83" s="141"/>
      <c r="L83" s="141">
        <f>ROUND((SUM(L79:L82))/1,2)</f>
        <v>0</v>
      </c>
      <c r="M83" s="141">
        <f>ROUND((SUM(M79:M82))/1,2)</f>
        <v>0</v>
      </c>
      <c r="N83" s="141"/>
      <c r="O83" s="141"/>
      <c r="P83" s="141"/>
      <c r="Q83" s="10"/>
      <c r="R83" s="10"/>
      <c r="S83" s="10">
        <f>ROUND((SUM(S79:S82))/1,2)</f>
        <v>0</v>
      </c>
      <c r="T83" s="10"/>
      <c r="U83" s="10"/>
      <c r="V83" s="198">
        <f>ROUND((SUM(V79:V82))/1,2)</f>
        <v>0</v>
      </c>
      <c r="W83" s="216"/>
      <c r="X83" s="139"/>
      <c r="Y83" s="139"/>
      <c r="Z83" s="139"/>
    </row>
    <row r="84" spans="1:26" x14ac:dyDescent="0.3">
      <c r="A84" s="1"/>
      <c r="B84" s="207"/>
      <c r="C84" s="1"/>
      <c r="D84" s="1"/>
      <c r="E84" s="133"/>
      <c r="F84" s="133"/>
      <c r="G84" s="167"/>
      <c r="H84" s="133"/>
      <c r="I84" s="133"/>
      <c r="J84" s="134"/>
      <c r="K84" s="134"/>
      <c r="L84" s="134"/>
      <c r="M84" s="134"/>
      <c r="N84" s="134"/>
      <c r="O84" s="134"/>
      <c r="P84" s="134"/>
      <c r="Q84" s="1"/>
      <c r="R84" s="1"/>
      <c r="S84" s="1"/>
      <c r="T84" s="1"/>
      <c r="U84" s="1"/>
      <c r="V84" s="199"/>
      <c r="W84" s="53"/>
    </row>
    <row r="85" spans="1:26" x14ac:dyDescent="0.3">
      <c r="A85" s="10"/>
      <c r="B85" s="211"/>
      <c r="C85" s="174">
        <v>5</v>
      </c>
      <c r="D85" s="316" t="s">
        <v>76</v>
      </c>
      <c r="E85" s="316"/>
      <c r="F85" s="140"/>
      <c r="G85" s="173"/>
      <c r="H85" s="140"/>
      <c r="I85" s="140"/>
      <c r="J85" s="141"/>
      <c r="K85" s="141"/>
      <c r="L85" s="141"/>
      <c r="M85" s="141"/>
      <c r="N85" s="141"/>
      <c r="O85" s="141"/>
      <c r="P85" s="141"/>
      <c r="Q85" s="10"/>
      <c r="R85" s="10"/>
      <c r="S85" s="10"/>
      <c r="T85" s="10"/>
      <c r="U85" s="10"/>
      <c r="V85" s="196"/>
      <c r="W85" s="216"/>
      <c r="X85" s="139"/>
      <c r="Y85" s="139"/>
      <c r="Z85" s="139"/>
    </row>
    <row r="86" spans="1:26" ht="25.05" customHeight="1" x14ac:dyDescent="0.3">
      <c r="A86" s="180"/>
      <c r="B86" s="212">
        <v>4</v>
      </c>
      <c r="C86" s="181" t="s">
        <v>105</v>
      </c>
      <c r="D86" s="317" t="s">
        <v>106</v>
      </c>
      <c r="E86" s="317"/>
      <c r="F86" s="175" t="s">
        <v>104</v>
      </c>
      <c r="G86" s="176">
        <v>85.2</v>
      </c>
      <c r="H86" s="175"/>
      <c r="I86" s="175">
        <f>ROUND(G86*(H86),2)</f>
        <v>0</v>
      </c>
      <c r="J86" s="177">
        <f>ROUND(G86*(N86),2)</f>
        <v>3333.02</v>
      </c>
      <c r="K86" s="178">
        <f>ROUND(G86*(O86),2)</f>
        <v>0</v>
      </c>
      <c r="L86" s="178"/>
      <c r="M86" s="178">
        <f>ROUND(G86*(H86),2)</f>
        <v>0</v>
      </c>
      <c r="N86" s="178">
        <v>39.119999999999997</v>
      </c>
      <c r="O86" s="178"/>
      <c r="P86" s="182"/>
      <c r="Q86" s="182"/>
      <c r="R86" s="182"/>
      <c r="S86" s="179">
        <f>ROUND(G86*(P86),3)</f>
        <v>0</v>
      </c>
      <c r="T86" s="179"/>
      <c r="U86" s="179"/>
      <c r="V86" s="197"/>
      <c r="W86" s="53"/>
      <c r="Z86">
        <v>0</v>
      </c>
    </row>
    <row r="87" spans="1:26" ht="25.05" customHeight="1" x14ac:dyDescent="0.3">
      <c r="A87" s="180"/>
      <c r="B87" s="212">
        <v>5</v>
      </c>
      <c r="C87" s="181" t="s">
        <v>107</v>
      </c>
      <c r="D87" s="317" t="s">
        <v>108</v>
      </c>
      <c r="E87" s="317"/>
      <c r="F87" s="175" t="s">
        <v>104</v>
      </c>
      <c r="G87" s="176">
        <v>540</v>
      </c>
      <c r="H87" s="175"/>
      <c r="I87" s="175">
        <f>ROUND(G87*(H87),2)</f>
        <v>0</v>
      </c>
      <c r="J87" s="177">
        <f>ROUND(G87*(N87),2)</f>
        <v>70.2</v>
      </c>
      <c r="K87" s="178">
        <f>ROUND(G87*(O87),2)</f>
        <v>0</v>
      </c>
      <c r="L87" s="178"/>
      <c r="M87" s="178">
        <f>ROUND(G87*(H87),2)</f>
        <v>0</v>
      </c>
      <c r="N87" s="178">
        <v>0.13</v>
      </c>
      <c r="O87" s="178"/>
      <c r="P87" s="182">
        <v>6.0999999999999997E-4</v>
      </c>
      <c r="Q87" s="182"/>
      <c r="R87" s="182">
        <v>6.0999999999999997E-4</v>
      </c>
      <c r="S87" s="179">
        <f>ROUND(G87*(P87),3)</f>
        <v>0.32900000000000001</v>
      </c>
      <c r="T87" s="179"/>
      <c r="U87" s="179"/>
      <c r="V87" s="197"/>
      <c r="W87" s="53"/>
      <c r="Z87">
        <v>0</v>
      </c>
    </row>
    <row r="88" spans="1:26" ht="25.05" customHeight="1" x14ac:dyDescent="0.3">
      <c r="A88" s="180"/>
      <c r="B88" s="212">
        <v>6</v>
      </c>
      <c r="C88" s="181" t="s">
        <v>109</v>
      </c>
      <c r="D88" s="317" t="s">
        <v>110</v>
      </c>
      <c r="E88" s="317"/>
      <c r="F88" s="175" t="s">
        <v>104</v>
      </c>
      <c r="G88" s="176">
        <v>540</v>
      </c>
      <c r="H88" s="175"/>
      <c r="I88" s="175">
        <f>ROUND(G88*(H88),2)</f>
        <v>0</v>
      </c>
      <c r="J88" s="177">
        <f>ROUND(G88*(N88),2)</f>
        <v>5632.2</v>
      </c>
      <c r="K88" s="178">
        <f>ROUND(G88*(O88),2)</f>
        <v>0</v>
      </c>
      <c r="L88" s="178"/>
      <c r="M88" s="178">
        <f>ROUND(G88*(H88),2)</f>
        <v>0</v>
      </c>
      <c r="N88" s="178">
        <v>10.43</v>
      </c>
      <c r="O88" s="178"/>
      <c r="P88" s="182"/>
      <c r="Q88" s="182"/>
      <c r="R88" s="182"/>
      <c r="S88" s="179">
        <f>ROUND(G88*(P88),3)</f>
        <v>0</v>
      </c>
      <c r="T88" s="179"/>
      <c r="U88" s="179"/>
      <c r="V88" s="197"/>
      <c r="W88" s="53"/>
      <c r="Z88">
        <v>0</v>
      </c>
    </row>
    <row r="89" spans="1:26" x14ac:dyDescent="0.3">
      <c r="A89" s="10"/>
      <c r="B89" s="211"/>
      <c r="C89" s="174">
        <v>5</v>
      </c>
      <c r="D89" s="316" t="s">
        <v>76</v>
      </c>
      <c r="E89" s="316"/>
      <c r="F89" s="140"/>
      <c r="G89" s="173"/>
      <c r="H89" s="140"/>
      <c r="I89" s="142">
        <f>ROUND((SUM(I85:I88))/1,2)</f>
        <v>0</v>
      </c>
      <c r="J89" s="141"/>
      <c r="K89" s="141"/>
      <c r="L89" s="141">
        <f>ROUND((SUM(L85:L88))/1,2)</f>
        <v>0</v>
      </c>
      <c r="M89" s="141">
        <f>ROUND((SUM(M85:M88))/1,2)</f>
        <v>0</v>
      </c>
      <c r="N89" s="141"/>
      <c r="O89" s="141"/>
      <c r="P89" s="141"/>
      <c r="Q89" s="10"/>
      <c r="R89" s="10"/>
      <c r="S89" s="10">
        <f>ROUND((SUM(S85:S88))/1,2)</f>
        <v>0.33</v>
      </c>
      <c r="T89" s="10"/>
      <c r="U89" s="10"/>
      <c r="V89" s="198">
        <f>ROUND((SUM(V85:V88))/1,2)</f>
        <v>0</v>
      </c>
      <c r="W89" s="216"/>
      <c r="X89" s="139"/>
      <c r="Y89" s="139"/>
      <c r="Z89" s="139"/>
    </row>
    <row r="90" spans="1:26" x14ac:dyDescent="0.3">
      <c r="A90" s="1"/>
      <c r="B90" s="207"/>
      <c r="C90" s="1"/>
      <c r="D90" s="1"/>
      <c r="E90" s="133"/>
      <c r="F90" s="133"/>
      <c r="G90" s="167"/>
      <c r="H90" s="133"/>
      <c r="I90" s="133"/>
      <c r="J90" s="134"/>
      <c r="K90" s="134"/>
      <c r="L90" s="134"/>
      <c r="M90" s="134"/>
      <c r="N90" s="134"/>
      <c r="O90" s="134"/>
      <c r="P90" s="134"/>
      <c r="Q90" s="1"/>
      <c r="R90" s="1"/>
      <c r="S90" s="1"/>
      <c r="T90" s="1"/>
      <c r="U90" s="1"/>
      <c r="V90" s="199"/>
      <c r="W90" s="53"/>
    </row>
    <row r="91" spans="1:26" x14ac:dyDescent="0.3">
      <c r="A91" s="10"/>
      <c r="B91" s="211"/>
      <c r="C91" s="174">
        <v>8</v>
      </c>
      <c r="D91" s="316" t="s">
        <v>77</v>
      </c>
      <c r="E91" s="316"/>
      <c r="F91" s="140"/>
      <c r="G91" s="173"/>
      <c r="H91" s="140"/>
      <c r="I91" s="140"/>
      <c r="J91" s="141"/>
      <c r="K91" s="141"/>
      <c r="L91" s="141"/>
      <c r="M91" s="141"/>
      <c r="N91" s="141"/>
      <c r="O91" s="141"/>
      <c r="P91" s="141"/>
      <c r="Q91" s="10"/>
      <c r="R91" s="10"/>
      <c r="S91" s="10"/>
      <c r="T91" s="10"/>
      <c r="U91" s="10"/>
      <c r="V91" s="196"/>
      <c r="W91" s="216"/>
      <c r="X91" s="139"/>
      <c r="Y91" s="139"/>
      <c r="Z91" s="139"/>
    </row>
    <row r="92" spans="1:26" ht="25.05" customHeight="1" x14ac:dyDescent="0.3">
      <c r="A92" s="180"/>
      <c r="B92" s="212">
        <v>7</v>
      </c>
      <c r="C92" s="181" t="s">
        <v>111</v>
      </c>
      <c r="D92" s="317" t="s">
        <v>112</v>
      </c>
      <c r="E92" s="317"/>
      <c r="F92" s="175" t="s">
        <v>113</v>
      </c>
      <c r="G92" s="176">
        <v>4</v>
      </c>
      <c r="H92" s="175"/>
      <c r="I92" s="175">
        <f>ROUND(G92*(H92),2)</f>
        <v>0</v>
      </c>
      <c r="J92" s="177">
        <f>ROUND(G92*(N92),2)</f>
        <v>190.12</v>
      </c>
      <c r="K92" s="178">
        <f>ROUND(G92*(O92),2)</f>
        <v>0</v>
      </c>
      <c r="L92" s="178"/>
      <c r="M92" s="178">
        <f>ROUND(G92*(H92),2)</f>
        <v>0</v>
      </c>
      <c r="N92" s="178">
        <v>47.53</v>
      </c>
      <c r="O92" s="178"/>
      <c r="P92" s="182">
        <v>0.4199</v>
      </c>
      <c r="Q92" s="182"/>
      <c r="R92" s="182">
        <v>0.4199</v>
      </c>
      <c r="S92" s="179">
        <f>ROUND(G92*(P92),3)</f>
        <v>1.68</v>
      </c>
      <c r="T92" s="179"/>
      <c r="U92" s="179"/>
      <c r="V92" s="197"/>
      <c r="W92" s="53"/>
      <c r="Z92">
        <v>0</v>
      </c>
    </row>
    <row r="93" spans="1:26" x14ac:dyDescent="0.3">
      <c r="A93" s="10"/>
      <c r="B93" s="211"/>
      <c r="C93" s="174">
        <v>8</v>
      </c>
      <c r="D93" s="316" t="s">
        <v>77</v>
      </c>
      <c r="E93" s="316"/>
      <c r="F93" s="140"/>
      <c r="G93" s="173"/>
      <c r="H93" s="140"/>
      <c r="I93" s="142">
        <f>ROUND((SUM(I91:I92))/1,2)</f>
        <v>0</v>
      </c>
      <c r="J93" s="141"/>
      <c r="K93" s="141"/>
      <c r="L93" s="141">
        <f>ROUND((SUM(L91:L92))/1,2)</f>
        <v>0</v>
      </c>
      <c r="M93" s="141">
        <f>ROUND((SUM(M91:M92))/1,2)</f>
        <v>0</v>
      </c>
      <c r="N93" s="141"/>
      <c r="O93" s="141"/>
      <c r="P93" s="141"/>
      <c r="Q93" s="10"/>
      <c r="R93" s="10"/>
      <c r="S93" s="10">
        <f>ROUND((SUM(S91:S92))/1,2)</f>
        <v>1.68</v>
      </c>
      <c r="T93" s="10"/>
      <c r="U93" s="10"/>
      <c r="V93" s="198">
        <f>ROUND((SUM(V91:V92))/1,2)</f>
        <v>0</v>
      </c>
      <c r="W93" s="216"/>
      <c r="X93" s="139"/>
      <c r="Y93" s="139"/>
      <c r="Z93" s="139"/>
    </row>
    <row r="94" spans="1:26" x14ac:dyDescent="0.3">
      <c r="A94" s="1"/>
      <c r="B94" s="207"/>
      <c r="C94" s="1"/>
      <c r="D94" s="1"/>
      <c r="E94" s="133"/>
      <c r="F94" s="133"/>
      <c r="G94" s="167"/>
      <c r="H94" s="133"/>
      <c r="I94" s="133"/>
      <c r="J94" s="134"/>
      <c r="K94" s="134"/>
      <c r="L94" s="134"/>
      <c r="M94" s="134"/>
      <c r="N94" s="134"/>
      <c r="O94" s="134"/>
      <c r="P94" s="134"/>
      <c r="Q94" s="1"/>
      <c r="R94" s="1"/>
      <c r="S94" s="1"/>
      <c r="T94" s="1"/>
      <c r="U94" s="1"/>
      <c r="V94" s="199"/>
      <c r="W94" s="53"/>
    </row>
    <row r="95" spans="1:26" x14ac:dyDescent="0.3">
      <c r="A95" s="10"/>
      <c r="B95" s="211"/>
      <c r="C95" s="174">
        <v>9</v>
      </c>
      <c r="D95" s="316" t="s">
        <v>78</v>
      </c>
      <c r="E95" s="316"/>
      <c r="F95" s="140"/>
      <c r="G95" s="173"/>
      <c r="H95" s="140"/>
      <c r="I95" s="140"/>
      <c r="J95" s="141"/>
      <c r="K95" s="141"/>
      <c r="L95" s="141"/>
      <c r="M95" s="141"/>
      <c r="N95" s="141"/>
      <c r="O95" s="141"/>
      <c r="P95" s="141"/>
      <c r="Q95" s="10"/>
      <c r="R95" s="10"/>
      <c r="S95" s="10"/>
      <c r="T95" s="10"/>
      <c r="U95" s="10"/>
      <c r="V95" s="196"/>
      <c r="W95" s="216"/>
      <c r="X95" s="139"/>
      <c r="Y95" s="139"/>
      <c r="Z95" s="139"/>
    </row>
    <row r="96" spans="1:26" ht="25.05" customHeight="1" x14ac:dyDescent="0.3">
      <c r="A96" s="180"/>
      <c r="B96" s="212">
        <v>8</v>
      </c>
      <c r="C96" s="181" t="s">
        <v>114</v>
      </c>
      <c r="D96" s="317" t="s">
        <v>115</v>
      </c>
      <c r="E96" s="317"/>
      <c r="F96" s="175" t="s">
        <v>101</v>
      </c>
      <c r="G96" s="176">
        <v>102</v>
      </c>
      <c r="H96" s="175"/>
      <c r="I96" s="175">
        <f>ROUND(G96*(H96),2)</f>
        <v>0</v>
      </c>
      <c r="J96" s="177">
        <f>ROUND(G96*(N96),2)</f>
        <v>590.58000000000004</v>
      </c>
      <c r="K96" s="178">
        <f>ROUND(G96*(O96),2)</f>
        <v>0</v>
      </c>
      <c r="L96" s="178"/>
      <c r="M96" s="178">
        <f>ROUND(G96*(H96),2)</f>
        <v>0</v>
      </c>
      <c r="N96" s="178">
        <v>5.79</v>
      </c>
      <c r="O96" s="178"/>
      <c r="P96" s="182">
        <v>0.1084</v>
      </c>
      <c r="Q96" s="182"/>
      <c r="R96" s="182">
        <v>0.1084</v>
      </c>
      <c r="S96" s="179">
        <f>ROUND(G96*(P96),3)</f>
        <v>11.057</v>
      </c>
      <c r="T96" s="179"/>
      <c r="U96" s="179"/>
      <c r="V96" s="197"/>
      <c r="W96" s="53"/>
      <c r="Z96">
        <v>0</v>
      </c>
    </row>
    <row r="97" spans="1:26" ht="25.05" customHeight="1" x14ac:dyDescent="0.3">
      <c r="A97" s="180"/>
      <c r="B97" s="213">
        <v>9</v>
      </c>
      <c r="C97" s="188" t="s">
        <v>116</v>
      </c>
      <c r="D97" s="315" t="s">
        <v>117</v>
      </c>
      <c r="E97" s="315"/>
      <c r="F97" s="183" t="s">
        <v>113</v>
      </c>
      <c r="G97" s="184">
        <v>103.02</v>
      </c>
      <c r="H97" s="183"/>
      <c r="I97" s="183">
        <f>ROUND(G97*(H97),2)</f>
        <v>0</v>
      </c>
      <c r="J97" s="185">
        <f>ROUND(G97*(N97),2)</f>
        <v>426.5</v>
      </c>
      <c r="K97" s="186">
        <f>ROUND(G97*(O97),2)</f>
        <v>0</v>
      </c>
      <c r="L97" s="186"/>
      <c r="M97" s="186">
        <f>ROUND(G97*(H97),2)</f>
        <v>0</v>
      </c>
      <c r="N97" s="186">
        <v>4.1399999999999997</v>
      </c>
      <c r="O97" s="186"/>
      <c r="P97" s="189">
        <v>8.5000000000000006E-2</v>
      </c>
      <c r="Q97" s="189"/>
      <c r="R97" s="189">
        <v>8.5000000000000006E-2</v>
      </c>
      <c r="S97" s="187">
        <f>ROUND(G97*(P97),3)</f>
        <v>8.7569999999999997</v>
      </c>
      <c r="T97" s="187"/>
      <c r="U97" s="187"/>
      <c r="V97" s="200"/>
      <c r="W97" s="53"/>
      <c r="Z97">
        <v>0</v>
      </c>
    </row>
    <row r="98" spans="1:26" x14ac:dyDescent="0.3">
      <c r="A98" s="10"/>
      <c r="B98" s="211"/>
      <c r="C98" s="174">
        <v>9</v>
      </c>
      <c r="D98" s="316" t="s">
        <v>78</v>
      </c>
      <c r="E98" s="316"/>
      <c r="F98" s="140"/>
      <c r="G98" s="173"/>
      <c r="H98" s="140"/>
      <c r="I98" s="142">
        <f>ROUND((SUM(I95:I97))/1,2)</f>
        <v>0</v>
      </c>
      <c r="J98" s="141"/>
      <c r="K98" s="141"/>
      <c r="L98" s="141">
        <f>ROUND((SUM(L95:L97))/1,2)</f>
        <v>0</v>
      </c>
      <c r="M98" s="141">
        <f>ROUND((SUM(M95:M97))/1,2)</f>
        <v>0</v>
      </c>
      <c r="N98" s="141"/>
      <c r="O98" s="141"/>
      <c r="P98" s="141"/>
      <c r="Q98" s="10"/>
      <c r="R98" s="10"/>
      <c r="S98" s="10">
        <f>ROUND((SUM(S95:S97))/1,2)</f>
        <v>19.809999999999999</v>
      </c>
      <c r="T98" s="10"/>
      <c r="U98" s="10"/>
      <c r="V98" s="198">
        <f>ROUND((SUM(V95:V97))/1,2)</f>
        <v>0</v>
      </c>
      <c r="W98" s="216"/>
      <c r="X98" s="139"/>
      <c r="Y98" s="139"/>
      <c r="Z98" s="139"/>
    </row>
    <row r="99" spans="1:26" x14ac:dyDescent="0.3">
      <c r="A99" s="1"/>
      <c r="B99" s="207"/>
      <c r="C99" s="1"/>
      <c r="D99" s="1"/>
      <c r="E99" s="133"/>
      <c r="F99" s="133"/>
      <c r="G99" s="167"/>
      <c r="H99" s="133"/>
      <c r="I99" s="133"/>
      <c r="J99" s="134"/>
      <c r="K99" s="134"/>
      <c r="L99" s="134"/>
      <c r="M99" s="134"/>
      <c r="N99" s="134"/>
      <c r="O99" s="134"/>
      <c r="P99" s="134"/>
      <c r="Q99" s="1"/>
      <c r="R99" s="1"/>
      <c r="S99" s="1"/>
      <c r="T99" s="1"/>
      <c r="U99" s="1"/>
      <c r="V99" s="199"/>
      <c r="W99" s="53"/>
    </row>
    <row r="100" spans="1:26" x14ac:dyDescent="0.3">
      <c r="A100" s="10"/>
      <c r="B100" s="211"/>
      <c r="C100" s="174">
        <v>99</v>
      </c>
      <c r="D100" s="316" t="s">
        <v>79</v>
      </c>
      <c r="E100" s="316"/>
      <c r="F100" s="140"/>
      <c r="G100" s="173"/>
      <c r="H100" s="140"/>
      <c r="I100" s="140"/>
      <c r="J100" s="141"/>
      <c r="K100" s="141"/>
      <c r="L100" s="141"/>
      <c r="M100" s="141"/>
      <c r="N100" s="141"/>
      <c r="O100" s="141"/>
      <c r="P100" s="141"/>
      <c r="Q100" s="10"/>
      <c r="R100" s="10"/>
      <c r="S100" s="10"/>
      <c r="T100" s="10"/>
      <c r="U100" s="10"/>
      <c r="V100" s="196"/>
      <c r="W100" s="216"/>
      <c r="X100" s="139"/>
      <c r="Y100" s="139"/>
      <c r="Z100" s="139"/>
    </row>
    <row r="101" spans="1:26" ht="25.05" customHeight="1" x14ac:dyDescent="0.3">
      <c r="A101" s="180"/>
      <c r="B101" s="212">
        <v>10</v>
      </c>
      <c r="C101" s="181" t="s">
        <v>118</v>
      </c>
      <c r="D101" s="317" t="s">
        <v>119</v>
      </c>
      <c r="E101" s="317"/>
      <c r="F101" s="175" t="s">
        <v>98</v>
      </c>
      <c r="G101" s="176">
        <v>110.22499999999999</v>
      </c>
      <c r="H101" s="175"/>
      <c r="I101" s="175">
        <f>ROUND(G101*(H101),2)</f>
        <v>0</v>
      </c>
      <c r="J101" s="177">
        <f>ROUND(G101*(N101),2)</f>
        <v>52.91</v>
      </c>
      <c r="K101" s="178">
        <f>ROUND(G101*(O101),2)</f>
        <v>0</v>
      </c>
      <c r="L101" s="178"/>
      <c r="M101" s="178">
        <f>ROUND(G101*(H101),2)</f>
        <v>0</v>
      </c>
      <c r="N101" s="178">
        <v>0.48</v>
      </c>
      <c r="O101" s="178"/>
      <c r="P101" s="182"/>
      <c r="Q101" s="182"/>
      <c r="R101" s="182"/>
      <c r="S101" s="179">
        <f>ROUND(G101*(P101),3)</f>
        <v>0</v>
      </c>
      <c r="T101" s="179"/>
      <c r="U101" s="179"/>
      <c r="V101" s="197"/>
      <c r="W101" s="53"/>
      <c r="Z101">
        <v>0</v>
      </c>
    </row>
    <row r="102" spans="1:26" x14ac:dyDescent="0.3">
      <c r="A102" s="10"/>
      <c r="B102" s="211"/>
      <c r="C102" s="174">
        <v>99</v>
      </c>
      <c r="D102" s="316" t="s">
        <v>79</v>
      </c>
      <c r="E102" s="316"/>
      <c r="F102" s="140"/>
      <c r="G102" s="173"/>
      <c r="H102" s="140"/>
      <c r="I102" s="142">
        <f>ROUND((SUM(I100:I101))/1,2)</f>
        <v>0</v>
      </c>
      <c r="J102" s="141"/>
      <c r="K102" s="141"/>
      <c r="L102" s="141">
        <f>ROUND((SUM(L100:L101))/1,2)</f>
        <v>0</v>
      </c>
      <c r="M102" s="141">
        <f>ROUND((SUM(M100:M101))/1,2)</f>
        <v>0</v>
      </c>
      <c r="N102" s="141"/>
      <c r="O102" s="141"/>
      <c r="P102" s="190"/>
      <c r="Q102" s="1"/>
      <c r="R102" s="1"/>
      <c r="S102" s="190">
        <f>ROUND((SUM(S100:S101))/1,2)</f>
        <v>0</v>
      </c>
      <c r="T102" s="2"/>
      <c r="U102" s="2"/>
      <c r="V102" s="198">
        <f>ROUND((SUM(V100:V101))/1,2)</f>
        <v>0</v>
      </c>
      <c r="W102" s="53"/>
    </row>
    <row r="103" spans="1:26" x14ac:dyDescent="0.3">
      <c r="A103" s="1"/>
      <c r="B103" s="207"/>
      <c r="C103" s="1"/>
      <c r="D103" s="1"/>
      <c r="E103" s="133"/>
      <c r="F103" s="133"/>
      <c r="G103" s="167"/>
      <c r="H103" s="133"/>
      <c r="I103" s="133"/>
      <c r="J103" s="134"/>
      <c r="K103" s="134"/>
      <c r="L103" s="134"/>
      <c r="M103" s="134"/>
      <c r="N103" s="134"/>
      <c r="O103" s="134"/>
      <c r="P103" s="134"/>
      <c r="Q103" s="1"/>
      <c r="R103" s="1"/>
      <c r="S103" s="1"/>
      <c r="T103" s="1"/>
      <c r="U103" s="1"/>
      <c r="V103" s="199"/>
      <c r="W103" s="53"/>
    </row>
    <row r="104" spans="1:26" x14ac:dyDescent="0.3">
      <c r="A104" s="10"/>
      <c r="B104" s="211"/>
      <c r="C104" s="10"/>
      <c r="D104" s="318" t="s">
        <v>74</v>
      </c>
      <c r="E104" s="318"/>
      <c r="F104" s="140"/>
      <c r="G104" s="173"/>
      <c r="H104" s="140"/>
      <c r="I104" s="142">
        <f>ROUND((SUM(I78:I103))/2,2)</f>
        <v>0</v>
      </c>
      <c r="J104" s="141"/>
      <c r="K104" s="141"/>
      <c r="L104" s="141">
        <f>ROUND((SUM(L78:L103))/2,2)</f>
        <v>0</v>
      </c>
      <c r="M104" s="141">
        <f>ROUND((SUM(M78:M103))/2,2)</f>
        <v>0</v>
      </c>
      <c r="N104" s="141"/>
      <c r="O104" s="141"/>
      <c r="P104" s="190"/>
      <c r="Q104" s="1"/>
      <c r="R104" s="1"/>
      <c r="S104" s="190">
        <f>ROUND((SUM(S78:S103))/2,2)</f>
        <v>21.82</v>
      </c>
      <c r="T104" s="1"/>
      <c r="U104" s="1"/>
      <c r="V104" s="198">
        <f>ROUND((SUM(V78:V103))/2,2)</f>
        <v>0</v>
      </c>
      <c r="W104" s="53"/>
    </row>
    <row r="105" spans="1:26" x14ac:dyDescent="0.3">
      <c r="A105" s="1"/>
      <c r="B105" s="214"/>
      <c r="C105" s="191"/>
      <c r="D105" s="314" t="s">
        <v>80</v>
      </c>
      <c r="E105" s="314"/>
      <c r="F105" s="192"/>
      <c r="G105" s="193"/>
      <c r="H105" s="192"/>
      <c r="I105" s="192">
        <f>ROUND((SUM(I78:I104))/3,2)</f>
        <v>0</v>
      </c>
      <c r="J105" s="194"/>
      <c r="K105" s="194">
        <f>ROUND((SUM(K78:K104))/3,2)</f>
        <v>0</v>
      </c>
      <c r="L105" s="194">
        <f>ROUND((SUM(L78:L104))/3,2)</f>
        <v>0</v>
      </c>
      <c r="M105" s="194">
        <f>ROUND((SUM(M78:M104))/3,2)</f>
        <v>0</v>
      </c>
      <c r="N105" s="194"/>
      <c r="O105" s="194"/>
      <c r="P105" s="193"/>
      <c r="Q105" s="191"/>
      <c r="R105" s="191"/>
      <c r="S105" s="193">
        <f>ROUND((SUM(S78:S104))/3,2)</f>
        <v>21.82</v>
      </c>
      <c r="T105" s="191"/>
      <c r="U105" s="191"/>
      <c r="V105" s="201">
        <f>ROUND((SUM(V78:V104))/3,2)</f>
        <v>0</v>
      </c>
      <c r="W105" s="53"/>
      <c r="Z105">
        <f>(SUM(Z78:Z104))</f>
        <v>0</v>
      </c>
    </row>
  </sheetData>
  <mergeCells count="71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6:E46"/>
    <mergeCell ref="B47:E47"/>
    <mergeCell ref="B48:E48"/>
    <mergeCell ref="F46:H46"/>
    <mergeCell ref="F47:H47"/>
    <mergeCell ref="F48:H48"/>
    <mergeCell ref="D81:E81"/>
    <mergeCell ref="B61:D61"/>
    <mergeCell ref="B63:D63"/>
    <mergeCell ref="B67:V67"/>
    <mergeCell ref="H1:I1"/>
    <mergeCell ref="B69:E69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71:E71"/>
    <mergeCell ref="I69:P69"/>
    <mergeCell ref="D78:E78"/>
    <mergeCell ref="D79:E79"/>
    <mergeCell ref="D80:E80"/>
    <mergeCell ref="D96:E96"/>
    <mergeCell ref="D82:E82"/>
    <mergeCell ref="D83:E83"/>
    <mergeCell ref="D85:E85"/>
    <mergeCell ref="D86:E86"/>
    <mergeCell ref="D87:E87"/>
    <mergeCell ref="D88:E88"/>
    <mergeCell ref="D89:E89"/>
    <mergeCell ref="D91:E91"/>
    <mergeCell ref="D92:E92"/>
    <mergeCell ref="D93:E93"/>
    <mergeCell ref="D95:E95"/>
    <mergeCell ref="D105:E105"/>
    <mergeCell ref="D97:E97"/>
    <mergeCell ref="D98:E98"/>
    <mergeCell ref="D100:E100"/>
    <mergeCell ref="D101:E101"/>
    <mergeCell ref="D102:E102"/>
    <mergeCell ref="D104:E104"/>
  </mergeCells>
  <hyperlinks>
    <hyperlink ref="B1:C1" location="A2:A2" tooltip="Klikni na prechod ku Kryciemu listu..." display="Krycí list rozpočtu" xr:uid="{43CABBDD-D85F-4360-B0D5-3F12F8A8F07C}"/>
    <hyperlink ref="E1:F1" location="A54:A54" tooltip="Klikni na prechod ku rekapitulácii..." display="Rekapitulácia rozpočtu" xr:uid="{4140567C-96C3-4351-B190-BBF7E47DEACE}"/>
    <hyperlink ref="H1:I1" location="B77:B77" tooltip="Klikni na prechod ku Rozpočet..." display="Rozpočet" xr:uid="{B6180356-F446-4FB1-B235-B844DF2583C4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Vranov n. T. - Oprava chodníkov a komunikácií  / Oprava parkoviska na Sídlisku 1. mája pri bloku "C"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0009D-760A-4ADC-9ECE-270136B3E48C}">
  <dimension ref="A1:AA94"/>
  <sheetViews>
    <sheetView workbookViewId="0">
      <pane ySplit="1" topLeftCell="A69" activePane="bottomLeft" state="frozen"/>
      <selection pane="bottomLeft" activeCell="H78" sqref="H78:H91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8.8867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29</v>
      </c>
      <c r="C1" s="332"/>
      <c r="D1" s="12"/>
      <c r="E1" s="382" t="s">
        <v>0</v>
      </c>
      <c r="F1" s="383"/>
      <c r="G1" s="13"/>
      <c r="H1" s="331" t="s">
        <v>81</v>
      </c>
      <c r="I1" s="332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29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30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120</v>
      </c>
      <c r="C4" s="32"/>
      <c r="D4" s="25"/>
      <c r="E4" s="25"/>
      <c r="F4" s="44" t="s">
        <v>32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34</v>
      </c>
      <c r="C6" s="32"/>
      <c r="D6" s="44" t="s">
        <v>35</v>
      </c>
      <c r="E6" s="25"/>
      <c r="F6" s="44" t="s">
        <v>36</v>
      </c>
      <c r="G6" s="44" t="s">
        <v>37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38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41</v>
      </c>
      <c r="C8" s="46"/>
      <c r="D8" s="28"/>
      <c r="E8" s="28"/>
      <c r="F8" s="50" t="s">
        <v>42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39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41</v>
      </c>
      <c r="C10" s="32"/>
      <c r="D10" s="25"/>
      <c r="E10" s="25"/>
      <c r="F10" s="44" t="s">
        <v>42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40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41</v>
      </c>
      <c r="C12" s="32"/>
      <c r="D12" s="25"/>
      <c r="E12" s="25"/>
      <c r="F12" s="44" t="s">
        <v>42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63</v>
      </c>
      <c r="D14" s="61" t="s">
        <v>64</v>
      </c>
      <c r="E14" s="66" t="s">
        <v>65</v>
      </c>
      <c r="F14" s="375" t="s">
        <v>48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43</v>
      </c>
      <c r="C15" s="63">
        <f>'SO 15321'!E59</f>
        <v>0</v>
      </c>
      <c r="D15" s="58">
        <f>'SO 15321'!F59</f>
        <v>0</v>
      </c>
      <c r="E15" s="67">
        <f>'SO 15321'!G59</f>
        <v>0</v>
      </c>
      <c r="F15" s="377" t="s">
        <v>121</v>
      </c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44</v>
      </c>
      <c r="C16" s="92"/>
      <c r="D16" s="93"/>
      <c r="E16" s="94"/>
      <c r="F16" s="378" t="s">
        <v>49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(SUM(Z76:Z93))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45</v>
      </c>
      <c r="C17" s="63"/>
      <c r="D17" s="58"/>
      <c r="E17" s="67"/>
      <c r="F17" s="379" t="s">
        <v>50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46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47</v>
      </c>
      <c r="C19" s="65"/>
      <c r="D19" s="60"/>
      <c r="E19" s="69">
        <f>SUM(E15:E18)</f>
        <v>0</v>
      </c>
      <c r="F19" s="364" t="s">
        <v>47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56</v>
      </c>
      <c r="C20" s="57"/>
      <c r="D20" s="95"/>
      <c r="E20" s="96"/>
      <c r="F20" s="353" t="s">
        <v>56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57</v>
      </c>
      <c r="C21" s="51"/>
      <c r="D21" s="91"/>
      <c r="E21" s="70">
        <f>((E15*U22*0)+(E16*V22*0)+(E17*W22*0))/100</f>
        <v>0</v>
      </c>
      <c r="F21" s="368" t="s">
        <v>60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58</v>
      </c>
      <c r="C22" s="34"/>
      <c r="D22" s="72"/>
      <c r="E22" s="71">
        <f>((E15*U23*0)+(E16*V23*0)+(E17*W23*0))/100</f>
        <v>0</v>
      </c>
      <c r="F22" s="368" t="s">
        <v>61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59</v>
      </c>
      <c r="C23" s="34"/>
      <c r="D23" s="72"/>
      <c r="E23" s="71">
        <f>((E15*U24*0)+(E16*V24*0)+(E17*W24*0))/100</f>
        <v>0</v>
      </c>
      <c r="F23" s="368" t="s">
        <v>62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47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68</v>
      </c>
      <c r="C26" s="98"/>
      <c r="D26" s="100"/>
      <c r="E26" s="106"/>
      <c r="F26" s="353" t="s">
        <v>51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52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53</v>
      </c>
      <c r="G28" s="359"/>
      <c r="H28" s="217">
        <f>P27-SUM('SO 15321'!K76:'SO 15321'!K93)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54</v>
      </c>
      <c r="G29" s="361"/>
      <c r="H29" s="33">
        <f>SUM('SO 15321'!K76:'SO 15321'!K93)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55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66</v>
      </c>
      <c r="C32" s="102"/>
      <c r="D32" s="19"/>
      <c r="E32" s="111" t="s">
        <v>67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19" t="s">
        <v>38</v>
      </c>
      <c r="C46" s="320"/>
      <c r="D46" s="320"/>
      <c r="E46" s="321"/>
      <c r="F46" s="346" t="s">
        <v>35</v>
      </c>
      <c r="G46" s="320"/>
      <c r="H46" s="32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19" t="s">
        <v>39</v>
      </c>
      <c r="C47" s="320"/>
      <c r="D47" s="320"/>
      <c r="E47" s="321"/>
      <c r="F47" s="346" t="s">
        <v>33</v>
      </c>
      <c r="G47" s="320"/>
      <c r="H47" s="32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19" t="s">
        <v>40</v>
      </c>
      <c r="C48" s="320"/>
      <c r="D48" s="320"/>
      <c r="E48" s="321"/>
      <c r="F48" s="346" t="s">
        <v>72</v>
      </c>
      <c r="G48" s="320"/>
      <c r="H48" s="32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47" t="s">
        <v>30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120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69</v>
      </c>
      <c r="C54" s="342"/>
      <c r="D54" s="129"/>
      <c r="E54" s="129" t="s">
        <v>63</v>
      </c>
      <c r="F54" s="129" t="s">
        <v>64</v>
      </c>
      <c r="G54" s="129" t="s">
        <v>47</v>
      </c>
      <c r="H54" s="129" t="s">
        <v>70</v>
      </c>
      <c r="I54" s="129" t="s">
        <v>71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6" t="s">
        <v>74</v>
      </c>
      <c r="C55" s="325"/>
      <c r="D55" s="325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37" t="s">
        <v>75</v>
      </c>
      <c r="C56" s="338"/>
      <c r="D56" s="338"/>
      <c r="E56" s="140">
        <f>'SO 15321'!L81</f>
        <v>0</v>
      </c>
      <c r="F56" s="140">
        <f>'SO 15321'!M81</f>
        <v>0</v>
      </c>
      <c r="G56" s="140">
        <f>'SO 15321'!I81</f>
        <v>0</v>
      </c>
      <c r="H56" s="141">
        <f>'SO 15321'!S81</f>
        <v>0</v>
      </c>
      <c r="I56" s="141">
        <f>'SO 15321'!V81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37" t="s">
        <v>122</v>
      </c>
      <c r="C57" s="338"/>
      <c r="D57" s="338"/>
      <c r="E57" s="140">
        <f>'SO 15321'!L87</f>
        <v>0</v>
      </c>
      <c r="F57" s="140">
        <f>'SO 15321'!M87</f>
        <v>0</v>
      </c>
      <c r="G57" s="140">
        <f>'SO 15321'!I87</f>
        <v>0</v>
      </c>
      <c r="H57" s="141">
        <f>'SO 15321'!S87</f>
        <v>0.05</v>
      </c>
      <c r="I57" s="141">
        <f>'SO 15321'!V87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37" t="s">
        <v>79</v>
      </c>
      <c r="C58" s="338"/>
      <c r="D58" s="338"/>
      <c r="E58" s="140">
        <f>'SO 15321'!L91</f>
        <v>0</v>
      </c>
      <c r="F58" s="140">
        <f>'SO 15321'!M91</f>
        <v>0</v>
      </c>
      <c r="G58" s="140">
        <f>'SO 15321'!I91</f>
        <v>0</v>
      </c>
      <c r="H58" s="141">
        <f>'SO 15321'!S91</f>
        <v>0</v>
      </c>
      <c r="I58" s="141">
        <f>'SO 15321'!V91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26" t="s">
        <v>74</v>
      </c>
      <c r="C59" s="318"/>
      <c r="D59" s="318"/>
      <c r="E59" s="142">
        <f>'SO 15321'!L93</f>
        <v>0</v>
      </c>
      <c r="F59" s="142">
        <f>'SO 15321'!M93</f>
        <v>0</v>
      </c>
      <c r="G59" s="142">
        <f>'SO 15321'!I93</f>
        <v>0</v>
      </c>
      <c r="H59" s="143">
        <f>'SO 15321'!S93</f>
        <v>0.05</v>
      </c>
      <c r="I59" s="143">
        <f>'SO 15321'!V93</f>
        <v>0</v>
      </c>
      <c r="J59" s="143"/>
      <c r="K59" s="143"/>
      <c r="L59" s="143"/>
      <c r="M59" s="143"/>
      <c r="N59" s="143"/>
      <c r="O59" s="143"/>
      <c r="P59" s="143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"/>
      <c r="B60" s="207"/>
      <c r="C60" s="1"/>
      <c r="D60" s="1"/>
      <c r="E60" s="133"/>
      <c r="F60" s="133"/>
      <c r="G60" s="133"/>
      <c r="H60" s="134"/>
      <c r="I60" s="134"/>
      <c r="J60" s="134"/>
      <c r="K60" s="134"/>
      <c r="L60" s="134"/>
      <c r="M60" s="134"/>
      <c r="N60" s="134"/>
      <c r="O60" s="134"/>
      <c r="P60" s="134"/>
      <c r="V60" s="153"/>
      <c r="W60" s="53"/>
    </row>
    <row r="61" spans="1:26" x14ac:dyDescent="0.3">
      <c r="A61" s="144"/>
      <c r="B61" s="327" t="s">
        <v>80</v>
      </c>
      <c r="C61" s="328"/>
      <c r="D61" s="328"/>
      <c r="E61" s="146">
        <f>'SO 15321'!L94</f>
        <v>0</v>
      </c>
      <c r="F61" s="146">
        <f>'SO 15321'!M94</f>
        <v>0</v>
      </c>
      <c r="G61" s="146">
        <f>'SO 15321'!I94</f>
        <v>0</v>
      </c>
      <c r="H61" s="147">
        <f>'SO 15321'!S94</f>
        <v>0.05</v>
      </c>
      <c r="I61" s="147">
        <f>'SO 15321'!V94</f>
        <v>0</v>
      </c>
      <c r="J61" s="148"/>
      <c r="K61" s="148"/>
      <c r="L61" s="148"/>
      <c r="M61" s="148"/>
      <c r="N61" s="148"/>
      <c r="O61" s="148"/>
      <c r="P61" s="148"/>
      <c r="Q61" s="149"/>
      <c r="R61" s="149"/>
      <c r="S61" s="149"/>
      <c r="T61" s="149"/>
      <c r="U61" s="149"/>
      <c r="V61" s="154"/>
      <c r="W61" s="216"/>
      <c r="X61" s="145"/>
      <c r="Y61" s="145"/>
      <c r="Z61" s="145"/>
    </row>
    <row r="62" spans="1:26" x14ac:dyDescent="0.3">
      <c r="A62" s="15"/>
      <c r="B62" s="42"/>
      <c r="C62" s="3"/>
      <c r="D62" s="3"/>
      <c r="E62" s="14"/>
      <c r="F62" s="14"/>
      <c r="G62" s="14"/>
      <c r="H62" s="155"/>
      <c r="I62" s="155"/>
      <c r="J62" s="155"/>
      <c r="K62" s="155"/>
      <c r="L62" s="155"/>
      <c r="M62" s="155"/>
      <c r="N62" s="155"/>
      <c r="O62" s="155"/>
      <c r="P62" s="155"/>
      <c r="Q62" s="11"/>
      <c r="R62" s="11"/>
      <c r="S62" s="11"/>
      <c r="T62" s="11"/>
      <c r="U62" s="11"/>
      <c r="V62" s="11"/>
      <c r="W62" s="53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38"/>
      <c r="C64" s="8"/>
      <c r="D64" s="8"/>
      <c r="E64" s="27"/>
      <c r="F64" s="27"/>
      <c r="G64" s="27"/>
      <c r="H64" s="156"/>
      <c r="I64" s="156"/>
      <c r="J64" s="156"/>
      <c r="K64" s="156"/>
      <c r="L64" s="156"/>
      <c r="M64" s="156"/>
      <c r="N64" s="156"/>
      <c r="O64" s="156"/>
      <c r="P64" s="156"/>
      <c r="Q64" s="16"/>
      <c r="R64" s="16"/>
      <c r="S64" s="16"/>
      <c r="T64" s="16"/>
      <c r="U64" s="16"/>
      <c r="V64" s="16"/>
      <c r="W64" s="53"/>
    </row>
    <row r="65" spans="1:26" ht="34.950000000000003" customHeight="1" x14ac:dyDescent="0.3">
      <c r="A65" s="1"/>
      <c r="B65" s="329" t="s">
        <v>81</v>
      </c>
      <c r="C65" s="330"/>
      <c r="D65" s="330"/>
      <c r="E65" s="330"/>
      <c r="F65" s="330"/>
      <c r="G65" s="330"/>
      <c r="H65" s="330"/>
      <c r="I65" s="330"/>
      <c r="J65" s="330"/>
      <c r="K65" s="330"/>
      <c r="L65" s="330"/>
      <c r="M65" s="330"/>
      <c r="N65" s="330"/>
      <c r="O65" s="330"/>
      <c r="P65" s="330"/>
      <c r="Q65" s="330"/>
      <c r="R65" s="330"/>
      <c r="S65" s="330"/>
      <c r="T65" s="330"/>
      <c r="U65" s="330"/>
      <c r="V65" s="330"/>
      <c r="W65" s="53"/>
    </row>
    <row r="66" spans="1:26" x14ac:dyDescent="0.3">
      <c r="A66" s="15"/>
      <c r="B66" s="97"/>
      <c r="C66" s="19"/>
      <c r="D66" s="19"/>
      <c r="E66" s="99"/>
      <c r="F66" s="99"/>
      <c r="G66" s="99"/>
      <c r="H66" s="170"/>
      <c r="I66" s="170"/>
      <c r="J66" s="170"/>
      <c r="K66" s="170"/>
      <c r="L66" s="170"/>
      <c r="M66" s="170"/>
      <c r="N66" s="170"/>
      <c r="O66" s="170"/>
      <c r="P66" s="170"/>
      <c r="Q66" s="20"/>
      <c r="R66" s="20"/>
      <c r="S66" s="20"/>
      <c r="T66" s="20"/>
      <c r="U66" s="20"/>
      <c r="V66" s="20"/>
      <c r="W66" s="53"/>
    </row>
    <row r="67" spans="1:26" ht="19.95" customHeight="1" x14ac:dyDescent="0.3">
      <c r="A67" s="202"/>
      <c r="B67" s="333" t="s">
        <v>38</v>
      </c>
      <c r="C67" s="334"/>
      <c r="D67" s="334"/>
      <c r="E67" s="335"/>
      <c r="F67" s="168"/>
      <c r="G67" s="168"/>
      <c r="H67" s="169" t="s">
        <v>92</v>
      </c>
      <c r="I67" s="322" t="s">
        <v>93</v>
      </c>
      <c r="J67" s="323"/>
      <c r="K67" s="323"/>
      <c r="L67" s="323"/>
      <c r="M67" s="323"/>
      <c r="N67" s="323"/>
      <c r="O67" s="323"/>
      <c r="P67" s="324"/>
      <c r="Q67" s="18"/>
      <c r="R67" s="18"/>
      <c r="S67" s="18"/>
      <c r="T67" s="18"/>
      <c r="U67" s="18"/>
      <c r="V67" s="18"/>
      <c r="W67" s="53"/>
    </row>
    <row r="68" spans="1:26" ht="19.95" customHeight="1" x14ac:dyDescent="0.3">
      <c r="A68" s="202"/>
      <c r="B68" s="319" t="s">
        <v>39</v>
      </c>
      <c r="C68" s="320"/>
      <c r="D68" s="320"/>
      <c r="E68" s="321"/>
      <c r="F68" s="164"/>
      <c r="G68" s="164"/>
      <c r="H68" s="165" t="s">
        <v>33</v>
      </c>
      <c r="I68" s="165"/>
      <c r="J68" s="155"/>
      <c r="K68" s="155"/>
      <c r="L68" s="155"/>
      <c r="M68" s="155"/>
      <c r="N68" s="155"/>
      <c r="O68" s="155"/>
      <c r="P68" s="155"/>
      <c r="Q68" s="11"/>
      <c r="R68" s="11"/>
      <c r="S68" s="11"/>
      <c r="T68" s="11"/>
      <c r="U68" s="11"/>
      <c r="V68" s="11"/>
      <c r="W68" s="53"/>
    </row>
    <row r="69" spans="1:26" ht="19.95" customHeight="1" x14ac:dyDescent="0.3">
      <c r="A69" s="202"/>
      <c r="B69" s="319" t="s">
        <v>40</v>
      </c>
      <c r="C69" s="320"/>
      <c r="D69" s="320"/>
      <c r="E69" s="321"/>
      <c r="F69" s="164"/>
      <c r="G69" s="164"/>
      <c r="H69" s="165" t="s">
        <v>94</v>
      </c>
      <c r="I69" s="165" t="s">
        <v>37</v>
      </c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15"/>
      <c r="B70" s="206" t="s">
        <v>95</v>
      </c>
      <c r="C70" s="3"/>
      <c r="D70" s="3"/>
      <c r="E70" s="14"/>
      <c r="F70" s="14"/>
      <c r="G70" s="14"/>
      <c r="H70" s="155"/>
      <c r="I70" s="155"/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120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42"/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8" t="s">
        <v>73</v>
      </c>
      <c r="C74" s="166"/>
      <c r="D74" s="166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x14ac:dyDescent="0.3">
      <c r="A75" s="2"/>
      <c r="B75" s="209" t="s">
        <v>82</v>
      </c>
      <c r="C75" s="129" t="s">
        <v>83</v>
      </c>
      <c r="D75" s="129" t="s">
        <v>84</v>
      </c>
      <c r="E75" s="157"/>
      <c r="F75" s="157" t="s">
        <v>85</v>
      </c>
      <c r="G75" s="157" t="s">
        <v>86</v>
      </c>
      <c r="H75" s="158" t="s">
        <v>87</v>
      </c>
      <c r="I75" s="158" t="s">
        <v>88</v>
      </c>
      <c r="J75" s="158"/>
      <c r="K75" s="158"/>
      <c r="L75" s="158"/>
      <c r="M75" s="158"/>
      <c r="N75" s="158"/>
      <c r="O75" s="158"/>
      <c r="P75" s="158" t="s">
        <v>89</v>
      </c>
      <c r="Q75" s="159"/>
      <c r="R75" s="159"/>
      <c r="S75" s="129" t="s">
        <v>90</v>
      </c>
      <c r="T75" s="160"/>
      <c r="U75" s="160"/>
      <c r="V75" s="129" t="s">
        <v>91</v>
      </c>
      <c r="W75" s="53"/>
    </row>
    <row r="76" spans="1:26" x14ac:dyDescent="0.3">
      <c r="A76" s="10"/>
      <c r="B76" s="210"/>
      <c r="C76" s="171"/>
      <c r="D76" s="325" t="s">
        <v>74</v>
      </c>
      <c r="E76" s="325"/>
      <c r="F76" s="136"/>
      <c r="G76" s="172"/>
      <c r="H76" s="136"/>
      <c r="I76" s="136"/>
      <c r="J76" s="137"/>
      <c r="K76" s="137"/>
      <c r="L76" s="137"/>
      <c r="M76" s="137"/>
      <c r="N76" s="137"/>
      <c r="O76" s="137"/>
      <c r="P76" s="137"/>
      <c r="Q76" s="135"/>
      <c r="R76" s="135"/>
      <c r="S76" s="135"/>
      <c r="T76" s="135"/>
      <c r="U76" s="135"/>
      <c r="V76" s="195"/>
      <c r="W76" s="216"/>
      <c r="X76" s="139"/>
      <c r="Y76" s="139"/>
      <c r="Z76" s="139"/>
    </row>
    <row r="77" spans="1:26" x14ac:dyDescent="0.3">
      <c r="A77" s="10"/>
      <c r="B77" s="211"/>
      <c r="C77" s="174">
        <v>1</v>
      </c>
      <c r="D77" s="316" t="s">
        <v>75</v>
      </c>
      <c r="E77" s="316"/>
      <c r="F77" s="140"/>
      <c r="G77" s="173"/>
      <c r="H77" s="140"/>
      <c r="I77" s="140"/>
      <c r="J77" s="141"/>
      <c r="K77" s="141"/>
      <c r="L77" s="141"/>
      <c r="M77" s="141"/>
      <c r="N77" s="141"/>
      <c r="O77" s="141"/>
      <c r="P77" s="141"/>
      <c r="Q77" s="10"/>
      <c r="R77" s="10"/>
      <c r="S77" s="10"/>
      <c r="T77" s="10"/>
      <c r="U77" s="10"/>
      <c r="V77" s="196"/>
      <c r="W77" s="216"/>
      <c r="X77" s="139"/>
      <c r="Y77" s="139"/>
      <c r="Z77" s="139"/>
    </row>
    <row r="78" spans="1:26" ht="25.05" customHeight="1" x14ac:dyDescent="0.3">
      <c r="A78" s="180"/>
      <c r="B78" s="212">
        <v>1</v>
      </c>
      <c r="C78" s="181" t="s">
        <v>123</v>
      </c>
      <c r="D78" s="317" t="s">
        <v>124</v>
      </c>
      <c r="E78" s="317"/>
      <c r="F78" s="175" t="s">
        <v>125</v>
      </c>
      <c r="G78" s="176">
        <v>32</v>
      </c>
      <c r="H78" s="175"/>
      <c r="I78" s="175">
        <f>ROUND(G78*(H78),2)</f>
        <v>0</v>
      </c>
      <c r="J78" s="177">
        <f>ROUND(G78*(N78),2)</f>
        <v>184.96</v>
      </c>
      <c r="K78" s="178">
        <f>ROUND(G78*(O78),2)</f>
        <v>0</v>
      </c>
      <c r="L78" s="178"/>
      <c r="M78" s="178">
        <f>ROUND(G78*(H78),2)</f>
        <v>0</v>
      </c>
      <c r="N78" s="178">
        <v>5.78</v>
      </c>
      <c r="O78" s="178"/>
      <c r="P78" s="182"/>
      <c r="Q78" s="182"/>
      <c r="R78" s="182"/>
      <c r="S78" s="179">
        <f>ROUND(G78*(P78),3)</f>
        <v>0</v>
      </c>
      <c r="T78" s="179"/>
      <c r="U78" s="179"/>
      <c r="V78" s="197"/>
      <c r="W78" s="53"/>
      <c r="Z78">
        <v>0</v>
      </c>
    </row>
    <row r="79" spans="1:26" ht="25.05" customHeight="1" x14ac:dyDescent="0.3">
      <c r="A79" s="180"/>
      <c r="B79" s="212">
        <v>2</v>
      </c>
      <c r="C79" s="181" t="s">
        <v>96</v>
      </c>
      <c r="D79" s="317" t="s">
        <v>97</v>
      </c>
      <c r="E79" s="317"/>
      <c r="F79" s="175" t="s">
        <v>98</v>
      </c>
      <c r="G79" s="176">
        <v>22</v>
      </c>
      <c r="H79" s="175"/>
      <c r="I79" s="175">
        <f>ROUND(G79*(H79),2)</f>
        <v>0</v>
      </c>
      <c r="J79" s="177">
        <f>ROUND(G79*(N79),2)</f>
        <v>66</v>
      </c>
      <c r="K79" s="178">
        <f>ROUND(G79*(O79),2)</f>
        <v>0</v>
      </c>
      <c r="L79" s="178"/>
      <c r="M79" s="178">
        <f>ROUND(G79*(H79),2)</f>
        <v>0</v>
      </c>
      <c r="N79" s="178">
        <v>3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3</v>
      </c>
      <c r="C80" s="181" t="s">
        <v>126</v>
      </c>
      <c r="D80" s="317" t="s">
        <v>127</v>
      </c>
      <c r="E80" s="317"/>
      <c r="F80" s="175" t="s">
        <v>104</v>
      </c>
      <c r="G80" s="176">
        <v>85</v>
      </c>
      <c r="H80" s="175"/>
      <c r="I80" s="175">
        <f>ROUND(G80*(H80),2)</f>
        <v>0</v>
      </c>
      <c r="J80" s="177">
        <f>ROUND(G80*(N80),2)</f>
        <v>113.05</v>
      </c>
      <c r="K80" s="178">
        <f>ROUND(G80*(O80),2)</f>
        <v>0</v>
      </c>
      <c r="L80" s="178"/>
      <c r="M80" s="178">
        <f>ROUND(G80*(H80),2)</f>
        <v>0</v>
      </c>
      <c r="N80" s="178">
        <v>1.33</v>
      </c>
      <c r="O80" s="178"/>
      <c r="P80" s="182"/>
      <c r="Q80" s="182"/>
      <c r="R80" s="182"/>
      <c r="S80" s="179">
        <f>ROUND(G80*(P80),3)</f>
        <v>0</v>
      </c>
      <c r="T80" s="179"/>
      <c r="U80" s="179"/>
      <c r="V80" s="197"/>
      <c r="W80" s="53"/>
      <c r="Z80">
        <v>0</v>
      </c>
    </row>
    <row r="81" spans="1:26" x14ac:dyDescent="0.3">
      <c r="A81" s="10"/>
      <c r="B81" s="211"/>
      <c r="C81" s="174">
        <v>1</v>
      </c>
      <c r="D81" s="316" t="s">
        <v>75</v>
      </c>
      <c r="E81" s="316"/>
      <c r="F81" s="140"/>
      <c r="G81" s="173"/>
      <c r="H81" s="140"/>
      <c r="I81" s="142">
        <f>ROUND((SUM(I77:I80))/1,2)</f>
        <v>0</v>
      </c>
      <c r="J81" s="141"/>
      <c r="K81" s="141"/>
      <c r="L81" s="141">
        <f>ROUND((SUM(L77:L80))/1,2)</f>
        <v>0</v>
      </c>
      <c r="M81" s="141">
        <f>ROUND((SUM(M77:M80))/1,2)</f>
        <v>0</v>
      </c>
      <c r="N81" s="141"/>
      <c r="O81" s="141"/>
      <c r="P81" s="141"/>
      <c r="Q81" s="10"/>
      <c r="R81" s="10"/>
      <c r="S81" s="10">
        <f>ROUND((SUM(S77:S80))/1,2)</f>
        <v>0</v>
      </c>
      <c r="T81" s="10"/>
      <c r="U81" s="10"/>
      <c r="V81" s="198">
        <f>ROUND((SUM(V77:V80))/1,2)</f>
        <v>0</v>
      </c>
      <c r="W81" s="216"/>
      <c r="X81" s="139"/>
      <c r="Y81" s="139"/>
      <c r="Z81" s="139"/>
    </row>
    <row r="82" spans="1:26" x14ac:dyDescent="0.3">
      <c r="A82" s="1"/>
      <c r="B82" s="207"/>
      <c r="C82" s="1"/>
      <c r="D82" s="1"/>
      <c r="E82" s="133"/>
      <c r="F82" s="133"/>
      <c r="G82" s="167"/>
      <c r="H82" s="133"/>
      <c r="I82" s="133"/>
      <c r="J82" s="134"/>
      <c r="K82" s="134"/>
      <c r="L82" s="134"/>
      <c r="M82" s="134"/>
      <c r="N82" s="134"/>
      <c r="O82" s="134"/>
      <c r="P82" s="134"/>
      <c r="Q82" s="1"/>
      <c r="R82" s="1"/>
      <c r="S82" s="1"/>
      <c r="T82" s="1"/>
      <c r="U82" s="1"/>
      <c r="V82" s="199"/>
      <c r="W82" s="53"/>
    </row>
    <row r="83" spans="1:26" x14ac:dyDescent="0.3">
      <c r="A83" s="10"/>
      <c r="B83" s="211"/>
      <c r="C83" s="174">
        <v>4</v>
      </c>
      <c r="D83" s="316" t="s">
        <v>122</v>
      </c>
      <c r="E83" s="316"/>
      <c r="F83" s="140"/>
      <c r="G83" s="173"/>
      <c r="H83" s="140"/>
      <c r="I83" s="140"/>
      <c r="J83" s="141"/>
      <c r="K83" s="141"/>
      <c r="L83" s="141"/>
      <c r="M83" s="141"/>
      <c r="N83" s="141"/>
      <c r="O83" s="141"/>
      <c r="P83" s="141"/>
      <c r="Q83" s="10"/>
      <c r="R83" s="10"/>
      <c r="S83" s="10"/>
      <c r="T83" s="10"/>
      <c r="U83" s="10"/>
      <c r="V83" s="196"/>
      <c r="W83" s="216"/>
      <c r="X83" s="139"/>
      <c r="Y83" s="139"/>
      <c r="Z83" s="139"/>
    </row>
    <row r="84" spans="1:26" ht="25.05" customHeight="1" x14ac:dyDescent="0.3">
      <c r="A84" s="180"/>
      <c r="B84" s="212">
        <v>4</v>
      </c>
      <c r="C84" s="181" t="s">
        <v>107</v>
      </c>
      <c r="D84" s="317" t="s">
        <v>108</v>
      </c>
      <c r="E84" s="317"/>
      <c r="F84" s="175" t="s">
        <v>104</v>
      </c>
      <c r="G84" s="176">
        <v>85</v>
      </c>
      <c r="H84" s="175"/>
      <c r="I84" s="175">
        <f>ROUND(G84*(H84),2)</f>
        <v>0</v>
      </c>
      <c r="J84" s="177">
        <f>ROUND(G84*(N84),2)</f>
        <v>11.05</v>
      </c>
      <c r="K84" s="178">
        <f>ROUND(G84*(O84),2)</f>
        <v>0</v>
      </c>
      <c r="L84" s="178"/>
      <c r="M84" s="178">
        <f>ROUND(G84*(H84),2)</f>
        <v>0</v>
      </c>
      <c r="N84" s="178">
        <v>0.13</v>
      </c>
      <c r="O84" s="178"/>
      <c r="P84" s="182">
        <v>6.0999999999999997E-4</v>
      </c>
      <c r="Q84" s="182"/>
      <c r="R84" s="182">
        <v>6.0999999999999997E-4</v>
      </c>
      <c r="S84" s="179">
        <f>ROUND(G84*(P84),3)</f>
        <v>5.1999999999999998E-2</v>
      </c>
      <c r="T84" s="179"/>
      <c r="U84" s="179"/>
      <c r="V84" s="197"/>
      <c r="W84" s="53"/>
      <c r="Z84">
        <v>0</v>
      </c>
    </row>
    <row r="85" spans="1:26" ht="25.05" customHeight="1" x14ac:dyDescent="0.3">
      <c r="A85" s="180"/>
      <c r="B85" s="212">
        <v>5</v>
      </c>
      <c r="C85" s="181" t="s">
        <v>105</v>
      </c>
      <c r="D85" s="317" t="s">
        <v>106</v>
      </c>
      <c r="E85" s="317"/>
      <c r="F85" s="175" t="s">
        <v>104</v>
      </c>
      <c r="G85" s="176">
        <v>42.6</v>
      </c>
      <c r="H85" s="175"/>
      <c r="I85" s="175">
        <f>ROUND(G85*(H85),2)</f>
        <v>0</v>
      </c>
      <c r="J85" s="177">
        <f>ROUND(G85*(N85),2)</f>
        <v>2944.51</v>
      </c>
      <c r="K85" s="178">
        <f>ROUND(G85*(O85),2)</f>
        <v>0</v>
      </c>
      <c r="L85" s="178"/>
      <c r="M85" s="178">
        <f>ROUND(G85*(H85),2)</f>
        <v>0</v>
      </c>
      <c r="N85" s="178">
        <v>69.12</v>
      </c>
      <c r="O85" s="178"/>
      <c r="P85" s="182"/>
      <c r="Q85" s="182"/>
      <c r="R85" s="182"/>
      <c r="S85" s="179">
        <f>ROUND(G85*(P85),3)</f>
        <v>0</v>
      </c>
      <c r="T85" s="179"/>
      <c r="U85" s="179"/>
      <c r="V85" s="197"/>
      <c r="W85" s="53"/>
      <c r="Z85">
        <v>0</v>
      </c>
    </row>
    <row r="86" spans="1:26" ht="25.05" customHeight="1" x14ac:dyDescent="0.3">
      <c r="A86" s="180"/>
      <c r="B86" s="212">
        <v>6</v>
      </c>
      <c r="C86" s="181" t="s">
        <v>109</v>
      </c>
      <c r="D86" s="317" t="s">
        <v>128</v>
      </c>
      <c r="E86" s="317"/>
      <c r="F86" s="175" t="s">
        <v>104</v>
      </c>
      <c r="G86" s="176">
        <v>85</v>
      </c>
      <c r="H86" s="175"/>
      <c r="I86" s="175">
        <f>ROUND(G86*(H86),2)</f>
        <v>0</v>
      </c>
      <c r="J86" s="177">
        <f>ROUND(G86*(N86),2)</f>
        <v>886.55</v>
      </c>
      <c r="K86" s="178">
        <f>ROUND(G86*(O86),2)</f>
        <v>0</v>
      </c>
      <c r="L86" s="178"/>
      <c r="M86" s="178">
        <f>ROUND(G86*(H86),2)</f>
        <v>0</v>
      </c>
      <c r="N86" s="178">
        <v>10.43</v>
      </c>
      <c r="O86" s="178"/>
      <c r="P86" s="182"/>
      <c r="Q86" s="182"/>
      <c r="R86" s="182"/>
      <c r="S86" s="179">
        <f>ROUND(G86*(P86),3)</f>
        <v>0</v>
      </c>
      <c r="T86" s="179"/>
      <c r="U86" s="179"/>
      <c r="V86" s="197"/>
      <c r="W86" s="53"/>
      <c r="Z86">
        <v>0</v>
      </c>
    </row>
    <row r="87" spans="1:26" x14ac:dyDescent="0.3">
      <c r="A87" s="10"/>
      <c r="B87" s="211"/>
      <c r="C87" s="174">
        <v>4</v>
      </c>
      <c r="D87" s="316" t="s">
        <v>122</v>
      </c>
      <c r="E87" s="316"/>
      <c r="F87" s="140"/>
      <c r="G87" s="173"/>
      <c r="H87" s="140"/>
      <c r="I87" s="142">
        <f>ROUND((SUM(I83:I86))/1,2)</f>
        <v>0</v>
      </c>
      <c r="J87" s="141"/>
      <c r="K87" s="141"/>
      <c r="L87" s="141">
        <f>ROUND((SUM(L83:L86))/1,2)</f>
        <v>0</v>
      </c>
      <c r="M87" s="141">
        <f>ROUND((SUM(M83:M86))/1,2)</f>
        <v>0</v>
      </c>
      <c r="N87" s="141"/>
      <c r="O87" s="141"/>
      <c r="P87" s="141"/>
      <c r="Q87" s="10"/>
      <c r="R87" s="10"/>
      <c r="S87" s="10">
        <f>ROUND((SUM(S83:S86))/1,2)</f>
        <v>0.05</v>
      </c>
      <c r="T87" s="10"/>
      <c r="U87" s="10"/>
      <c r="V87" s="198">
        <f>ROUND((SUM(V83:V86))/1,2)</f>
        <v>0</v>
      </c>
      <c r="W87" s="216"/>
      <c r="X87" s="139"/>
      <c r="Y87" s="139"/>
      <c r="Z87" s="139"/>
    </row>
    <row r="88" spans="1:26" x14ac:dyDescent="0.3">
      <c r="A88" s="1"/>
      <c r="B88" s="207"/>
      <c r="C88" s="1"/>
      <c r="D88" s="1"/>
      <c r="E88" s="133"/>
      <c r="F88" s="133"/>
      <c r="G88" s="167"/>
      <c r="H88" s="133"/>
      <c r="I88" s="133"/>
      <c r="J88" s="134"/>
      <c r="K88" s="134"/>
      <c r="L88" s="134"/>
      <c r="M88" s="134"/>
      <c r="N88" s="134"/>
      <c r="O88" s="134"/>
      <c r="P88" s="134"/>
      <c r="Q88" s="1"/>
      <c r="R88" s="1"/>
      <c r="S88" s="1"/>
      <c r="T88" s="1"/>
      <c r="U88" s="1"/>
      <c r="V88" s="199"/>
      <c r="W88" s="53"/>
    </row>
    <row r="89" spans="1:26" x14ac:dyDescent="0.3">
      <c r="A89" s="10"/>
      <c r="B89" s="211"/>
      <c r="C89" s="174">
        <v>99</v>
      </c>
      <c r="D89" s="316" t="s">
        <v>79</v>
      </c>
      <c r="E89" s="316"/>
      <c r="F89" s="140"/>
      <c r="G89" s="173"/>
      <c r="H89" s="140"/>
      <c r="I89" s="140"/>
      <c r="J89" s="141"/>
      <c r="K89" s="141"/>
      <c r="L89" s="141"/>
      <c r="M89" s="141"/>
      <c r="N89" s="141"/>
      <c r="O89" s="141"/>
      <c r="P89" s="141"/>
      <c r="Q89" s="10"/>
      <c r="R89" s="10"/>
      <c r="S89" s="10"/>
      <c r="T89" s="10"/>
      <c r="U89" s="10"/>
      <c r="V89" s="196"/>
      <c r="W89" s="216"/>
      <c r="X89" s="139"/>
      <c r="Y89" s="139"/>
      <c r="Z89" s="139"/>
    </row>
    <row r="90" spans="1:26" ht="25.05" customHeight="1" x14ac:dyDescent="0.3">
      <c r="A90" s="180"/>
      <c r="B90" s="212">
        <v>7</v>
      </c>
      <c r="C90" s="181" t="s">
        <v>118</v>
      </c>
      <c r="D90" s="317" t="s">
        <v>119</v>
      </c>
      <c r="E90" s="317"/>
      <c r="F90" s="175" t="s">
        <v>98</v>
      </c>
      <c r="G90" s="176">
        <v>15.489000000000001</v>
      </c>
      <c r="H90" s="175"/>
      <c r="I90" s="175">
        <f>ROUND(G90*(H90),2)</f>
        <v>0</v>
      </c>
      <c r="J90" s="177">
        <f>ROUND(G90*(N90),2)</f>
        <v>26.64</v>
      </c>
      <c r="K90" s="178">
        <f>ROUND(G90*(O90),2)</f>
        <v>0</v>
      </c>
      <c r="L90" s="178"/>
      <c r="M90" s="178">
        <f>ROUND(G90*(H90),2)</f>
        <v>0</v>
      </c>
      <c r="N90" s="178">
        <v>1.72</v>
      </c>
      <c r="O90" s="178"/>
      <c r="P90" s="182"/>
      <c r="Q90" s="182"/>
      <c r="R90" s="182"/>
      <c r="S90" s="179">
        <f>ROUND(G90*(P90),3)</f>
        <v>0</v>
      </c>
      <c r="T90" s="179"/>
      <c r="U90" s="179"/>
      <c r="V90" s="197"/>
      <c r="W90" s="53"/>
      <c r="Z90">
        <v>0</v>
      </c>
    </row>
    <row r="91" spans="1:26" x14ac:dyDescent="0.3">
      <c r="A91" s="10"/>
      <c r="B91" s="211"/>
      <c r="C91" s="174">
        <v>99</v>
      </c>
      <c r="D91" s="316" t="s">
        <v>79</v>
      </c>
      <c r="E91" s="316"/>
      <c r="F91" s="140"/>
      <c r="G91" s="173"/>
      <c r="H91" s="140"/>
      <c r="I91" s="142">
        <f>ROUND((SUM(I89:I90))/1,2)</f>
        <v>0</v>
      </c>
      <c r="J91" s="141"/>
      <c r="K91" s="141"/>
      <c r="L91" s="141">
        <f>ROUND((SUM(L89:L90))/1,2)</f>
        <v>0</v>
      </c>
      <c r="M91" s="141">
        <f>ROUND((SUM(M89:M90))/1,2)</f>
        <v>0</v>
      </c>
      <c r="N91" s="141"/>
      <c r="O91" s="141"/>
      <c r="P91" s="190"/>
      <c r="Q91" s="1"/>
      <c r="R91" s="1"/>
      <c r="S91" s="190">
        <f>ROUND((SUM(S89:S90))/1,2)</f>
        <v>0</v>
      </c>
      <c r="T91" s="2"/>
      <c r="U91" s="2"/>
      <c r="V91" s="198">
        <f>ROUND((SUM(V89:V90))/1,2)</f>
        <v>0</v>
      </c>
      <c r="W91" s="53"/>
    </row>
    <row r="92" spans="1:26" x14ac:dyDescent="0.3">
      <c r="A92" s="1"/>
      <c r="B92" s="207"/>
      <c r="C92" s="1"/>
      <c r="D92" s="1"/>
      <c r="E92" s="133"/>
      <c r="F92" s="133"/>
      <c r="G92" s="167"/>
      <c r="H92" s="133"/>
      <c r="I92" s="133"/>
      <c r="J92" s="134"/>
      <c r="K92" s="134"/>
      <c r="L92" s="134"/>
      <c r="M92" s="134"/>
      <c r="N92" s="134"/>
      <c r="O92" s="134"/>
      <c r="P92" s="134"/>
      <c r="Q92" s="1"/>
      <c r="R92" s="1"/>
      <c r="S92" s="1"/>
      <c r="T92" s="1"/>
      <c r="U92" s="1"/>
      <c r="V92" s="199"/>
      <c r="W92" s="53"/>
    </row>
    <row r="93" spans="1:26" x14ac:dyDescent="0.3">
      <c r="A93" s="10"/>
      <c r="B93" s="211"/>
      <c r="C93" s="10"/>
      <c r="D93" s="318" t="s">
        <v>74</v>
      </c>
      <c r="E93" s="318"/>
      <c r="F93" s="140"/>
      <c r="G93" s="173"/>
      <c r="H93" s="140"/>
      <c r="I93" s="142">
        <f>ROUND((SUM(I76:I92))/2,2)</f>
        <v>0</v>
      </c>
      <c r="J93" s="141"/>
      <c r="K93" s="141"/>
      <c r="L93" s="141">
        <f>ROUND((SUM(L76:L92))/2,2)</f>
        <v>0</v>
      </c>
      <c r="M93" s="141">
        <f>ROUND((SUM(M76:M92))/2,2)</f>
        <v>0</v>
      </c>
      <c r="N93" s="141"/>
      <c r="O93" s="141"/>
      <c r="P93" s="190"/>
      <c r="Q93" s="1"/>
      <c r="R93" s="1"/>
      <c r="S93" s="190">
        <f>ROUND((SUM(S76:S92))/2,2)</f>
        <v>0.05</v>
      </c>
      <c r="T93" s="1"/>
      <c r="U93" s="1"/>
      <c r="V93" s="198">
        <f>ROUND((SUM(V76:V92))/2,2)</f>
        <v>0</v>
      </c>
      <c r="W93" s="53"/>
    </row>
    <row r="94" spans="1:26" x14ac:dyDescent="0.3">
      <c r="A94" s="1"/>
      <c r="B94" s="214"/>
      <c r="C94" s="191"/>
      <c r="D94" s="314" t="s">
        <v>80</v>
      </c>
      <c r="E94" s="314"/>
      <c r="F94" s="192"/>
      <c r="G94" s="193"/>
      <c r="H94" s="192"/>
      <c r="I94" s="192">
        <f>ROUND((SUM(I76:I93))/3,2)</f>
        <v>0</v>
      </c>
      <c r="J94" s="194"/>
      <c r="K94" s="194">
        <f>ROUND((SUM(K76:K93))/3,2)</f>
        <v>0</v>
      </c>
      <c r="L94" s="194">
        <f>ROUND((SUM(L76:L93))/3,2)</f>
        <v>0</v>
      </c>
      <c r="M94" s="194">
        <f>ROUND((SUM(M76:M93))/3,2)</f>
        <v>0</v>
      </c>
      <c r="N94" s="194"/>
      <c r="O94" s="194"/>
      <c r="P94" s="193"/>
      <c r="Q94" s="191"/>
      <c r="R94" s="191"/>
      <c r="S94" s="193">
        <f>ROUND((SUM(S76:S93))/3,2)</f>
        <v>0.05</v>
      </c>
      <c r="T94" s="191"/>
      <c r="U94" s="191"/>
      <c r="V94" s="201">
        <f>ROUND((SUM(V76:V93))/3,2)</f>
        <v>0</v>
      </c>
      <c r="W94" s="53"/>
      <c r="Z94">
        <f>(SUM(Z76:Z93))</f>
        <v>0</v>
      </c>
    </row>
  </sheetData>
  <mergeCells count="62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6:E46"/>
    <mergeCell ref="B47:E47"/>
    <mergeCell ref="B48:E48"/>
    <mergeCell ref="F46:H46"/>
    <mergeCell ref="F47:H47"/>
    <mergeCell ref="F48:H48"/>
    <mergeCell ref="D81:E81"/>
    <mergeCell ref="B65:V65"/>
    <mergeCell ref="H1:I1"/>
    <mergeCell ref="B67:E67"/>
    <mergeCell ref="B68:E68"/>
    <mergeCell ref="B69:E69"/>
    <mergeCell ref="I67:P67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D76:E76"/>
    <mergeCell ref="D77:E77"/>
    <mergeCell ref="D78:E78"/>
    <mergeCell ref="D79:E79"/>
    <mergeCell ref="D80:E80"/>
    <mergeCell ref="D90:E90"/>
    <mergeCell ref="D91:E91"/>
    <mergeCell ref="D93:E93"/>
    <mergeCell ref="D94:E94"/>
    <mergeCell ref="D83:E83"/>
    <mergeCell ref="D84:E84"/>
    <mergeCell ref="D85:E85"/>
    <mergeCell ref="D86:E86"/>
    <mergeCell ref="D87:E87"/>
    <mergeCell ref="D89:E89"/>
  </mergeCells>
  <hyperlinks>
    <hyperlink ref="B1:C1" location="A2:A2" tooltip="Klikni na prechod ku Kryciemu listu..." display="Krycí list rozpočtu" xr:uid="{3DA595BE-61ED-4E45-8D6B-8787D6CF2F2B}"/>
    <hyperlink ref="E1:F1" location="A54:A54" tooltip="Klikni na prechod ku rekapitulácii..." display="Rekapitulácia rozpočtu" xr:uid="{76CD9A52-3AC1-4839-87DD-5EE457024ECD}"/>
    <hyperlink ref="H1:I1" location="B75:B75" tooltip="Klikni na prechod ku Rozpočet..." display="Rozpočet" xr:uid="{2F3262A8-F8AD-4F75-AF4C-26B571A2C905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 xml:space="preserve">&amp;C&amp;B&amp; Rozpočet Vranov n. T. - Oprava chodníkov a komunikácií  / Oprava chodníka ul. Janka Kráľa </oddHeader>
    <oddFooter>&amp;RStrana &amp;P z &amp;N    &amp;L&amp;7Spracované systémom Systematic® Kalkulus, tel.: 051 77 10 585</oddFooter>
  </headerFooter>
  <rowBreaks count="2" manualBreakCount="2">
    <brk id="40" max="16383" man="1"/>
    <brk id="6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0980C-27D1-47ED-8F89-10F0F3CAF6BE}">
  <dimension ref="A1:AA110"/>
  <sheetViews>
    <sheetView workbookViewId="0">
      <pane ySplit="1" topLeftCell="A77" activePane="bottomLeft" state="frozen"/>
      <selection pane="bottomLeft" activeCell="H106" sqref="H79:H106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332031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29</v>
      </c>
      <c r="C1" s="332"/>
      <c r="D1" s="12"/>
      <c r="E1" s="382" t="s">
        <v>0</v>
      </c>
      <c r="F1" s="383"/>
      <c r="G1" s="13"/>
      <c r="H1" s="331" t="s">
        <v>81</v>
      </c>
      <c r="I1" s="332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29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30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129</v>
      </c>
      <c r="C4" s="32"/>
      <c r="D4" s="25"/>
      <c r="E4" s="25"/>
      <c r="F4" s="44" t="s">
        <v>32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34</v>
      </c>
      <c r="C6" s="32"/>
      <c r="D6" s="44" t="s">
        <v>35</v>
      </c>
      <c r="E6" s="25"/>
      <c r="F6" s="44" t="s">
        <v>36</v>
      </c>
      <c r="G6" s="44" t="s">
        <v>37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38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41</v>
      </c>
      <c r="C8" s="46"/>
      <c r="D8" s="28"/>
      <c r="E8" s="28"/>
      <c r="F8" s="50" t="s">
        <v>42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39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41</v>
      </c>
      <c r="C10" s="32"/>
      <c r="D10" s="25"/>
      <c r="E10" s="25"/>
      <c r="F10" s="44" t="s">
        <v>42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40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41</v>
      </c>
      <c r="C12" s="32"/>
      <c r="D12" s="25"/>
      <c r="E12" s="25"/>
      <c r="F12" s="44" t="s">
        <v>42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63</v>
      </c>
      <c r="D14" s="61" t="s">
        <v>64</v>
      </c>
      <c r="E14" s="66" t="s">
        <v>65</v>
      </c>
      <c r="F14" s="375" t="s">
        <v>48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43</v>
      </c>
      <c r="C15" s="63">
        <f>'SO 15322'!E60</f>
        <v>0</v>
      </c>
      <c r="D15" s="58">
        <f>'SO 15322'!F60</f>
        <v>0</v>
      </c>
      <c r="E15" s="67">
        <f>'SO 15322'!G60</f>
        <v>0</v>
      </c>
      <c r="F15" s="377"/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44</v>
      </c>
      <c r="C16" s="92"/>
      <c r="D16" s="93"/>
      <c r="E16" s="94"/>
      <c r="F16" s="378" t="s">
        <v>49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(SUM(Z77:Z109))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45</v>
      </c>
      <c r="C17" s="63"/>
      <c r="D17" s="58"/>
      <c r="E17" s="67"/>
      <c r="F17" s="379" t="s">
        <v>50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46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47</v>
      </c>
      <c r="C19" s="65"/>
      <c r="D19" s="60"/>
      <c r="E19" s="69">
        <f>SUM(E15:E18)</f>
        <v>0</v>
      </c>
      <c r="F19" s="364" t="s">
        <v>47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56</v>
      </c>
      <c r="C20" s="57"/>
      <c r="D20" s="95"/>
      <c r="E20" s="96"/>
      <c r="F20" s="353" t="s">
        <v>56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57</v>
      </c>
      <c r="C21" s="51"/>
      <c r="D21" s="91"/>
      <c r="E21" s="70">
        <f>((E15*U22*0)+(E16*V22*0)+(E17*W22*0))/100</f>
        <v>0</v>
      </c>
      <c r="F21" s="368" t="s">
        <v>60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58</v>
      </c>
      <c r="C22" s="34"/>
      <c r="D22" s="72"/>
      <c r="E22" s="71">
        <f>((E15*U23*0)+(E16*V23*0)+(E17*W23*0))/100</f>
        <v>0</v>
      </c>
      <c r="F22" s="368" t="s">
        <v>61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59</v>
      </c>
      <c r="C23" s="34"/>
      <c r="D23" s="72"/>
      <c r="E23" s="71">
        <f>((E15*U24*0)+(E16*V24*0)+(E17*W24*0))/100</f>
        <v>0</v>
      </c>
      <c r="F23" s="368" t="s">
        <v>62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47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68</v>
      </c>
      <c r="C26" s="98"/>
      <c r="D26" s="100"/>
      <c r="E26" s="106"/>
      <c r="F26" s="353" t="s">
        <v>51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52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53</v>
      </c>
      <c r="G28" s="359"/>
      <c r="H28" s="217">
        <f>P27-SUM('SO 15322'!K77:'SO 15322'!K109)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54</v>
      </c>
      <c r="G29" s="361"/>
      <c r="H29" s="33">
        <f>SUM('SO 15322'!K77:'SO 15322'!K109)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55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66</v>
      </c>
      <c r="C32" s="102"/>
      <c r="D32" s="19"/>
      <c r="E32" s="111" t="s">
        <v>67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19" t="s">
        <v>38</v>
      </c>
      <c r="C46" s="320"/>
      <c r="D46" s="320"/>
      <c r="E46" s="321"/>
      <c r="F46" s="346" t="s">
        <v>35</v>
      </c>
      <c r="G46" s="320"/>
      <c r="H46" s="32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19" t="s">
        <v>39</v>
      </c>
      <c r="C47" s="320"/>
      <c r="D47" s="320"/>
      <c r="E47" s="321"/>
      <c r="F47" s="346" t="s">
        <v>33</v>
      </c>
      <c r="G47" s="320"/>
      <c r="H47" s="32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19" t="s">
        <v>40</v>
      </c>
      <c r="C48" s="320"/>
      <c r="D48" s="320"/>
      <c r="E48" s="321"/>
      <c r="F48" s="346" t="s">
        <v>72</v>
      </c>
      <c r="G48" s="320"/>
      <c r="H48" s="32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47" t="s">
        <v>30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129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69</v>
      </c>
      <c r="C54" s="342"/>
      <c r="D54" s="129"/>
      <c r="E54" s="129" t="s">
        <v>63</v>
      </c>
      <c r="F54" s="129" t="s">
        <v>64</v>
      </c>
      <c r="G54" s="129" t="s">
        <v>47</v>
      </c>
      <c r="H54" s="129" t="s">
        <v>70</v>
      </c>
      <c r="I54" s="129" t="s">
        <v>71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6" t="s">
        <v>74</v>
      </c>
      <c r="C55" s="325"/>
      <c r="D55" s="325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37" t="s">
        <v>75</v>
      </c>
      <c r="C56" s="338"/>
      <c r="D56" s="338"/>
      <c r="E56" s="140">
        <f>'SO 15322'!L84</f>
        <v>0</v>
      </c>
      <c r="F56" s="140">
        <f>'SO 15322'!M84</f>
        <v>0</v>
      </c>
      <c r="G56" s="140">
        <f>'SO 15322'!I84</f>
        <v>0</v>
      </c>
      <c r="H56" s="141">
        <f>'SO 15322'!S84</f>
        <v>0</v>
      </c>
      <c r="I56" s="141">
        <f>'SO 15322'!V84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37" t="s">
        <v>76</v>
      </c>
      <c r="C57" s="338"/>
      <c r="D57" s="338"/>
      <c r="E57" s="140">
        <f>'SO 15322'!L92</f>
        <v>0</v>
      </c>
      <c r="F57" s="140">
        <f>'SO 15322'!M92</f>
        <v>0</v>
      </c>
      <c r="G57" s="140">
        <f>'SO 15322'!I92</f>
        <v>0</v>
      </c>
      <c r="H57" s="141">
        <f>'SO 15322'!S92</f>
        <v>560.03</v>
      </c>
      <c r="I57" s="141">
        <f>'SO 15322'!V92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37" t="s">
        <v>77</v>
      </c>
      <c r="C58" s="338"/>
      <c r="D58" s="338"/>
      <c r="E58" s="140">
        <f>'SO 15322'!L96</f>
        <v>0</v>
      </c>
      <c r="F58" s="140">
        <f>'SO 15322'!M96</f>
        <v>0</v>
      </c>
      <c r="G58" s="140">
        <f>'SO 15322'!I96</f>
        <v>0</v>
      </c>
      <c r="H58" s="141">
        <f>'SO 15322'!S96</f>
        <v>4.04</v>
      </c>
      <c r="I58" s="141">
        <f>'SO 15322'!V96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37" t="s">
        <v>78</v>
      </c>
      <c r="C59" s="338"/>
      <c r="D59" s="338"/>
      <c r="E59" s="140">
        <f>'SO 15322'!L107</f>
        <v>0</v>
      </c>
      <c r="F59" s="140">
        <f>'SO 15322'!M107</f>
        <v>0</v>
      </c>
      <c r="G59" s="140">
        <f>'SO 15322'!I107</f>
        <v>0</v>
      </c>
      <c r="H59" s="141">
        <f>'SO 15322'!S107</f>
        <v>52.58</v>
      </c>
      <c r="I59" s="141">
        <f>'SO 15322'!V107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0"/>
      <c r="B60" s="326" t="s">
        <v>74</v>
      </c>
      <c r="C60" s="318"/>
      <c r="D60" s="318"/>
      <c r="E60" s="142">
        <f>'SO 15322'!L109</f>
        <v>0</v>
      </c>
      <c r="F60" s="142">
        <f>'SO 15322'!M109</f>
        <v>0</v>
      </c>
      <c r="G60" s="142">
        <f>'SO 15322'!I109</f>
        <v>0</v>
      </c>
      <c r="H60" s="143">
        <f>'SO 15322'!S109</f>
        <v>616.65</v>
      </c>
      <c r="I60" s="143">
        <f>'SO 15322'!V109</f>
        <v>0</v>
      </c>
      <c r="J60" s="143"/>
      <c r="K60" s="143"/>
      <c r="L60" s="143"/>
      <c r="M60" s="143"/>
      <c r="N60" s="143"/>
      <c r="O60" s="143"/>
      <c r="P60" s="143"/>
      <c r="Q60" s="139"/>
      <c r="R60" s="139"/>
      <c r="S60" s="139"/>
      <c r="T60" s="139"/>
      <c r="U60" s="139"/>
      <c r="V60" s="152"/>
      <c r="W60" s="216"/>
      <c r="X60" s="139"/>
      <c r="Y60" s="139"/>
      <c r="Z60" s="139"/>
    </row>
    <row r="61" spans="1:26" x14ac:dyDescent="0.3">
      <c r="A61" s="1"/>
      <c r="B61" s="207"/>
      <c r="C61" s="1"/>
      <c r="D61" s="1"/>
      <c r="E61" s="133"/>
      <c r="F61" s="133"/>
      <c r="G61" s="133"/>
      <c r="H61" s="134"/>
      <c r="I61" s="134"/>
      <c r="J61" s="134"/>
      <c r="K61" s="134"/>
      <c r="L61" s="134"/>
      <c r="M61" s="134"/>
      <c r="N61" s="134"/>
      <c r="O61" s="134"/>
      <c r="P61" s="134"/>
      <c r="V61" s="153"/>
      <c r="W61" s="53"/>
    </row>
    <row r="62" spans="1:26" x14ac:dyDescent="0.3">
      <c r="A62" s="144"/>
      <c r="B62" s="327" t="s">
        <v>80</v>
      </c>
      <c r="C62" s="328"/>
      <c r="D62" s="328"/>
      <c r="E62" s="146">
        <f>'SO 15322'!L110</f>
        <v>0</v>
      </c>
      <c r="F62" s="146">
        <f>'SO 15322'!M110</f>
        <v>0</v>
      </c>
      <c r="G62" s="146">
        <f>'SO 15322'!I110</f>
        <v>0</v>
      </c>
      <c r="H62" s="147">
        <f>'SO 15322'!S110</f>
        <v>616.65</v>
      </c>
      <c r="I62" s="147">
        <f>'SO 15322'!V110</f>
        <v>0</v>
      </c>
      <c r="J62" s="148"/>
      <c r="K62" s="148"/>
      <c r="L62" s="148"/>
      <c r="M62" s="148"/>
      <c r="N62" s="148"/>
      <c r="O62" s="148"/>
      <c r="P62" s="148"/>
      <c r="Q62" s="149"/>
      <c r="R62" s="149"/>
      <c r="S62" s="149"/>
      <c r="T62" s="149"/>
      <c r="U62" s="149"/>
      <c r="V62" s="154"/>
      <c r="W62" s="216"/>
      <c r="X62" s="145"/>
      <c r="Y62" s="145"/>
      <c r="Z62" s="145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42"/>
      <c r="C64" s="3"/>
      <c r="D64" s="3"/>
      <c r="E64" s="14"/>
      <c r="F64" s="14"/>
      <c r="G64" s="14"/>
      <c r="H64" s="155"/>
      <c r="I64" s="155"/>
      <c r="J64" s="155"/>
      <c r="K64" s="155"/>
      <c r="L64" s="155"/>
      <c r="M64" s="155"/>
      <c r="N64" s="155"/>
      <c r="O64" s="155"/>
      <c r="P64" s="155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38"/>
      <c r="C65" s="8"/>
      <c r="D65" s="8"/>
      <c r="E65" s="27"/>
      <c r="F65" s="27"/>
      <c r="G65" s="27"/>
      <c r="H65" s="156"/>
      <c r="I65" s="156"/>
      <c r="J65" s="156"/>
      <c r="K65" s="156"/>
      <c r="L65" s="156"/>
      <c r="M65" s="156"/>
      <c r="N65" s="156"/>
      <c r="O65" s="156"/>
      <c r="P65" s="156"/>
      <c r="Q65" s="16"/>
      <c r="R65" s="16"/>
      <c r="S65" s="16"/>
      <c r="T65" s="16"/>
      <c r="U65" s="16"/>
      <c r="V65" s="16"/>
      <c r="W65" s="53"/>
    </row>
    <row r="66" spans="1:26" ht="34.950000000000003" customHeight="1" x14ac:dyDescent="0.3">
      <c r="A66" s="1"/>
      <c r="B66" s="329" t="s">
        <v>81</v>
      </c>
      <c r="C66" s="330"/>
      <c r="D66" s="330"/>
      <c r="E66" s="330"/>
      <c r="F66" s="330"/>
      <c r="G66" s="330"/>
      <c r="H66" s="330"/>
      <c r="I66" s="330"/>
      <c r="J66" s="330"/>
      <c r="K66" s="330"/>
      <c r="L66" s="330"/>
      <c r="M66" s="330"/>
      <c r="N66" s="330"/>
      <c r="O66" s="330"/>
      <c r="P66" s="330"/>
      <c r="Q66" s="330"/>
      <c r="R66" s="330"/>
      <c r="S66" s="330"/>
      <c r="T66" s="330"/>
      <c r="U66" s="330"/>
      <c r="V66" s="330"/>
      <c r="W66" s="53"/>
    </row>
    <row r="67" spans="1:26" x14ac:dyDescent="0.3">
      <c r="A67" s="15"/>
      <c r="B67" s="97"/>
      <c r="C67" s="19"/>
      <c r="D67" s="19"/>
      <c r="E67" s="99"/>
      <c r="F67" s="99"/>
      <c r="G67" s="99"/>
      <c r="H67" s="170"/>
      <c r="I67" s="170"/>
      <c r="J67" s="170"/>
      <c r="K67" s="170"/>
      <c r="L67" s="170"/>
      <c r="M67" s="170"/>
      <c r="N67" s="170"/>
      <c r="O67" s="170"/>
      <c r="P67" s="170"/>
      <c r="Q67" s="20"/>
      <c r="R67" s="20"/>
      <c r="S67" s="20"/>
      <c r="T67" s="20"/>
      <c r="U67" s="20"/>
      <c r="V67" s="20"/>
      <c r="W67" s="53"/>
    </row>
    <row r="68" spans="1:26" ht="19.95" customHeight="1" x14ac:dyDescent="0.3">
      <c r="A68" s="202"/>
      <c r="B68" s="333" t="s">
        <v>38</v>
      </c>
      <c r="C68" s="334"/>
      <c r="D68" s="334"/>
      <c r="E68" s="335"/>
      <c r="F68" s="168"/>
      <c r="G68" s="168"/>
      <c r="H68" s="169" t="s">
        <v>92</v>
      </c>
      <c r="I68" s="322" t="s">
        <v>93</v>
      </c>
      <c r="J68" s="323"/>
      <c r="K68" s="323"/>
      <c r="L68" s="323"/>
      <c r="M68" s="323"/>
      <c r="N68" s="323"/>
      <c r="O68" s="323"/>
      <c r="P68" s="324"/>
      <c r="Q68" s="18"/>
      <c r="R68" s="18"/>
      <c r="S68" s="18"/>
      <c r="T68" s="18"/>
      <c r="U68" s="18"/>
      <c r="V68" s="18"/>
      <c r="W68" s="53"/>
    </row>
    <row r="69" spans="1:26" ht="19.95" customHeight="1" x14ac:dyDescent="0.3">
      <c r="A69" s="202"/>
      <c r="B69" s="319" t="s">
        <v>39</v>
      </c>
      <c r="C69" s="320"/>
      <c r="D69" s="320"/>
      <c r="E69" s="321"/>
      <c r="F69" s="164"/>
      <c r="G69" s="164"/>
      <c r="H69" s="165" t="s">
        <v>33</v>
      </c>
      <c r="I69" s="165"/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202"/>
      <c r="B70" s="319" t="s">
        <v>40</v>
      </c>
      <c r="C70" s="320"/>
      <c r="D70" s="320"/>
      <c r="E70" s="321"/>
      <c r="F70" s="164"/>
      <c r="G70" s="164"/>
      <c r="H70" s="165" t="s">
        <v>94</v>
      </c>
      <c r="I70" s="165" t="s">
        <v>37</v>
      </c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95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6" t="s">
        <v>129</v>
      </c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8" t="s">
        <v>73</v>
      </c>
      <c r="C75" s="166"/>
      <c r="D75" s="166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x14ac:dyDescent="0.3">
      <c r="A76" s="2"/>
      <c r="B76" s="209" t="s">
        <v>82</v>
      </c>
      <c r="C76" s="129" t="s">
        <v>83</v>
      </c>
      <c r="D76" s="129" t="s">
        <v>84</v>
      </c>
      <c r="E76" s="157"/>
      <c r="F76" s="157" t="s">
        <v>85</v>
      </c>
      <c r="G76" s="157" t="s">
        <v>86</v>
      </c>
      <c r="H76" s="158" t="s">
        <v>87</v>
      </c>
      <c r="I76" s="158" t="s">
        <v>88</v>
      </c>
      <c r="J76" s="158"/>
      <c r="K76" s="158"/>
      <c r="L76" s="158"/>
      <c r="M76" s="158"/>
      <c r="N76" s="158"/>
      <c r="O76" s="158"/>
      <c r="P76" s="158" t="s">
        <v>89</v>
      </c>
      <c r="Q76" s="159"/>
      <c r="R76" s="159"/>
      <c r="S76" s="129" t="s">
        <v>90</v>
      </c>
      <c r="T76" s="160"/>
      <c r="U76" s="160"/>
      <c r="V76" s="129" t="s">
        <v>91</v>
      </c>
      <c r="W76" s="53"/>
    </row>
    <row r="77" spans="1:26" x14ac:dyDescent="0.3">
      <c r="A77" s="10"/>
      <c r="B77" s="210"/>
      <c r="C77" s="171"/>
      <c r="D77" s="325" t="s">
        <v>74</v>
      </c>
      <c r="E77" s="325"/>
      <c r="F77" s="136"/>
      <c r="G77" s="172"/>
      <c r="H77" s="136"/>
      <c r="I77" s="136"/>
      <c r="J77" s="137"/>
      <c r="K77" s="137"/>
      <c r="L77" s="137"/>
      <c r="M77" s="137"/>
      <c r="N77" s="137"/>
      <c r="O77" s="137"/>
      <c r="P77" s="137"/>
      <c r="Q77" s="135"/>
      <c r="R77" s="135"/>
      <c r="S77" s="135"/>
      <c r="T77" s="135"/>
      <c r="U77" s="135"/>
      <c r="V77" s="195"/>
      <c r="W77" s="216"/>
      <c r="X77" s="139"/>
      <c r="Y77" s="139"/>
      <c r="Z77" s="139"/>
    </row>
    <row r="78" spans="1:26" x14ac:dyDescent="0.3">
      <c r="A78" s="10"/>
      <c r="B78" s="211"/>
      <c r="C78" s="174">
        <v>1</v>
      </c>
      <c r="D78" s="316" t="s">
        <v>75</v>
      </c>
      <c r="E78" s="316"/>
      <c r="F78" s="140"/>
      <c r="G78" s="173"/>
      <c r="H78" s="140"/>
      <c r="I78" s="140"/>
      <c r="J78" s="141"/>
      <c r="K78" s="141"/>
      <c r="L78" s="141"/>
      <c r="M78" s="141"/>
      <c r="N78" s="141"/>
      <c r="O78" s="141"/>
      <c r="P78" s="141"/>
      <c r="Q78" s="10"/>
      <c r="R78" s="10"/>
      <c r="S78" s="10"/>
      <c r="T78" s="10"/>
      <c r="U78" s="10"/>
      <c r="V78" s="196"/>
      <c r="W78" s="216"/>
      <c r="X78" s="139"/>
      <c r="Y78" s="139"/>
      <c r="Z78" s="139"/>
    </row>
    <row r="79" spans="1:26" ht="25.05" customHeight="1" x14ac:dyDescent="0.3">
      <c r="A79" s="180"/>
      <c r="B79" s="212">
        <v>1</v>
      </c>
      <c r="C79" s="181" t="s">
        <v>130</v>
      </c>
      <c r="D79" s="317" t="s">
        <v>131</v>
      </c>
      <c r="E79" s="317"/>
      <c r="F79" s="175" t="s">
        <v>125</v>
      </c>
      <c r="G79" s="176">
        <v>41.2</v>
      </c>
      <c r="H79" s="175"/>
      <c r="I79" s="175">
        <f>ROUND(G79*(H79),2)</f>
        <v>0</v>
      </c>
      <c r="J79" s="177">
        <f>ROUND(G79*(N79),2)</f>
        <v>580.91999999999996</v>
      </c>
      <c r="K79" s="178">
        <f>ROUND(G79*(O79),2)</f>
        <v>0</v>
      </c>
      <c r="L79" s="178"/>
      <c r="M79" s="178">
        <f>ROUND(G79*(H79),2)</f>
        <v>0</v>
      </c>
      <c r="N79" s="178">
        <v>14.1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2</v>
      </c>
      <c r="C80" s="181" t="s">
        <v>132</v>
      </c>
      <c r="D80" s="317" t="s">
        <v>133</v>
      </c>
      <c r="E80" s="317"/>
      <c r="F80" s="175" t="s">
        <v>125</v>
      </c>
      <c r="G80" s="176">
        <v>41.2</v>
      </c>
      <c r="H80" s="175"/>
      <c r="I80" s="175">
        <f>ROUND(G80*(H80),2)</f>
        <v>0</v>
      </c>
      <c r="J80" s="177">
        <f>ROUND(G80*(N80),2)</f>
        <v>54.38</v>
      </c>
      <c r="K80" s="178">
        <f>ROUND(G80*(O80),2)</f>
        <v>0</v>
      </c>
      <c r="L80" s="178"/>
      <c r="M80" s="178">
        <f>ROUND(G80*(H80),2)</f>
        <v>0</v>
      </c>
      <c r="N80" s="178">
        <v>1.32</v>
      </c>
      <c r="O80" s="178"/>
      <c r="P80" s="182"/>
      <c r="Q80" s="182"/>
      <c r="R80" s="182"/>
      <c r="S80" s="179">
        <f>ROUND(G80*(P80),3)</f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3</v>
      </c>
      <c r="C81" s="181" t="s">
        <v>134</v>
      </c>
      <c r="D81" s="317" t="s">
        <v>135</v>
      </c>
      <c r="E81" s="317"/>
      <c r="F81" s="175" t="s">
        <v>125</v>
      </c>
      <c r="G81" s="176">
        <v>295</v>
      </c>
      <c r="H81" s="175"/>
      <c r="I81" s="175">
        <f>ROUND(G81*(H81),2)</f>
        <v>0</v>
      </c>
      <c r="J81" s="177">
        <f>ROUND(G81*(N81),2)</f>
        <v>876.15</v>
      </c>
      <c r="K81" s="178">
        <f>ROUND(G81*(O81),2)</f>
        <v>0</v>
      </c>
      <c r="L81" s="178"/>
      <c r="M81" s="178">
        <f>ROUND(G81*(H81),2)</f>
        <v>0</v>
      </c>
      <c r="N81" s="178">
        <v>2.9699999999999998</v>
      </c>
      <c r="O81" s="178"/>
      <c r="P81" s="182"/>
      <c r="Q81" s="182"/>
      <c r="R81" s="182"/>
      <c r="S81" s="179">
        <f>ROUND(G81*(P81),3)</f>
        <v>0</v>
      </c>
      <c r="T81" s="179"/>
      <c r="U81" s="179"/>
      <c r="V81" s="197"/>
      <c r="W81" s="53"/>
      <c r="Z81">
        <v>0</v>
      </c>
    </row>
    <row r="82" spans="1:26" ht="25.05" customHeight="1" x14ac:dyDescent="0.3">
      <c r="A82" s="180"/>
      <c r="B82" s="212">
        <v>4</v>
      </c>
      <c r="C82" s="181" t="s">
        <v>136</v>
      </c>
      <c r="D82" s="317" t="s">
        <v>137</v>
      </c>
      <c r="E82" s="317"/>
      <c r="F82" s="175" t="s">
        <v>104</v>
      </c>
      <c r="G82" s="176">
        <v>663</v>
      </c>
      <c r="H82" s="175"/>
      <c r="I82" s="175">
        <f>ROUND(G82*(H82),2)</f>
        <v>0</v>
      </c>
      <c r="J82" s="177">
        <f>ROUND(G82*(N82),2)</f>
        <v>1591.2</v>
      </c>
      <c r="K82" s="178">
        <f>ROUND(G82*(O82),2)</f>
        <v>0</v>
      </c>
      <c r="L82" s="178"/>
      <c r="M82" s="178">
        <f>ROUND(G82*(H82),2)</f>
        <v>0</v>
      </c>
      <c r="N82" s="178">
        <v>2.4</v>
      </c>
      <c r="O82" s="178"/>
      <c r="P82" s="182"/>
      <c r="Q82" s="182"/>
      <c r="R82" s="182"/>
      <c r="S82" s="179">
        <f>ROUND(G82*(P82),3)</f>
        <v>0</v>
      </c>
      <c r="T82" s="179"/>
      <c r="U82" s="179"/>
      <c r="V82" s="197"/>
      <c r="W82" s="53"/>
      <c r="Z82">
        <v>0</v>
      </c>
    </row>
    <row r="83" spans="1:26" ht="25.05" customHeight="1" x14ac:dyDescent="0.3">
      <c r="A83" s="180"/>
      <c r="B83" s="212">
        <v>5</v>
      </c>
      <c r="C83" s="181" t="s">
        <v>138</v>
      </c>
      <c r="D83" s="317" t="s">
        <v>139</v>
      </c>
      <c r="E83" s="317"/>
      <c r="F83" s="175" t="s">
        <v>101</v>
      </c>
      <c r="G83" s="176">
        <v>206</v>
      </c>
      <c r="H83" s="175"/>
      <c r="I83" s="175">
        <f>ROUND(G83*(H83),2)</f>
        <v>0</v>
      </c>
      <c r="J83" s="177">
        <f>ROUND(G83*(N83),2)</f>
        <v>632.41999999999996</v>
      </c>
      <c r="K83" s="178">
        <f>ROUND(G83*(O83),2)</f>
        <v>0</v>
      </c>
      <c r="L83" s="178"/>
      <c r="M83" s="178">
        <f>ROUND(G83*(H83),2)</f>
        <v>0</v>
      </c>
      <c r="N83" s="178">
        <v>3.07</v>
      </c>
      <c r="O83" s="178"/>
      <c r="P83" s="182"/>
      <c r="Q83" s="182"/>
      <c r="R83" s="182"/>
      <c r="S83" s="179">
        <f>ROUND(G83*(P83),3)</f>
        <v>0</v>
      </c>
      <c r="T83" s="179"/>
      <c r="U83" s="179"/>
      <c r="V83" s="197"/>
      <c r="W83" s="53"/>
      <c r="Z83">
        <v>0</v>
      </c>
    </row>
    <row r="84" spans="1:26" x14ac:dyDescent="0.3">
      <c r="A84" s="10"/>
      <c r="B84" s="211"/>
      <c r="C84" s="174">
        <v>1</v>
      </c>
      <c r="D84" s="316" t="s">
        <v>75</v>
      </c>
      <c r="E84" s="316"/>
      <c r="F84" s="140"/>
      <c r="G84" s="173"/>
      <c r="H84" s="140"/>
      <c r="I84" s="142">
        <f>ROUND((SUM(I78:I83))/1,2)</f>
        <v>0</v>
      </c>
      <c r="J84" s="141"/>
      <c r="K84" s="141"/>
      <c r="L84" s="141">
        <f>ROUND((SUM(L78:L83))/1,2)</f>
        <v>0</v>
      </c>
      <c r="M84" s="141">
        <f>ROUND((SUM(M78:M83))/1,2)</f>
        <v>0</v>
      </c>
      <c r="N84" s="141"/>
      <c r="O84" s="141"/>
      <c r="P84" s="141"/>
      <c r="Q84" s="10"/>
      <c r="R84" s="10"/>
      <c r="S84" s="10">
        <f>ROUND((SUM(S78:S83))/1,2)</f>
        <v>0</v>
      </c>
      <c r="T84" s="10"/>
      <c r="U84" s="10"/>
      <c r="V84" s="198">
        <f>ROUND((SUM(V78:V83))/1,2)</f>
        <v>0</v>
      </c>
      <c r="W84" s="216"/>
      <c r="X84" s="139"/>
      <c r="Y84" s="139"/>
      <c r="Z84" s="139"/>
    </row>
    <row r="85" spans="1:26" x14ac:dyDescent="0.3">
      <c r="A85" s="1"/>
      <c r="B85" s="207"/>
      <c r="C85" s="1"/>
      <c r="D85" s="1"/>
      <c r="E85" s="133"/>
      <c r="F85" s="133"/>
      <c r="G85" s="167"/>
      <c r="H85" s="133"/>
      <c r="I85" s="133"/>
      <c r="J85" s="134"/>
      <c r="K85" s="134"/>
      <c r="L85" s="134"/>
      <c r="M85" s="134"/>
      <c r="N85" s="134"/>
      <c r="O85" s="134"/>
      <c r="P85" s="134"/>
      <c r="Q85" s="1"/>
      <c r="R85" s="1"/>
      <c r="S85" s="1"/>
      <c r="T85" s="1"/>
      <c r="U85" s="1"/>
      <c r="V85" s="199"/>
      <c r="W85" s="53"/>
    </row>
    <row r="86" spans="1:26" x14ac:dyDescent="0.3">
      <c r="A86" s="10"/>
      <c r="B86" s="211"/>
      <c r="C86" s="174">
        <v>5</v>
      </c>
      <c r="D86" s="316" t="s">
        <v>76</v>
      </c>
      <c r="E86" s="316"/>
      <c r="F86" s="140"/>
      <c r="G86" s="173"/>
      <c r="H86" s="140"/>
      <c r="I86" s="140"/>
      <c r="J86" s="141"/>
      <c r="K86" s="141"/>
      <c r="L86" s="141"/>
      <c r="M86" s="141"/>
      <c r="N86" s="141"/>
      <c r="O86" s="141"/>
      <c r="P86" s="141"/>
      <c r="Q86" s="10"/>
      <c r="R86" s="10"/>
      <c r="S86" s="10"/>
      <c r="T86" s="10"/>
      <c r="U86" s="10"/>
      <c r="V86" s="196"/>
      <c r="W86" s="216"/>
      <c r="X86" s="139"/>
      <c r="Y86" s="139"/>
      <c r="Z86" s="139"/>
    </row>
    <row r="87" spans="1:26" ht="25.05" customHeight="1" x14ac:dyDescent="0.3">
      <c r="A87" s="180"/>
      <c r="B87" s="212">
        <v>6</v>
      </c>
      <c r="C87" s="181" t="s">
        <v>140</v>
      </c>
      <c r="D87" s="317" t="s">
        <v>141</v>
      </c>
      <c r="E87" s="317"/>
      <c r="F87" s="175" t="s">
        <v>104</v>
      </c>
      <c r="G87" s="176">
        <v>863</v>
      </c>
      <c r="H87" s="175"/>
      <c r="I87" s="175">
        <f>ROUND(G87*(H87),2)</f>
        <v>0</v>
      </c>
      <c r="J87" s="177">
        <f>ROUND(G87*(N87),2)</f>
        <v>4340.8900000000003</v>
      </c>
      <c r="K87" s="178">
        <f>ROUND(G87*(O87),2)</f>
        <v>0</v>
      </c>
      <c r="L87" s="178"/>
      <c r="M87" s="178">
        <f>ROUND(G87*(H87),2)</f>
        <v>0</v>
      </c>
      <c r="N87" s="178">
        <v>5.03</v>
      </c>
      <c r="O87" s="178"/>
      <c r="P87" s="182">
        <v>0.19350000000000003</v>
      </c>
      <c r="Q87" s="182"/>
      <c r="R87" s="182">
        <v>0.19350000000000003</v>
      </c>
      <c r="S87" s="179">
        <f>ROUND(G87*(P87),3)</f>
        <v>166.99100000000001</v>
      </c>
      <c r="T87" s="179"/>
      <c r="U87" s="179"/>
      <c r="V87" s="197"/>
      <c r="W87" s="53"/>
      <c r="Z87">
        <v>0</v>
      </c>
    </row>
    <row r="88" spans="1:26" ht="25.05" customHeight="1" x14ac:dyDescent="0.3">
      <c r="A88" s="180"/>
      <c r="B88" s="212">
        <v>7</v>
      </c>
      <c r="C88" s="181" t="s">
        <v>142</v>
      </c>
      <c r="D88" s="317" t="s">
        <v>143</v>
      </c>
      <c r="E88" s="317"/>
      <c r="F88" s="175" t="s">
        <v>104</v>
      </c>
      <c r="G88" s="176">
        <v>2158</v>
      </c>
      <c r="H88" s="175"/>
      <c r="I88" s="175">
        <f>ROUND(G88*(H88),2)</f>
        <v>0</v>
      </c>
      <c r="J88" s="177">
        <f>ROUND(G88*(N88),2)</f>
        <v>17005.04</v>
      </c>
      <c r="K88" s="178">
        <f>ROUND(G88*(O88),2)</f>
        <v>0</v>
      </c>
      <c r="L88" s="178"/>
      <c r="M88" s="178">
        <f>ROUND(G88*(H88),2)</f>
        <v>0</v>
      </c>
      <c r="N88" s="178">
        <v>7.88</v>
      </c>
      <c r="O88" s="178"/>
      <c r="P88" s="182">
        <v>0.14254</v>
      </c>
      <c r="Q88" s="182"/>
      <c r="R88" s="182">
        <v>0.14254</v>
      </c>
      <c r="S88" s="179">
        <f>ROUND(G88*(P88),3)</f>
        <v>307.601</v>
      </c>
      <c r="T88" s="179"/>
      <c r="U88" s="179"/>
      <c r="V88" s="197"/>
      <c r="W88" s="53"/>
      <c r="Z88">
        <v>0</v>
      </c>
    </row>
    <row r="89" spans="1:26" ht="25.05" customHeight="1" x14ac:dyDescent="0.3">
      <c r="A89" s="180"/>
      <c r="B89" s="212">
        <v>8</v>
      </c>
      <c r="C89" s="181" t="s">
        <v>144</v>
      </c>
      <c r="D89" s="317" t="s">
        <v>145</v>
      </c>
      <c r="E89" s="317"/>
      <c r="F89" s="175" t="s">
        <v>104</v>
      </c>
      <c r="G89" s="176">
        <v>863</v>
      </c>
      <c r="H89" s="175"/>
      <c r="I89" s="175">
        <f>ROUND(G89*(H89),2)</f>
        <v>0</v>
      </c>
      <c r="J89" s="177">
        <f>ROUND(G89*(N89),2)</f>
        <v>7378.65</v>
      </c>
      <c r="K89" s="178">
        <f>ROUND(G89*(O89),2)</f>
        <v>0</v>
      </c>
      <c r="L89" s="178"/>
      <c r="M89" s="178">
        <f>ROUND(G89*(H89),2)</f>
        <v>0</v>
      </c>
      <c r="N89" s="178">
        <v>8.5500000000000007</v>
      </c>
      <c r="O89" s="178"/>
      <c r="P89" s="182">
        <v>9.9000000000000005E-2</v>
      </c>
      <c r="Q89" s="182"/>
      <c r="R89" s="182">
        <v>9.9000000000000005E-2</v>
      </c>
      <c r="S89" s="179">
        <f>ROUND(G89*(P89),3)</f>
        <v>85.436999999999998</v>
      </c>
      <c r="T89" s="179"/>
      <c r="U89" s="179"/>
      <c r="V89" s="197"/>
      <c r="W89" s="53"/>
      <c r="Z89">
        <v>0</v>
      </c>
    </row>
    <row r="90" spans="1:26" ht="25.05" customHeight="1" x14ac:dyDescent="0.3">
      <c r="A90" s="180"/>
      <c r="B90" s="212">
        <v>9</v>
      </c>
      <c r="C90" s="181" t="s">
        <v>105</v>
      </c>
      <c r="D90" s="317" t="s">
        <v>106</v>
      </c>
      <c r="E90" s="317"/>
      <c r="F90" s="175" t="s">
        <v>125</v>
      </c>
      <c r="G90" s="176">
        <v>204.2</v>
      </c>
      <c r="H90" s="175"/>
      <c r="I90" s="175">
        <f>ROUND(G90*(H90),2)</f>
        <v>0</v>
      </c>
      <c r="J90" s="177">
        <f>ROUND(G90*(N90),2)</f>
        <v>14114.3</v>
      </c>
      <c r="K90" s="178">
        <f>ROUND(G90*(O90),2)</f>
        <v>0</v>
      </c>
      <c r="L90" s="178"/>
      <c r="M90" s="178">
        <f>ROUND(G90*(H90),2)</f>
        <v>0</v>
      </c>
      <c r="N90" s="178">
        <v>69.12</v>
      </c>
      <c r="O90" s="178"/>
      <c r="P90" s="182"/>
      <c r="Q90" s="182"/>
      <c r="R90" s="182"/>
      <c r="S90" s="179">
        <f>ROUND(G90*(P90),3)</f>
        <v>0</v>
      </c>
      <c r="T90" s="179"/>
      <c r="U90" s="179"/>
      <c r="V90" s="197"/>
      <c r="W90" s="53"/>
      <c r="Z90">
        <v>0</v>
      </c>
    </row>
    <row r="91" spans="1:26" ht="25.05" customHeight="1" x14ac:dyDescent="0.3">
      <c r="A91" s="180"/>
      <c r="B91" s="212">
        <v>10</v>
      </c>
      <c r="C91" s="181" t="s">
        <v>146</v>
      </c>
      <c r="D91" s="317" t="s">
        <v>147</v>
      </c>
      <c r="E91" s="317"/>
      <c r="F91" s="175" t="s">
        <v>104</v>
      </c>
      <c r="G91" s="176">
        <v>2158</v>
      </c>
      <c r="H91" s="175"/>
      <c r="I91" s="175">
        <f>ROUND(G91*(H91),2)</f>
        <v>0</v>
      </c>
      <c r="J91" s="177">
        <f>ROUND(G91*(N91),2)</f>
        <v>366.86</v>
      </c>
      <c r="K91" s="178">
        <f>ROUND(G91*(O91),2)</f>
        <v>0</v>
      </c>
      <c r="L91" s="178"/>
      <c r="M91" s="178">
        <f>ROUND(G91*(H91),2)</f>
        <v>0</v>
      </c>
      <c r="N91" s="178">
        <v>0.17</v>
      </c>
      <c r="O91" s="178"/>
      <c r="P91" s="182"/>
      <c r="Q91" s="182"/>
      <c r="R91" s="182"/>
      <c r="S91" s="179">
        <f>ROUND(G91*(P91),3)</f>
        <v>0</v>
      </c>
      <c r="T91" s="179"/>
      <c r="U91" s="179"/>
      <c r="V91" s="197"/>
      <c r="W91" s="53"/>
      <c r="Z91">
        <v>0</v>
      </c>
    </row>
    <row r="92" spans="1:26" x14ac:dyDescent="0.3">
      <c r="A92" s="10"/>
      <c r="B92" s="211"/>
      <c r="C92" s="174">
        <v>5</v>
      </c>
      <c r="D92" s="316" t="s">
        <v>76</v>
      </c>
      <c r="E92" s="316"/>
      <c r="F92" s="140"/>
      <c r="G92" s="173"/>
      <c r="H92" s="140"/>
      <c r="I92" s="142">
        <f>ROUND((SUM(I86:I91))/1,2)</f>
        <v>0</v>
      </c>
      <c r="J92" s="141"/>
      <c r="K92" s="141"/>
      <c r="L92" s="141">
        <f>ROUND((SUM(L86:L91))/1,2)</f>
        <v>0</v>
      </c>
      <c r="M92" s="141">
        <f>ROUND((SUM(M86:M91))/1,2)</f>
        <v>0</v>
      </c>
      <c r="N92" s="141"/>
      <c r="O92" s="141"/>
      <c r="P92" s="141"/>
      <c r="Q92" s="10"/>
      <c r="R92" s="10"/>
      <c r="S92" s="10">
        <f>ROUND((SUM(S86:S91))/1,2)</f>
        <v>560.03</v>
      </c>
      <c r="T92" s="10"/>
      <c r="U92" s="10"/>
      <c r="V92" s="198">
        <f>ROUND((SUM(V86:V91))/1,2)</f>
        <v>0</v>
      </c>
      <c r="W92" s="216"/>
      <c r="X92" s="139"/>
      <c r="Y92" s="139"/>
      <c r="Z92" s="139"/>
    </row>
    <row r="93" spans="1:26" x14ac:dyDescent="0.3">
      <c r="A93" s="1"/>
      <c r="B93" s="207"/>
      <c r="C93" s="1"/>
      <c r="D93" s="1"/>
      <c r="E93" s="133"/>
      <c r="F93" s="133"/>
      <c r="G93" s="167"/>
      <c r="H93" s="133"/>
      <c r="I93" s="133"/>
      <c r="J93" s="134"/>
      <c r="K93" s="134"/>
      <c r="L93" s="134"/>
      <c r="M93" s="134"/>
      <c r="N93" s="134"/>
      <c r="O93" s="134"/>
      <c r="P93" s="134"/>
      <c r="Q93" s="1"/>
      <c r="R93" s="1"/>
      <c r="S93" s="1"/>
      <c r="T93" s="1"/>
      <c r="U93" s="1"/>
      <c r="V93" s="199"/>
      <c r="W93" s="53"/>
    </row>
    <row r="94" spans="1:26" x14ac:dyDescent="0.3">
      <c r="A94" s="10"/>
      <c r="B94" s="211"/>
      <c r="C94" s="174">
        <v>8</v>
      </c>
      <c r="D94" s="316" t="s">
        <v>77</v>
      </c>
      <c r="E94" s="316"/>
      <c r="F94" s="140"/>
      <c r="G94" s="173"/>
      <c r="H94" s="140"/>
      <c r="I94" s="140"/>
      <c r="J94" s="141"/>
      <c r="K94" s="141"/>
      <c r="L94" s="141"/>
      <c r="M94" s="141"/>
      <c r="N94" s="141"/>
      <c r="O94" s="141"/>
      <c r="P94" s="141"/>
      <c r="Q94" s="10"/>
      <c r="R94" s="10"/>
      <c r="S94" s="10"/>
      <c r="T94" s="10"/>
      <c r="U94" s="10"/>
      <c r="V94" s="196"/>
      <c r="W94" s="216"/>
      <c r="X94" s="139"/>
      <c r="Y94" s="139"/>
      <c r="Z94" s="139"/>
    </row>
    <row r="95" spans="1:26" ht="25.05" customHeight="1" x14ac:dyDescent="0.3">
      <c r="A95" s="180"/>
      <c r="B95" s="212">
        <v>11</v>
      </c>
      <c r="C95" s="181" t="s">
        <v>148</v>
      </c>
      <c r="D95" s="317" t="s">
        <v>149</v>
      </c>
      <c r="E95" s="317"/>
      <c r="F95" s="175" t="s">
        <v>113</v>
      </c>
      <c r="G95" s="176">
        <v>12</v>
      </c>
      <c r="H95" s="175"/>
      <c r="I95" s="175">
        <f>ROUND(G95*(H95),2)</f>
        <v>0</v>
      </c>
      <c r="J95" s="177">
        <f>ROUND(G95*(N95),2)</f>
        <v>362.4</v>
      </c>
      <c r="K95" s="178">
        <f>ROUND(G95*(O95),2)</f>
        <v>0</v>
      </c>
      <c r="L95" s="178"/>
      <c r="M95" s="178">
        <f>ROUND(G95*(H95),2)</f>
        <v>0</v>
      </c>
      <c r="N95" s="178">
        <v>30.2</v>
      </c>
      <c r="O95" s="178"/>
      <c r="P95" s="182">
        <v>0.33635999999999999</v>
      </c>
      <c r="Q95" s="182"/>
      <c r="R95" s="182">
        <v>0.33635999999999999</v>
      </c>
      <c r="S95" s="179">
        <f>ROUND(G95*(P95),3)</f>
        <v>4.0359999999999996</v>
      </c>
      <c r="T95" s="179"/>
      <c r="U95" s="179"/>
      <c r="V95" s="197"/>
      <c r="W95" s="53"/>
      <c r="Z95">
        <v>0</v>
      </c>
    </row>
    <row r="96" spans="1:26" x14ac:dyDescent="0.3">
      <c r="A96" s="10"/>
      <c r="B96" s="211"/>
      <c r="C96" s="174">
        <v>8</v>
      </c>
      <c r="D96" s="316" t="s">
        <v>77</v>
      </c>
      <c r="E96" s="316"/>
      <c r="F96" s="140"/>
      <c r="G96" s="173"/>
      <c r="H96" s="140"/>
      <c r="I96" s="142">
        <f>ROUND((SUM(I94:I95))/1,2)</f>
        <v>0</v>
      </c>
      <c r="J96" s="141"/>
      <c r="K96" s="141"/>
      <c r="L96" s="141">
        <f>ROUND((SUM(L94:L95))/1,2)</f>
        <v>0</v>
      </c>
      <c r="M96" s="141">
        <f>ROUND((SUM(M94:M95))/1,2)</f>
        <v>0</v>
      </c>
      <c r="N96" s="141"/>
      <c r="O96" s="141"/>
      <c r="P96" s="141"/>
      <c r="Q96" s="10"/>
      <c r="R96" s="10"/>
      <c r="S96" s="10">
        <f>ROUND((SUM(S94:S95))/1,2)</f>
        <v>4.04</v>
      </c>
      <c r="T96" s="10"/>
      <c r="U96" s="10"/>
      <c r="V96" s="198">
        <f>ROUND((SUM(V94:V95))/1,2)</f>
        <v>0</v>
      </c>
      <c r="W96" s="216"/>
      <c r="X96" s="139"/>
      <c r="Y96" s="139"/>
      <c r="Z96" s="139"/>
    </row>
    <row r="97" spans="1:26" x14ac:dyDescent="0.3">
      <c r="A97" s="1"/>
      <c r="B97" s="207"/>
      <c r="C97" s="1"/>
      <c r="D97" s="1"/>
      <c r="E97" s="133"/>
      <c r="F97" s="133"/>
      <c r="G97" s="167"/>
      <c r="H97" s="133"/>
      <c r="I97" s="133"/>
      <c r="J97" s="134"/>
      <c r="K97" s="134"/>
      <c r="L97" s="134"/>
      <c r="M97" s="134"/>
      <c r="N97" s="134"/>
      <c r="O97" s="134"/>
      <c r="P97" s="134"/>
      <c r="Q97" s="1"/>
      <c r="R97" s="1"/>
      <c r="S97" s="1"/>
      <c r="T97" s="1"/>
      <c r="U97" s="1"/>
      <c r="V97" s="199"/>
      <c r="W97" s="53"/>
    </row>
    <row r="98" spans="1:26" x14ac:dyDescent="0.3">
      <c r="A98" s="10"/>
      <c r="B98" s="211"/>
      <c r="C98" s="174">
        <v>9</v>
      </c>
      <c r="D98" s="316" t="s">
        <v>78</v>
      </c>
      <c r="E98" s="316"/>
      <c r="F98" s="140"/>
      <c r="G98" s="173"/>
      <c r="H98" s="140"/>
      <c r="I98" s="140"/>
      <c r="J98" s="141"/>
      <c r="K98" s="141"/>
      <c r="L98" s="141"/>
      <c r="M98" s="141"/>
      <c r="N98" s="141"/>
      <c r="O98" s="141"/>
      <c r="P98" s="141"/>
      <c r="Q98" s="10"/>
      <c r="R98" s="10"/>
      <c r="S98" s="10"/>
      <c r="T98" s="10"/>
      <c r="U98" s="10"/>
      <c r="V98" s="196"/>
      <c r="W98" s="216"/>
      <c r="X98" s="139"/>
      <c r="Y98" s="139"/>
      <c r="Z98" s="139"/>
    </row>
    <row r="99" spans="1:26" ht="25.05" customHeight="1" x14ac:dyDescent="0.3">
      <c r="A99" s="180"/>
      <c r="B99" s="212">
        <v>12</v>
      </c>
      <c r="C99" s="181" t="s">
        <v>114</v>
      </c>
      <c r="D99" s="317" t="s">
        <v>115</v>
      </c>
      <c r="E99" s="317"/>
      <c r="F99" s="175" t="s">
        <v>101</v>
      </c>
      <c r="G99" s="176">
        <v>206</v>
      </c>
      <c r="H99" s="175"/>
      <c r="I99" s="175">
        <f t="shared" ref="I99:I106" si="0">ROUND(G99*(H99),2)</f>
        <v>0</v>
      </c>
      <c r="J99" s="177">
        <f t="shared" ref="J99:J106" si="1">ROUND(G99*(N99),2)</f>
        <v>1423.46</v>
      </c>
      <c r="K99" s="178">
        <f t="shared" ref="K99:K106" si="2">ROUND(G99*(O99),2)</f>
        <v>0</v>
      </c>
      <c r="L99" s="178"/>
      <c r="M99" s="178">
        <f t="shared" ref="M99:M106" si="3">ROUND(G99*(H99),2)</f>
        <v>0</v>
      </c>
      <c r="N99" s="178">
        <v>6.91</v>
      </c>
      <c r="O99" s="178"/>
      <c r="P99" s="182">
        <v>0.1084</v>
      </c>
      <c r="Q99" s="182"/>
      <c r="R99" s="182">
        <v>0.1084</v>
      </c>
      <c r="S99" s="179">
        <f t="shared" ref="S99:S106" si="4">ROUND(G99*(P99),3)</f>
        <v>22.33</v>
      </c>
      <c r="T99" s="179"/>
      <c r="U99" s="179"/>
      <c r="V99" s="197"/>
      <c r="W99" s="53"/>
      <c r="Z99">
        <v>0</v>
      </c>
    </row>
    <row r="100" spans="1:26" ht="25.05" customHeight="1" x14ac:dyDescent="0.3">
      <c r="A100" s="180"/>
      <c r="B100" s="212">
        <v>13</v>
      </c>
      <c r="C100" s="181" t="s">
        <v>150</v>
      </c>
      <c r="D100" s="317" t="s">
        <v>151</v>
      </c>
      <c r="E100" s="317"/>
      <c r="F100" s="175" t="s">
        <v>101</v>
      </c>
      <c r="G100" s="176">
        <v>120</v>
      </c>
      <c r="H100" s="175"/>
      <c r="I100" s="175">
        <f t="shared" si="0"/>
        <v>0</v>
      </c>
      <c r="J100" s="177">
        <f t="shared" si="1"/>
        <v>499.2</v>
      </c>
      <c r="K100" s="178">
        <f t="shared" si="2"/>
        <v>0</v>
      </c>
      <c r="L100" s="178"/>
      <c r="M100" s="178">
        <f t="shared" si="3"/>
        <v>0</v>
      </c>
      <c r="N100" s="178">
        <v>4.16</v>
      </c>
      <c r="O100" s="178"/>
      <c r="P100" s="182">
        <v>8.270000000000001E-2</v>
      </c>
      <c r="Q100" s="182"/>
      <c r="R100" s="182">
        <v>8.270000000000001E-2</v>
      </c>
      <c r="S100" s="179">
        <f t="shared" si="4"/>
        <v>9.9239999999999995</v>
      </c>
      <c r="T100" s="179"/>
      <c r="U100" s="179"/>
      <c r="V100" s="197"/>
      <c r="W100" s="53"/>
      <c r="Z100">
        <v>0</v>
      </c>
    </row>
    <row r="101" spans="1:26" ht="25.05" customHeight="1" x14ac:dyDescent="0.3">
      <c r="A101" s="180"/>
      <c r="B101" s="212">
        <v>14</v>
      </c>
      <c r="C101" s="181" t="s">
        <v>152</v>
      </c>
      <c r="D101" s="317" t="s">
        <v>153</v>
      </c>
      <c r="E101" s="317"/>
      <c r="F101" s="175" t="s">
        <v>101</v>
      </c>
      <c r="G101" s="176">
        <v>15</v>
      </c>
      <c r="H101" s="175"/>
      <c r="I101" s="175">
        <f t="shared" si="0"/>
        <v>0</v>
      </c>
      <c r="J101" s="177">
        <f t="shared" si="1"/>
        <v>67.5</v>
      </c>
      <c r="K101" s="178">
        <f t="shared" si="2"/>
        <v>0</v>
      </c>
      <c r="L101" s="178"/>
      <c r="M101" s="178">
        <f t="shared" si="3"/>
        <v>0</v>
      </c>
      <c r="N101" s="178">
        <v>4.5</v>
      </c>
      <c r="O101" s="178"/>
      <c r="P101" s="182">
        <v>2.0000000000000002E-5</v>
      </c>
      <c r="Q101" s="182"/>
      <c r="R101" s="182">
        <v>2.0000000000000002E-5</v>
      </c>
      <c r="S101" s="179">
        <f t="shared" si="4"/>
        <v>0</v>
      </c>
      <c r="T101" s="179"/>
      <c r="U101" s="179"/>
      <c r="V101" s="197"/>
      <c r="W101" s="53"/>
      <c r="Z101">
        <v>0</v>
      </c>
    </row>
    <row r="102" spans="1:26" ht="25.05" customHeight="1" x14ac:dyDescent="0.3">
      <c r="A102" s="180"/>
      <c r="B102" s="212">
        <v>15</v>
      </c>
      <c r="C102" s="181" t="s">
        <v>154</v>
      </c>
      <c r="D102" s="317" t="s">
        <v>155</v>
      </c>
      <c r="E102" s="317"/>
      <c r="F102" s="175" t="s">
        <v>98</v>
      </c>
      <c r="G102" s="176">
        <v>155.97</v>
      </c>
      <c r="H102" s="175"/>
      <c r="I102" s="175">
        <f t="shared" si="0"/>
        <v>0</v>
      </c>
      <c r="J102" s="177">
        <f t="shared" si="1"/>
        <v>2573.5100000000002</v>
      </c>
      <c r="K102" s="178">
        <f t="shared" si="2"/>
        <v>0</v>
      </c>
      <c r="L102" s="178"/>
      <c r="M102" s="178">
        <f t="shared" si="3"/>
        <v>0</v>
      </c>
      <c r="N102" s="178">
        <v>16.5</v>
      </c>
      <c r="O102" s="178"/>
      <c r="P102" s="182"/>
      <c r="Q102" s="182"/>
      <c r="R102" s="182"/>
      <c r="S102" s="179">
        <f t="shared" si="4"/>
        <v>0</v>
      </c>
      <c r="T102" s="179"/>
      <c r="U102" s="179"/>
      <c r="V102" s="197"/>
      <c r="W102" s="53"/>
      <c r="Z102">
        <v>0</v>
      </c>
    </row>
    <row r="103" spans="1:26" ht="25.05" customHeight="1" x14ac:dyDescent="0.3">
      <c r="A103" s="180"/>
      <c r="B103" s="212">
        <v>16</v>
      </c>
      <c r="C103" s="181" t="s">
        <v>156</v>
      </c>
      <c r="D103" s="317" t="s">
        <v>157</v>
      </c>
      <c r="E103" s="317"/>
      <c r="F103" s="175" t="s">
        <v>98</v>
      </c>
      <c r="G103" s="176">
        <v>87.97</v>
      </c>
      <c r="H103" s="175"/>
      <c r="I103" s="175">
        <f t="shared" si="0"/>
        <v>0</v>
      </c>
      <c r="J103" s="177">
        <f t="shared" si="1"/>
        <v>1187.5999999999999</v>
      </c>
      <c r="K103" s="178">
        <f t="shared" si="2"/>
        <v>0</v>
      </c>
      <c r="L103" s="178"/>
      <c r="M103" s="178">
        <f t="shared" si="3"/>
        <v>0</v>
      </c>
      <c r="N103" s="178">
        <v>13.5</v>
      </c>
      <c r="O103" s="178"/>
      <c r="P103" s="182"/>
      <c r="Q103" s="182"/>
      <c r="R103" s="182"/>
      <c r="S103" s="179">
        <f t="shared" si="4"/>
        <v>0</v>
      </c>
      <c r="T103" s="179"/>
      <c r="U103" s="179"/>
      <c r="V103" s="197"/>
      <c r="W103" s="53"/>
      <c r="Z103">
        <v>0</v>
      </c>
    </row>
    <row r="104" spans="1:26" ht="25.05" customHeight="1" x14ac:dyDescent="0.3">
      <c r="A104" s="180"/>
      <c r="B104" s="212">
        <v>17</v>
      </c>
      <c r="C104" s="181" t="s">
        <v>158</v>
      </c>
      <c r="D104" s="317" t="s">
        <v>159</v>
      </c>
      <c r="E104" s="317"/>
      <c r="F104" s="175" t="s">
        <v>98</v>
      </c>
      <c r="G104" s="176">
        <v>87.97</v>
      </c>
      <c r="H104" s="175"/>
      <c r="I104" s="175">
        <f t="shared" si="0"/>
        <v>0</v>
      </c>
      <c r="J104" s="177">
        <f t="shared" si="1"/>
        <v>2647.9</v>
      </c>
      <c r="K104" s="178">
        <f t="shared" si="2"/>
        <v>0</v>
      </c>
      <c r="L104" s="178"/>
      <c r="M104" s="178">
        <f t="shared" si="3"/>
        <v>0</v>
      </c>
      <c r="N104" s="178">
        <v>30.1</v>
      </c>
      <c r="O104" s="178"/>
      <c r="P104" s="182"/>
      <c r="Q104" s="182"/>
      <c r="R104" s="182"/>
      <c r="S104" s="179">
        <f t="shared" si="4"/>
        <v>0</v>
      </c>
      <c r="T104" s="179"/>
      <c r="U104" s="179"/>
      <c r="V104" s="197"/>
      <c r="W104" s="53"/>
      <c r="Z104">
        <v>0</v>
      </c>
    </row>
    <row r="105" spans="1:26" ht="25.05" customHeight="1" x14ac:dyDescent="0.3">
      <c r="A105" s="180"/>
      <c r="B105" s="213">
        <v>18</v>
      </c>
      <c r="C105" s="188" t="s">
        <v>160</v>
      </c>
      <c r="D105" s="315" t="s">
        <v>161</v>
      </c>
      <c r="E105" s="315"/>
      <c r="F105" s="183" t="s">
        <v>113</v>
      </c>
      <c r="G105" s="184">
        <v>120</v>
      </c>
      <c r="H105" s="183"/>
      <c r="I105" s="183">
        <f t="shared" si="0"/>
        <v>0</v>
      </c>
      <c r="J105" s="185">
        <f t="shared" si="1"/>
        <v>355.2</v>
      </c>
      <c r="K105" s="186">
        <f t="shared" si="2"/>
        <v>0</v>
      </c>
      <c r="L105" s="186"/>
      <c r="M105" s="186">
        <f t="shared" si="3"/>
        <v>0</v>
      </c>
      <c r="N105" s="186">
        <v>2.96</v>
      </c>
      <c r="O105" s="186"/>
      <c r="P105" s="189">
        <v>2.1999999999999999E-2</v>
      </c>
      <c r="Q105" s="189"/>
      <c r="R105" s="189">
        <v>2.1999999999999999E-2</v>
      </c>
      <c r="S105" s="187">
        <f t="shared" si="4"/>
        <v>2.64</v>
      </c>
      <c r="T105" s="187"/>
      <c r="U105" s="187"/>
      <c r="V105" s="200"/>
      <c r="W105" s="53"/>
      <c r="Z105">
        <v>0</v>
      </c>
    </row>
    <row r="106" spans="1:26" ht="25.05" customHeight="1" x14ac:dyDescent="0.3">
      <c r="A106" s="180"/>
      <c r="B106" s="213">
        <v>19</v>
      </c>
      <c r="C106" s="188" t="s">
        <v>116</v>
      </c>
      <c r="D106" s="315" t="s">
        <v>162</v>
      </c>
      <c r="E106" s="315"/>
      <c r="F106" s="183" t="s">
        <v>113</v>
      </c>
      <c r="G106" s="184">
        <v>208.06</v>
      </c>
      <c r="H106" s="183"/>
      <c r="I106" s="183">
        <f t="shared" si="0"/>
        <v>0</v>
      </c>
      <c r="J106" s="185">
        <f t="shared" si="1"/>
        <v>1853.81</v>
      </c>
      <c r="K106" s="186">
        <f t="shared" si="2"/>
        <v>0</v>
      </c>
      <c r="L106" s="186"/>
      <c r="M106" s="186">
        <f t="shared" si="3"/>
        <v>0</v>
      </c>
      <c r="N106" s="186">
        <v>8.91</v>
      </c>
      <c r="O106" s="186"/>
      <c r="P106" s="189">
        <v>8.5000000000000006E-2</v>
      </c>
      <c r="Q106" s="189"/>
      <c r="R106" s="189">
        <v>8.5000000000000006E-2</v>
      </c>
      <c r="S106" s="187">
        <f t="shared" si="4"/>
        <v>17.684999999999999</v>
      </c>
      <c r="T106" s="187"/>
      <c r="U106" s="187"/>
      <c r="V106" s="200"/>
      <c r="W106" s="53"/>
      <c r="Z106">
        <v>0</v>
      </c>
    </row>
    <row r="107" spans="1:26" x14ac:dyDescent="0.3">
      <c r="A107" s="10"/>
      <c r="B107" s="211"/>
      <c r="C107" s="174">
        <v>9</v>
      </c>
      <c r="D107" s="316" t="s">
        <v>78</v>
      </c>
      <c r="E107" s="316"/>
      <c r="F107" s="140"/>
      <c r="G107" s="173"/>
      <c r="H107" s="140"/>
      <c r="I107" s="142">
        <f>ROUND((SUM(I98:I106))/1,2)</f>
        <v>0</v>
      </c>
      <c r="J107" s="141"/>
      <c r="K107" s="141"/>
      <c r="L107" s="141">
        <f>ROUND((SUM(L98:L106))/1,2)</f>
        <v>0</v>
      </c>
      <c r="M107" s="141">
        <f>ROUND((SUM(M98:M106))/1,2)</f>
        <v>0</v>
      </c>
      <c r="N107" s="141"/>
      <c r="O107" s="141"/>
      <c r="P107" s="190"/>
      <c r="Q107" s="1"/>
      <c r="R107" s="1"/>
      <c r="S107" s="190">
        <f>ROUND((SUM(S98:S106))/1,2)</f>
        <v>52.58</v>
      </c>
      <c r="T107" s="2"/>
      <c r="U107" s="2"/>
      <c r="V107" s="198">
        <f>ROUND((SUM(V98:V106))/1,2)</f>
        <v>0</v>
      </c>
      <c r="W107" s="53"/>
    </row>
    <row r="108" spans="1:26" x14ac:dyDescent="0.3">
      <c r="A108" s="1"/>
      <c r="B108" s="207"/>
      <c r="C108" s="1"/>
      <c r="D108" s="1"/>
      <c r="E108" s="133"/>
      <c r="F108" s="133"/>
      <c r="G108" s="167"/>
      <c r="H108" s="133"/>
      <c r="I108" s="133"/>
      <c r="J108" s="134"/>
      <c r="K108" s="134"/>
      <c r="L108" s="134"/>
      <c r="M108" s="134"/>
      <c r="N108" s="134"/>
      <c r="O108" s="134"/>
      <c r="P108" s="134"/>
      <c r="Q108" s="1"/>
      <c r="R108" s="1"/>
      <c r="S108" s="1"/>
      <c r="T108" s="1"/>
      <c r="U108" s="1"/>
      <c r="V108" s="199"/>
      <c r="W108" s="53"/>
    </row>
    <row r="109" spans="1:26" x14ac:dyDescent="0.3">
      <c r="A109" s="10"/>
      <c r="B109" s="211"/>
      <c r="C109" s="10"/>
      <c r="D109" s="318" t="s">
        <v>74</v>
      </c>
      <c r="E109" s="318"/>
      <c r="F109" s="140"/>
      <c r="G109" s="173"/>
      <c r="H109" s="140"/>
      <c r="I109" s="142">
        <f>ROUND((SUM(I77:I108))/2,2)</f>
        <v>0</v>
      </c>
      <c r="J109" s="141"/>
      <c r="K109" s="141"/>
      <c r="L109" s="141">
        <f>ROUND((SUM(L77:L108))/2,2)</f>
        <v>0</v>
      </c>
      <c r="M109" s="141">
        <f>ROUND((SUM(M77:M108))/2,2)</f>
        <v>0</v>
      </c>
      <c r="N109" s="141"/>
      <c r="O109" s="141"/>
      <c r="P109" s="190"/>
      <c r="Q109" s="1"/>
      <c r="R109" s="1"/>
      <c r="S109" s="190">
        <f>ROUND((SUM(S77:S108))/2,2)</f>
        <v>616.65</v>
      </c>
      <c r="T109" s="1"/>
      <c r="U109" s="1"/>
      <c r="V109" s="198">
        <f>ROUND((SUM(V77:V108))/2,2)</f>
        <v>0</v>
      </c>
      <c r="W109" s="53"/>
    </row>
    <row r="110" spans="1:26" x14ac:dyDescent="0.3">
      <c r="A110" s="1"/>
      <c r="B110" s="214"/>
      <c r="C110" s="191"/>
      <c r="D110" s="314" t="s">
        <v>80</v>
      </c>
      <c r="E110" s="314"/>
      <c r="F110" s="192"/>
      <c r="G110" s="193"/>
      <c r="H110" s="192"/>
      <c r="I110" s="192">
        <f>ROUND((SUM(I77:I109))/3,2)</f>
        <v>0</v>
      </c>
      <c r="J110" s="194"/>
      <c r="K110" s="194">
        <f>ROUND((SUM(K77:K109))/3,2)</f>
        <v>0</v>
      </c>
      <c r="L110" s="194">
        <f>ROUND((SUM(L77:L109))/3,2)</f>
        <v>0</v>
      </c>
      <c r="M110" s="194">
        <f>ROUND((SUM(M77:M109))/3,2)</f>
        <v>0</v>
      </c>
      <c r="N110" s="194"/>
      <c r="O110" s="194"/>
      <c r="P110" s="193"/>
      <c r="Q110" s="191"/>
      <c r="R110" s="191"/>
      <c r="S110" s="193">
        <f>ROUND((SUM(S77:S109))/3,2)</f>
        <v>616.65</v>
      </c>
      <c r="T110" s="191"/>
      <c r="U110" s="191"/>
      <c r="V110" s="201">
        <f>ROUND((SUM(V77:V109))/3,2)</f>
        <v>0</v>
      </c>
      <c r="W110" s="53"/>
      <c r="Z110">
        <f>(SUM(Z77:Z109))</f>
        <v>0</v>
      </c>
    </row>
  </sheetData>
  <mergeCells count="77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D77:E77"/>
    <mergeCell ref="D78:E78"/>
    <mergeCell ref="D79:E79"/>
    <mergeCell ref="D80:E80"/>
    <mergeCell ref="D81:E81"/>
    <mergeCell ref="D96:E96"/>
    <mergeCell ref="D83:E83"/>
    <mergeCell ref="D84:E84"/>
    <mergeCell ref="D86:E86"/>
    <mergeCell ref="D87:E87"/>
    <mergeCell ref="D88:E88"/>
    <mergeCell ref="D89:E89"/>
    <mergeCell ref="D90:E90"/>
    <mergeCell ref="D91:E91"/>
    <mergeCell ref="D92:E92"/>
    <mergeCell ref="D94:E94"/>
    <mergeCell ref="D95:E95"/>
    <mergeCell ref="D110:E110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9:E109"/>
  </mergeCells>
  <hyperlinks>
    <hyperlink ref="B1:C1" location="A2:A2" tooltip="Klikni na prechod ku Kryciemu listu..." display="Krycí list rozpočtu" xr:uid="{718D70D5-758E-4F65-B660-ED8335B876FD}"/>
    <hyperlink ref="E1:F1" location="A54:A54" tooltip="Klikni na prechod ku rekapitulácii..." display="Rekapitulácia rozpočtu" xr:uid="{1970BAC1-711A-4418-8163-A727C94AA619}"/>
    <hyperlink ref="H1:I1" location="B76:B76" tooltip="Klikni na prechod ku Rozpočet..." display="Rozpočet" xr:uid="{E6BD3D1B-835A-4BA5-B785-470CBA04BD71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Vranov n. T. - Oprava chodníkov a komunikácií  / Ul. Jarná-chodníky a cesta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90363-64C2-45C6-BEF5-621CD2C2615D}">
  <dimension ref="A1:AA95"/>
  <sheetViews>
    <sheetView workbookViewId="0">
      <pane ySplit="1" topLeftCell="A70" activePane="bottomLeft" state="frozen"/>
      <selection pane="bottomLeft" activeCell="H78" sqref="H78:H92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29</v>
      </c>
      <c r="C1" s="332"/>
      <c r="D1" s="12"/>
      <c r="E1" s="382" t="s">
        <v>0</v>
      </c>
      <c r="F1" s="383"/>
      <c r="G1" s="13"/>
      <c r="H1" s="331" t="s">
        <v>81</v>
      </c>
      <c r="I1" s="332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29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30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163</v>
      </c>
      <c r="C4" s="32"/>
      <c r="D4" s="25"/>
      <c r="E4" s="25"/>
      <c r="F4" s="44" t="s">
        <v>32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34</v>
      </c>
      <c r="C6" s="32"/>
      <c r="D6" s="44" t="s">
        <v>35</v>
      </c>
      <c r="E6" s="25"/>
      <c r="F6" s="44" t="s">
        <v>36</v>
      </c>
      <c r="G6" s="44" t="s">
        <v>37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38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41</v>
      </c>
      <c r="C8" s="46"/>
      <c r="D8" s="28"/>
      <c r="E8" s="28"/>
      <c r="F8" s="50" t="s">
        <v>42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39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41</v>
      </c>
      <c r="C10" s="32"/>
      <c r="D10" s="25"/>
      <c r="E10" s="25"/>
      <c r="F10" s="44" t="s">
        <v>42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40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41</v>
      </c>
      <c r="C12" s="32"/>
      <c r="D12" s="25"/>
      <c r="E12" s="25"/>
      <c r="F12" s="44" t="s">
        <v>42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63</v>
      </c>
      <c r="D14" s="61" t="s">
        <v>64</v>
      </c>
      <c r="E14" s="66" t="s">
        <v>65</v>
      </c>
      <c r="F14" s="375" t="s">
        <v>48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43</v>
      </c>
      <c r="C15" s="63">
        <f>'SO 15323'!E59</f>
        <v>0</v>
      </c>
      <c r="D15" s="58">
        <f>'SO 15323'!F59</f>
        <v>0</v>
      </c>
      <c r="E15" s="67">
        <f>'SO 15323'!G59</f>
        <v>0</v>
      </c>
      <c r="F15" s="377"/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44</v>
      </c>
      <c r="C16" s="92"/>
      <c r="D16" s="93"/>
      <c r="E16" s="94"/>
      <c r="F16" s="378" t="s">
        <v>49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(SUM(Z76:Z94))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45</v>
      </c>
      <c r="C17" s="63"/>
      <c r="D17" s="58"/>
      <c r="E17" s="67"/>
      <c r="F17" s="379" t="s">
        <v>50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46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47</v>
      </c>
      <c r="C19" s="65"/>
      <c r="D19" s="60"/>
      <c r="E19" s="69">
        <f>SUM(E15:E18)</f>
        <v>0</v>
      </c>
      <c r="F19" s="364" t="s">
        <v>47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56</v>
      </c>
      <c r="C20" s="57"/>
      <c r="D20" s="95"/>
      <c r="E20" s="96"/>
      <c r="F20" s="353" t="s">
        <v>56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57</v>
      </c>
      <c r="C21" s="51"/>
      <c r="D21" s="91"/>
      <c r="E21" s="70">
        <f>((E15*U22*0)+(E16*V22*0)+(E17*W22*0))/100</f>
        <v>0</v>
      </c>
      <c r="F21" s="368" t="s">
        <v>60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58</v>
      </c>
      <c r="C22" s="34"/>
      <c r="D22" s="72"/>
      <c r="E22" s="71">
        <f>((E15*U23*0)+(E16*V23*0)+(E17*W23*0))/100</f>
        <v>0</v>
      </c>
      <c r="F22" s="368" t="s">
        <v>61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59</v>
      </c>
      <c r="C23" s="34"/>
      <c r="D23" s="72"/>
      <c r="E23" s="71">
        <f>((E15*U24*0)+(E16*V24*0)+(E17*W24*0))/100</f>
        <v>0</v>
      </c>
      <c r="F23" s="368" t="s">
        <v>62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47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68</v>
      </c>
      <c r="C26" s="98"/>
      <c r="D26" s="100"/>
      <c r="E26" s="106"/>
      <c r="F26" s="353" t="s">
        <v>51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52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53</v>
      </c>
      <c r="G28" s="359"/>
      <c r="H28" s="217">
        <f>P27-SUM('SO 15323'!K76:'SO 15323'!K94)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54</v>
      </c>
      <c r="G29" s="361"/>
      <c r="H29" s="33">
        <f>SUM('SO 15323'!K76:'SO 15323'!K94)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55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66</v>
      </c>
      <c r="C32" s="102"/>
      <c r="D32" s="19"/>
      <c r="E32" s="111" t="s">
        <v>67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19" t="s">
        <v>38</v>
      </c>
      <c r="C46" s="320"/>
      <c r="D46" s="320"/>
      <c r="E46" s="321"/>
      <c r="F46" s="346" t="s">
        <v>35</v>
      </c>
      <c r="G46" s="320"/>
      <c r="H46" s="32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19" t="s">
        <v>39</v>
      </c>
      <c r="C47" s="320"/>
      <c r="D47" s="320"/>
      <c r="E47" s="321"/>
      <c r="F47" s="346" t="s">
        <v>33</v>
      </c>
      <c r="G47" s="320"/>
      <c r="H47" s="32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19" t="s">
        <v>40</v>
      </c>
      <c r="C48" s="320"/>
      <c r="D48" s="320"/>
      <c r="E48" s="321"/>
      <c r="F48" s="346" t="s">
        <v>72</v>
      </c>
      <c r="G48" s="320"/>
      <c r="H48" s="32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47" t="s">
        <v>30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163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69</v>
      </c>
      <c r="C54" s="342"/>
      <c r="D54" s="129"/>
      <c r="E54" s="129" t="s">
        <v>63</v>
      </c>
      <c r="F54" s="129" t="s">
        <v>64</v>
      </c>
      <c r="G54" s="129" t="s">
        <v>47</v>
      </c>
      <c r="H54" s="129" t="s">
        <v>70</v>
      </c>
      <c r="I54" s="129" t="s">
        <v>71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6" t="s">
        <v>74</v>
      </c>
      <c r="C55" s="325"/>
      <c r="D55" s="325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37" t="s">
        <v>76</v>
      </c>
      <c r="C56" s="338"/>
      <c r="D56" s="338"/>
      <c r="E56" s="140">
        <f>'SO 15323'!L81</f>
        <v>0</v>
      </c>
      <c r="F56" s="140">
        <f>'SO 15323'!M81</f>
        <v>0</v>
      </c>
      <c r="G56" s="140">
        <f>'SO 15323'!I81</f>
        <v>0</v>
      </c>
      <c r="H56" s="141">
        <f>'SO 15323'!S81</f>
        <v>0.18</v>
      </c>
      <c r="I56" s="141">
        <f>'SO 15323'!V81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37" t="s">
        <v>77</v>
      </c>
      <c r="C57" s="338"/>
      <c r="D57" s="338"/>
      <c r="E57" s="140">
        <f>'SO 15323'!L85</f>
        <v>0</v>
      </c>
      <c r="F57" s="140">
        <f>'SO 15323'!M85</f>
        <v>0</v>
      </c>
      <c r="G57" s="140">
        <f>'SO 15323'!I85</f>
        <v>0</v>
      </c>
      <c r="H57" s="141">
        <f>'SO 15323'!S85</f>
        <v>0.85</v>
      </c>
      <c r="I57" s="141">
        <f>'SO 15323'!V85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37" t="s">
        <v>78</v>
      </c>
      <c r="C58" s="338"/>
      <c r="D58" s="338"/>
      <c r="E58" s="140">
        <f>'SO 15323'!L92</f>
        <v>0</v>
      </c>
      <c r="F58" s="140">
        <f>'SO 15323'!M92</f>
        <v>0</v>
      </c>
      <c r="G58" s="140">
        <f>'SO 15323'!I92</f>
        <v>0</v>
      </c>
      <c r="H58" s="141">
        <f>'SO 15323'!S92</f>
        <v>0.57999999999999996</v>
      </c>
      <c r="I58" s="141">
        <f>'SO 15323'!V92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26" t="s">
        <v>74</v>
      </c>
      <c r="C59" s="318"/>
      <c r="D59" s="318"/>
      <c r="E59" s="142">
        <f>'SO 15323'!L94</f>
        <v>0</v>
      </c>
      <c r="F59" s="142">
        <f>'SO 15323'!M94</f>
        <v>0</v>
      </c>
      <c r="G59" s="142">
        <f>'SO 15323'!I94</f>
        <v>0</v>
      </c>
      <c r="H59" s="143">
        <f>'SO 15323'!S94</f>
        <v>1.61</v>
      </c>
      <c r="I59" s="143">
        <f>'SO 15323'!V94</f>
        <v>0</v>
      </c>
      <c r="J59" s="143"/>
      <c r="K59" s="143"/>
      <c r="L59" s="143"/>
      <c r="M59" s="143"/>
      <c r="N59" s="143"/>
      <c r="O59" s="143"/>
      <c r="P59" s="143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"/>
      <c r="B60" s="207"/>
      <c r="C60" s="1"/>
      <c r="D60" s="1"/>
      <c r="E60" s="133"/>
      <c r="F60" s="133"/>
      <c r="G60" s="133"/>
      <c r="H60" s="134"/>
      <c r="I60" s="134"/>
      <c r="J60" s="134"/>
      <c r="K60" s="134"/>
      <c r="L60" s="134"/>
      <c r="M60" s="134"/>
      <c r="N60" s="134"/>
      <c r="O60" s="134"/>
      <c r="P60" s="134"/>
      <c r="V60" s="153"/>
      <c r="W60" s="53"/>
    </row>
    <row r="61" spans="1:26" x14ac:dyDescent="0.3">
      <c r="A61" s="144"/>
      <c r="B61" s="327" t="s">
        <v>80</v>
      </c>
      <c r="C61" s="328"/>
      <c r="D61" s="328"/>
      <c r="E61" s="146">
        <f>'SO 15323'!L95</f>
        <v>0</v>
      </c>
      <c r="F61" s="146">
        <f>'SO 15323'!M95</f>
        <v>0</v>
      </c>
      <c r="G61" s="146">
        <f>'SO 15323'!I95</f>
        <v>0</v>
      </c>
      <c r="H61" s="147">
        <f>'SO 15323'!S95</f>
        <v>1.61</v>
      </c>
      <c r="I61" s="147">
        <f>'SO 15323'!V95</f>
        <v>0</v>
      </c>
      <c r="J61" s="148"/>
      <c r="K61" s="148"/>
      <c r="L61" s="148"/>
      <c r="M61" s="148"/>
      <c r="N61" s="148"/>
      <c r="O61" s="148"/>
      <c r="P61" s="148"/>
      <c r="Q61" s="149"/>
      <c r="R61" s="149"/>
      <c r="S61" s="149"/>
      <c r="T61" s="149"/>
      <c r="U61" s="149"/>
      <c r="V61" s="154"/>
      <c r="W61" s="216"/>
      <c r="X61" s="145"/>
      <c r="Y61" s="145"/>
      <c r="Z61" s="145"/>
    </row>
    <row r="62" spans="1:26" x14ac:dyDescent="0.3">
      <c r="A62" s="15"/>
      <c r="B62" s="42"/>
      <c r="C62" s="3"/>
      <c r="D62" s="3"/>
      <c r="E62" s="14"/>
      <c r="F62" s="14"/>
      <c r="G62" s="14"/>
      <c r="H62" s="155"/>
      <c r="I62" s="155"/>
      <c r="J62" s="155"/>
      <c r="K62" s="155"/>
      <c r="L62" s="155"/>
      <c r="M62" s="155"/>
      <c r="N62" s="155"/>
      <c r="O62" s="155"/>
      <c r="P62" s="155"/>
      <c r="Q62" s="11"/>
      <c r="R62" s="11"/>
      <c r="S62" s="11"/>
      <c r="T62" s="11"/>
      <c r="U62" s="11"/>
      <c r="V62" s="11"/>
      <c r="W62" s="53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38"/>
      <c r="C64" s="8"/>
      <c r="D64" s="8"/>
      <c r="E64" s="27"/>
      <c r="F64" s="27"/>
      <c r="G64" s="27"/>
      <c r="H64" s="156"/>
      <c r="I64" s="156"/>
      <c r="J64" s="156"/>
      <c r="K64" s="156"/>
      <c r="L64" s="156"/>
      <c r="M64" s="156"/>
      <c r="N64" s="156"/>
      <c r="O64" s="156"/>
      <c r="P64" s="156"/>
      <c r="Q64" s="16"/>
      <c r="R64" s="16"/>
      <c r="S64" s="16"/>
      <c r="T64" s="16"/>
      <c r="U64" s="16"/>
      <c r="V64" s="16"/>
      <c r="W64" s="53"/>
    </row>
    <row r="65" spans="1:26" ht="34.950000000000003" customHeight="1" x14ac:dyDescent="0.3">
      <c r="A65" s="1"/>
      <c r="B65" s="329" t="s">
        <v>81</v>
      </c>
      <c r="C65" s="330"/>
      <c r="D65" s="330"/>
      <c r="E65" s="330"/>
      <c r="F65" s="330"/>
      <c r="G65" s="330"/>
      <c r="H65" s="330"/>
      <c r="I65" s="330"/>
      <c r="J65" s="330"/>
      <c r="K65" s="330"/>
      <c r="L65" s="330"/>
      <c r="M65" s="330"/>
      <c r="N65" s="330"/>
      <c r="O65" s="330"/>
      <c r="P65" s="330"/>
      <c r="Q65" s="330"/>
      <c r="R65" s="330"/>
      <c r="S65" s="330"/>
      <c r="T65" s="330"/>
      <c r="U65" s="330"/>
      <c r="V65" s="330"/>
      <c r="W65" s="53"/>
    </row>
    <row r="66" spans="1:26" x14ac:dyDescent="0.3">
      <c r="A66" s="15"/>
      <c r="B66" s="97"/>
      <c r="C66" s="19"/>
      <c r="D66" s="19"/>
      <c r="E66" s="99"/>
      <c r="F66" s="99"/>
      <c r="G66" s="99"/>
      <c r="H66" s="170"/>
      <c r="I66" s="170"/>
      <c r="J66" s="170"/>
      <c r="K66" s="170"/>
      <c r="L66" s="170"/>
      <c r="M66" s="170"/>
      <c r="N66" s="170"/>
      <c r="O66" s="170"/>
      <c r="P66" s="170"/>
      <c r="Q66" s="20"/>
      <c r="R66" s="20"/>
      <c r="S66" s="20"/>
      <c r="T66" s="20"/>
      <c r="U66" s="20"/>
      <c r="V66" s="20"/>
      <c r="W66" s="53"/>
    </row>
    <row r="67" spans="1:26" ht="19.95" customHeight="1" x14ac:dyDescent="0.3">
      <c r="A67" s="202"/>
      <c r="B67" s="333" t="s">
        <v>38</v>
      </c>
      <c r="C67" s="334"/>
      <c r="D67" s="334"/>
      <c r="E67" s="335"/>
      <c r="F67" s="168"/>
      <c r="G67" s="168"/>
      <c r="H67" s="169" t="s">
        <v>92</v>
      </c>
      <c r="I67" s="322" t="s">
        <v>93</v>
      </c>
      <c r="J67" s="323"/>
      <c r="K67" s="323"/>
      <c r="L67" s="323"/>
      <c r="M67" s="323"/>
      <c r="N67" s="323"/>
      <c r="O67" s="323"/>
      <c r="P67" s="324"/>
      <c r="Q67" s="18"/>
      <c r="R67" s="18"/>
      <c r="S67" s="18"/>
      <c r="T67" s="18"/>
      <c r="U67" s="18"/>
      <c r="V67" s="18"/>
      <c r="W67" s="53"/>
    </row>
    <row r="68" spans="1:26" ht="19.95" customHeight="1" x14ac:dyDescent="0.3">
      <c r="A68" s="202"/>
      <c r="B68" s="319" t="s">
        <v>39</v>
      </c>
      <c r="C68" s="320"/>
      <c r="D68" s="320"/>
      <c r="E68" s="321"/>
      <c r="F68" s="164"/>
      <c r="G68" s="164"/>
      <c r="H68" s="165" t="s">
        <v>33</v>
      </c>
      <c r="I68" s="165"/>
      <c r="J68" s="155"/>
      <c r="K68" s="155"/>
      <c r="L68" s="155"/>
      <c r="M68" s="155"/>
      <c r="N68" s="155"/>
      <c r="O68" s="155"/>
      <c r="P68" s="155"/>
      <c r="Q68" s="11"/>
      <c r="R68" s="11"/>
      <c r="S68" s="11"/>
      <c r="T68" s="11"/>
      <c r="U68" s="11"/>
      <c r="V68" s="11"/>
      <c r="W68" s="53"/>
    </row>
    <row r="69" spans="1:26" ht="19.95" customHeight="1" x14ac:dyDescent="0.3">
      <c r="A69" s="202"/>
      <c r="B69" s="319" t="s">
        <v>40</v>
      </c>
      <c r="C69" s="320"/>
      <c r="D69" s="320"/>
      <c r="E69" s="321"/>
      <c r="F69" s="164"/>
      <c r="G69" s="164"/>
      <c r="H69" s="165" t="s">
        <v>94</v>
      </c>
      <c r="I69" s="165" t="s">
        <v>37</v>
      </c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15"/>
      <c r="B70" s="206" t="s">
        <v>95</v>
      </c>
      <c r="C70" s="3"/>
      <c r="D70" s="3"/>
      <c r="E70" s="14"/>
      <c r="F70" s="14"/>
      <c r="G70" s="14"/>
      <c r="H70" s="155"/>
      <c r="I70" s="155"/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163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42"/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8" t="s">
        <v>73</v>
      </c>
      <c r="C74" s="166"/>
      <c r="D74" s="166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x14ac:dyDescent="0.3">
      <c r="A75" s="2"/>
      <c r="B75" s="209" t="s">
        <v>82</v>
      </c>
      <c r="C75" s="129" t="s">
        <v>83</v>
      </c>
      <c r="D75" s="129" t="s">
        <v>84</v>
      </c>
      <c r="E75" s="157"/>
      <c r="F75" s="157" t="s">
        <v>85</v>
      </c>
      <c r="G75" s="157" t="s">
        <v>86</v>
      </c>
      <c r="H75" s="158" t="s">
        <v>87</v>
      </c>
      <c r="I75" s="158" t="s">
        <v>88</v>
      </c>
      <c r="J75" s="158"/>
      <c r="K75" s="158"/>
      <c r="L75" s="158"/>
      <c r="M75" s="158"/>
      <c r="N75" s="158"/>
      <c r="O75" s="158"/>
      <c r="P75" s="158" t="s">
        <v>89</v>
      </c>
      <c r="Q75" s="159"/>
      <c r="R75" s="159"/>
      <c r="S75" s="129" t="s">
        <v>90</v>
      </c>
      <c r="T75" s="160"/>
      <c r="U75" s="160"/>
      <c r="V75" s="129" t="s">
        <v>91</v>
      </c>
      <c r="W75" s="53"/>
    </row>
    <row r="76" spans="1:26" x14ac:dyDescent="0.3">
      <c r="A76" s="10"/>
      <c r="B76" s="210"/>
      <c r="C76" s="171"/>
      <c r="D76" s="325" t="s">
        <v>74</v>
      </c>
      <c r="E76" s="325"/>
      <c r="F76" s="136"/>
      <c r="G76" s="172"/>
      <c r="H76" s="136"/>
      <c r="I76" s="136"/>
      <c r="J76" s="137"/>
      <c r="K76" s="137"/>
      <c r="L76" s="137"/>
      <c r="M76" s="137"/>
      <c r="N76" s="137"/>
      <c r="O76" s="137"/>
      <c r="P76" s="137"/>
      <c r="Q76" s="135"/>
      <c r="R76" s="135"/>
      <c r="S76" s="135"/>
      <c r="T76" s="135"/>
      <c r="U76" s="135"/>
      <c r="V76" s="195"/>
      <c r="W76" s="216"/>
      <c r="X76" s="139"/>
      <c r="Y76" s="139"/>
      <c r="Z76" s="139"/>
    </row>
    <row r="77" spans="1:26" x14ac:dyDescent="0.3">
      <c r="A77" s="10"/>
      <c r="B77" s="211"/>
      <c r="C77" s="174">
        <v>5</v>
      </c>
      <c r="D77" s="316" t="s">
        <v>76</v>
      </c>
      <c r="E77" s="316"/>
      <c r="F77" s="140"/>
      <c r="G77" s="173"/>
      <c r="H77" s="140"/>
      <c r="I77" s="140"/>
      <c r="J77" s="141"/>
      <c r="K77" s="141"/>
      <c r="L77" s="141"/>
      <c r="M77" s="141"/>
      <c r="N77" s="141"/>
      <c r="O77" s="141"/>
      <c r="P77" s="141"/>
      <c r="Q77" s="10"/>
      <c r="R77" s="10"/>
      <c r="S77" s="10"/>
      <c r="T77" s="10"/>
      <c r="U77" s="10"/>
      <c r="V77" s="196"/>
      <c r="W77" s="216"/>
      <c r="X77" s="139"/>
      <c r="Y77" s="139"/>
      <c r="Z77" s="139"/>
    </row>
    <row r="78" spans="1:26" ht="25.05" customHeight="1" x14ac:dyDescent="0.3">
      <c r="A78" s="180"/>
      <c r="B78" s="212">
        <v>1</v>
      </c>
      <c r="C78" s="181" t="s">
        <v>107</v>
      </c>
      <c r="D78" s="317" t="s">
        <v>164</v>
      </c>
      <c r="E78" s="317"/>
      <c r="F78" s="175" t="s">
        <v>104</v>
      </c>
      <c r="G78" s="176">
        <v>300</v>
      </c>
      <c r="H78" s="175"/>
      <c r="I78" s="175">
        <f>ROUND(G78*(H78),2)</f>
        <v>0</v>
      </c>
      <c r="J78" s="177">
        <f>ROUND(G78*(N78),2)</f>
        <v>141</v>
      </c>
      <c r="K78" s="178">
        <f>ROUND(G78*(O78),2)</f>
        <v>0</v>
      </c>
      <c r="L78" s="178"/>
      <c r="M78" s="178">
        <f>ROUND(G78*(H78),2)</f>
        <v>0</v>
      </c>
      <c r="N78" s="178">
        <v>0.47</v>
      </c>
      <c r="O78" s="178"/>
      <c r="P78" s="182">
        <v>6.0999999999999997E-4</v>
      </c>
      <c r="Q78" s="182"/>
      <c r="R78" s="182">
        <v>6.0999999999999997E-4</v>
      </c>
      <c r="S78" s="179">
        <f>ROUND(G78*(P78),3)</f>
        <v>0.183</v>
      </c>
      <c r="T78" s="179"/>
      <c r="U78" s="179"/>
      <c r="V78" s="197"/>
      <c r="W78" s="53"/>
      <c r="Z78">
        <v>0</v>
      </c>
    </row>
    <row r="79" spans="1:26" ht="25.05" customHeight="1" x14ac:dyDescent="0.3">
      <c r="A79" s="180"/>
      <c r="B79" s="212">
        <v>2</v>
      </c>
      <c r="C79" s="181" t="s">
        <v>105</v>
      </c>
      <c r="D79" s="317" t="s">
        <v>106</v>
      </c>
      <c r="E79" s="317"/>
      <c r="F79" s="175" t="s">
        <v>104</v>
      </c>
      <c r="G79" s="176">
        <v>64.2</v>
      </c>
      <c r="H79" s="175"/>
      <c r="I79" s="175">
        <f>ROUND(G79*(H79),2)</f>
        <v>0</v>
      </c>
      <c r="J79" s="177">
        <f>ROUND(G79*(N79),2)</f>
        <v>4437.5</v>
      </c>
      <c r="K79" s="178">
        <f>ROUND(G79*(O79),2)</f>
        <v>0</v>
      </c>
      <c r="L79" s="178"/>
      <c r="M79" s="178">
        <f>ROUND(G79*(H79),2)</f>
        <v>0</v>
      </c>
      <c r="N79" s="178">
        <v>69.12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3</v>
      </c>
      <c r="C80" s="181" t="s">
        <v>165</v>
      </c>
      <c r="D80" s="317" t="s">
        <v>166</v>
      </c>
      <c r="E80" s="317"/>
      <c r="F80" s="175" t="s">
        <v>104</v>
      </c>
      <c r="G80" s="176">
        <v>300</v>
      </c>
      <c r="H80" s="175"/>
      <c r="I80" s="175">
        <f>ROUND(G80*(H80),2)</f>
        <v>0</v>
      </c>
      <c r="J80" s="177">
        <f>ROUND(G80*(N80),2)</f>
        <v>3294</v>
      </c>
      <c r="K80" s="178">
        <f>ROUND(G80*(O80),2)</f>
        <v>0</v>
      </c>
      <c r="L80" s="178"/>
      <c r="M80" s="178">
        <f>ROUND(G80*(H80),2)</f>
        <v>0</v>
      </c>
      <c r="N80" s="178">
        <v>10.98</v>
      </c>
      <c r="O80" s="178"/>
      <c r="P80" s="182"/>
      <c r="Q80" s="182"/>
      <c r="R80" s="182"/>
      <c r="S80" s="179">
        <f>ROUND(G80*(P80),3)</f>
        <v>0</v>
      </c>
      <c r="T80" s="179"/>
      <c r="U80" s="179"/>
      <c r="V80" s="197"/>
      <c r="W80" s="53"/>
      <c r="Z80">
        <v>0</v>
      </c>
    </row>
    <row r="81" spans="1:26" x14ac:dyDescent="0.3">
      <c r="A81" s="10"/>
      <c r="B81" s="211"/>
      <c r="C81" s="174">
        <v>5</v>
      </c>
      <c r="D81" s="316" t="s">
        <v>76</v>
      </c>
      <c r="E81" s="316"/>
      <c r="F81" s="140"/>
      <c r="G81" s="173"/>
      <c r="H81" s="140"/>
      <c r="I81" s="142">
        <f>ROUND((SUM(I77:I80))/1,2)</f>
        <v>0</v>
      </c>
      <c r="J81" s="141"/>
      <c r="K81" s="141"/>
      <c r="L81" s="141">
        <f>ROUND((SUM(L77:L80))/1,2)</f>
        <v>0</v>
      </c>
      <c r="M81" s="141">
        <f>ROUND((SUM(M77:M80))/1,2)</f>
        <v>0</v>
      </c>
      <c r="N81" s="141"/>
      <c r="O81" s="141"/>
      <c r="P81" s="141"/>
      <c r="Q81" s="10"/>
      <c r="R81" s="10"/>
      <c r="S81" s="10">
        <f>ROUND((SUM(S77:S80))/1,2)</f>
        <v>0.18</v>
      </c>
      <c r="T81" s="10"/>
      <c r="U81" s="10"/>
      <c r="V81" s="198">
        <f>ROUND((SUM(V77:V80))/1,2)</f>
        <v>0</v>
      </c>
      <c r="W81" s="216"/>
      <c r="X81" s="139"/>
      <c r="Y81" s="139"/>
      <c r="Z81" s="139"/>
    </row>
    <row r="82" spans="1:26" x14ac:dyDescent="0.3">
      <c r="A82" s="1"/>
      <c r="B82" s="207"/>
      <c r="C82" s="1"/>
      <c r="D82" s="1"/>
      <c r="E82" s="133"/>
      <c r="F82" s="133"/>
      <c r="G82" s="167"/>
      <c r="H82" s="133"/>
      <c r="I82" s="133"/>
      <c r="J82" s="134"/>
      <c r="K82" s="134"/>
      <c r="L82" s="134"/>
      <c r="M82" s="134"/>
      <c r="N82" s="134"/>
      <c r="O82" s="134"/>
      <c r="P82" s="134"/>
      <c r="Q82" s="1"/>
      <c r="R82" s="1"/>
      <c r="S82" s="1"/>
      <c r="T82" s="1"/>
      <c r="U82" s="1"/>
      <c r="V82" s="199"/>
      <c r="W82" s="53"/>
    </row>
    <row r="83" spans="1:26" x14ac:dyDescent="0.3">
      <c r="A83" s="10"/>
      <c r="B83" s="211"/>
      <c r="C83" s="174">
        <v>8</v>
      </c>
      <c r="D83" s="316" t="s">
        <v>77</v>
      </c>
      <c r="E83" s="316"/>
      <c r="F83" s="140"/>
      <c r="G83" s="173"/>
      <c r="H83" s="140"/>
      <c r="I83" s="140"/>
      <c r="J83" s="141"/>
      <c r="K83" s="141"/>
      <c r="L83" s="141"/>
      <c r="M83" s="141"/>
      <c r="N83" s="141"/>
      <c r="O83" s="141"/>
      <c r="P83" s="141"/>
      <c r="Q83" s="10"/>
      <c r="R83" s="10"/>
      <c r="S83" s="10"/>
      <c r="T83" s="10"/>
      <c r="U83" s="10"/>
      <c r="V83" s="196"/>
      <c r="W83" s="216"/>
      <c r="X83" s="139"/>
      <c r="Y83" s="139"/>
      <c r="Z83" s="139"/>
    </row>
    <row r="84" spans="1:26" ht="25.05" customHeight="1" x14ac:dyDescent="0.3">
      <c r="A84" s="180"/>
      <c r="B84" s="212">
        <v>4</v>
      </c>
      <c r="C84" s="181" t="s">
        <v>167</v>
      </c>
      <c r="D84" s="317" t="s">
        <v>168</v>
      </c>
      <c r="E84" s="317"/>
      <c r="F84" s="175" t="s">
        <v>113</v>
      </c>
      <c r="G84" s="176">
        <v>2</v>
      </c>
      <c r="H84" s="175"/>
      <c r="I84" s="175">
        <f>ROUND(G84*(H84),2)</f>
        <v>0</v>
      </c>
      <c r="J84" s="177">
        <f>ROUND(G84*(N84),2)</f>
        <v>162.9</v>
      </c>
      <c r="K84" s="178">
        <f>ROUND(G84*(O84),2)</f>
        <v>0</v>
      </c>
      <c r="L84" s="178"/>
      <c r="M84" s="178">
        <f>ROUND(G84*(H84),2)</f>
        <v>0</v>
      </c>
      <c r="N84" s="178">
        <v>81.45</v>
      </c>
      <c r="O84" s="178"/>
      <c r="P84" s="182">
        <v>0.42346</v>
      </c>
      <c r="Q84" s="182"/>
      <c r="R84" s="182">
        <v>0.42346</v>
      </c>
      <c r="S84" s="179">
        <f>ROUND(G84*(P84),3)</f>
        <v>0.84699999999999998</v>
      </c>
      <c r="T84" s="179"/>
      <c r="U84" s="179"/>
      <c r="V84" s="197"/>
      <c r="W84" s="53"/>
      <c r="Z84">
        <v>0</v>
      </c>
    </row>
    <row r="85" spans="1:26" x14ac:dyDescent="0.3">
      <c r="A85" s="10"/>
      <c r="B85" s="211"/>
      <c r="C85" s="174">
        <v>8</v>
      </c>
      <c r="D85" s="316" t="s">
        <v>77</v>
      </c>
      <c r="E85" s="316"/>
      <c r="F85" s="140"/>
      <c r="G85" s="173"/>
      <c r="H85" s="140"/>
      <c r="I85" s="142">
        <f>ROUND((SUM(I83:I84))/1,2)</f>
        <v>0</v>
      </c>
      <c r="J85" s="141"/>
      <c r="K85" s="141"/>
      <c r="L85" s="141">
        <f>ROUND((SUM(L83:L84))/1,2)</f>
        <v>0</v>
      </c>
      <c r="M85" s="141">
        <f>ROUND((SUM(M83:M84))/1,2)</f>
        <v>0</v>
      </c>
      <c r="N85" s="141"/>
      <c r="O85" s="141"/>
      <c r="P85" s="141"/>
      <c r="Q85" s="10"/>
      <c r="R85" s="10"/>
      <c r="S85" s="10">
        <f>ROUND((SUM(S83:S84))/1,2)</f>
        <v>0.85</v>
      </c>
      <c r="T85" s="10"/>
      <c r="U85" s="10"/>
      <c r="V85" s="198">
        <f>ROUND((SUM(V83:V84))/1,2)</f>
        <v>0</v>
      </c>
      <c r="W85" s="216"/>
      <c r="X85" s="139"/>
      <c r="Y85" s="139"/>
      <c r="Z85" s="139"/>
    </row>
    <row r="86" spans="1:26" x14ac:dyDescent="0.3">
      <c r="A86" s="1"/>
      <c r="B86" s="207"/>
      <c r="C86" s="1"/>
      <c r="D86" s="1"/>
      <c r="E86" s="133"/>
      <c r="F86" s="133"/>
      <c r="G86" s="167"/>
      <c r="H86" s="133"/>
      <c r="I86" s="133"/>
      <c r="J86" s="134"/>
      <c r="K86" s="134"/>
      <c r="L86" s="134"/>
      <c r="M86" s="134"/>
      <c r="N86" s="134"/>
      <c r="O86" s="134"/>
      <c r="P86" s="134"/>
      <c r="Q86" s="1"/>
      <c r="R86" s="1"/>
      <c r="S86" s="1"/>
      <c r="T86" s="1"/>
      <c r="U86" s="1"/>
      <c r="V86" s="199"/>
      <c r="W86" s="53"/>
    </row>
    <row r="87" spans="1:26" x14ac:dyDescent="0.3">
      <c r="A87" s="10"/>
      <c r="B87" s="211"/>
      <c r="C87" s="174">
        <v>9</v>
      </c>
      <c r="D87" s="316" t="s">
        <v>78</v>
      </c>
      <c r="E87" s="316"/>
      <c r="F87" s="140"/>
      <c r="G87" s="173"/>
      <c r="H87" s="140"/>
      <c r="I87" s="140"/>
      <c r="J87" s="141"/>
      <c r="K87" s="141"/>
      <c r="L87" s="141"/>
      <c r="M87" s="141"/>
      <c r="N87" s="141"/>
      <c r="O87" s="141"/>
      <c r="P87" s="141"/>
      <c r="Q87" s="10"/>
      <c r="R87" s="10"/>
      <c r="S87" s="10"/>
      <c r="T87" s="10"/>
      <c r="U87" s="10"/>
      <c r="V87" s="196"/>
      <c r="W87" s="216"/>
      <c r="X87" s="139"/>
      <c r="Y87" s="139"/>
      <c r="Z87" s="139"/>
    </row>
    <row r="88" spans="1:26" ht="25.05" customHeight="1" x14ac:dyDescent="0.3">
      <c r="A88" s="180"/>
      <c r="B88" s="212">
        <v>5</v>
      </c>
      <c r="C88" s="181" t="s">
        <v>150</v>
      </c>
      <c r="D88" s="317" t="s">
        <v>151</v>
      </c>
      <c r="E88" s="317"/>
      <c r="F88" s="175" t="s">
        <v>101</v>
      </c>
      <c r="G88" s="176">
        <v>7</v>
      </c>
      <c r="H88" s="175"/>
      <c r="I88" s="175">
        <f>ROUND(G88*(H88),2)</f>
        <v>0</v>
      </c>
      <c r="J88" s="177">
        <f>ROUND(G88*(N88),2)</f>
        <v>29.12</v>
      </c>
      <c r="K88" s="178">
        <f>ROUND(G88*(O88),2)</f>
        <v>0</v>
      </c>
      <c r="L88" s="178"/>
      <c r="M88" s="178">
        <f>ROUND(G88*(H88),2)</f>
        <v>0</v>
      </c>
      <c r="N88" s="178">
        <v>4.16</v>
      </c>
      <c r="O88" s="178"/>
      <c r="P88" s="182">
        <v>8.270000000000001E-2</v>
      </c>
      <c r="Q88" s="182"/>
      <c r="R88" s="182">
        <v>8.270000000000001E-2</v>
      </c>
      <c r="S88" s="179">
        <f>ROUND(G88*(P88),3)</f>
        <v>0.57899999999999996</v>
      </c>
      <c r="T88" s="179"/>
      <c r="U88" s="179"/>
      <c r="V88" s="197"/>
      <c r="W88" s="53"/>
      <c r="Z88">
        <v>0</v>
      </c>
    </row>
    <row r="89" spans="1:26" ht="25.05" customHeight="1" x14ac:dyDescent="0.3">
      <c r="A89" s="180"/>
      <c r="B89" s="212">
        <v>6</v>
      </c>
      <c r="C89" s="181" t="s">
        <v>152</v>
      </c>
      <c r="D89" s="317" t="s">
        <v>153</v>
      </c>
      <c r="E89" s="317"/>
      <c r="F89" s="175" t="s">
        <v>101</v>
      </c>
      <c r="G89" s="176">
        <v>15</v>
      </c>
      <c r="H89" s="175"/>
      <c r="I89" s="175">
        <f>ROUND(G89*(H89),2)</f>
        <v>0</v>
      </c>
      <c r="J89" s="177">
        <f>ROUND(G89*(N89),2)</f>
        <v>67.5</v>
      </c>
      <c r="K89" s="178">
        <f>ROUND(G89*(O89),2)</f>
        <v>0</v>
      </c>
      <c r="L89" s="178"/>
      <c r="M89" s="178">
        <f>ROUND(G89*(H89),2)</f>
        <v>0</v>
      </c>
      <c r="N89" s="178">
        <v>4.5</v>
      </c>
      <c r="O89" s="178"/>
      <c r="P89" s="182">
        <v>2.0000000000000002E-5</v>
      </c>
      <c r="Q89" s="182"/>
      <c r="R89" s="182">
        <v>2.0000000000000002E-5</v>
      </c>
      <c r="S89" s="179">
        <f>ROUND(G89*(P89),3)</f>
        <v>0</v>
      </c>
      <c r="T89" s="179"/>
      <c r="U89" s="179"/>
      <c r="V89" s="197"/>
      <c r="W89" s="53"/>
      <c r="Z89">
        <v>0</v>
      </c>
    </row>
    <row r="90" spans="1:26" ht="25.05" customHeight="1" x14ac:dyDescent="0.3">
      <c r="A90" s="180"/>
      <c r="B90" s="212">
        <v>7</v>
      </c>
      <c r="C90" s="181" t="s">
        <v>154</v>
      </c>
      <c r="D90" s="317" t="s">
        <v>155</v>
      </c>
      <c r="E90" s="317"/>
      <c r="F90" s="175" t="s">
        <v>98</v>
      </c>
      <c r="G90" s="176">
        <v>15.97</v>
      </c>
      <c r="H90" s="175"/>
      <c r="I90" s="175">
        <f>ROUND(G90*(H90),2)</f>
        <v>0</v>
      </c>
      <c r="J90" s="177">
        <f>ROUND(G90*(N90),2)</f>
        <v>263.51</v>
      </c>
      <c r="K90" s="178">
        <f>ROUND(G90*(O90),2)</f>
        <v>0</v>
      </c>
      <c r="L90" s="178"/>
      <c r="M90" s="178">
        <f>ROUND(G90*(H90),2)</f>
        <v>0</v>
      </c>
      <c r="N90" s="178">
        <v>16.5</v>
      </c>
      <c r="O90" s="178"/>
      <c r="P90" s="182"/>
      <c r="Q90" s="182"/>
      <c r="R90" s="182"/>
      <c r="S90" s="179">
        <f>ROUND(G90*(P90),3)</f>
        <v>0</v>
      </c>
      <c r="T90" s="179"/>
      <c r="U90" s="179"/>
      <c r="V90" s="197"/>
      <c r="W90" s="53"/>
      <c r="Z90">
        <v>0</v>
      </c>
    </row>
    <row r="91" spans="1:26" ht="25.05" customHeight="1" x14ac:dyDescent="0.3">
      <c r="A91" s="180"/>
      <c r="B91" s="213">
        <v>8</v>
      </c>
      <c r="C91" s="188" t="s">
        <v>169</v>
      </c>
      <c r="D91" s="315" t="s">
        <v>170</v>
      </c>
      <c r="E91" s="315"/>
      <c r="F91" s="183" t="s">
        <v>113</v>
      </c>
      <c r="G91" s="184">
        <v>7</v>
      </c>
      <c r="H91" s="183"/>
      <c r="I91" s="183">
        <f>ROUND(G91*(H91),2)</f>
        <v>0</v>
      </c>
      <c r="J91" s="185">
        <f>ROUND(G91*(N91),2)</f>
        <v>17.5</v>
      </c>
      <c r="K91" s="186">
        <f>ROUND(G91*(O91),2)</f>
        <v>0</v>
      </c>
      <c r="L91" s="186"/>
      <c r="M91" s="186">
        <f>ROUND(G91*(H91),2)</f>
        <v>0</v>
      </c>
      <c r="N91" s="186">
        <v>2.5</v>
      </c>
      <c r="O91" s="186"/>
      <c r="P91" s="189"/>
      <c r="Q91" s="189"/>
      <c r="R91" s="189"/>
      <c r="S91" s="187">
        <f>ROUND(G91*(P91),3)</f>
        <v>0</v>
      </c>
      <c r="T91" s="187"/>
      <c r="U91" s="187"/>
      <c r="V91" s="200"/>
      <c r="W91" s="53"/>
      <c r="Z91">
        <v>0</v>
      </c>
    </row>
    <row r="92" spans="1:26" x14ac:dyDescent="0.3">
      <c r="A92" s="10"/>
      <c r="B92" s="211"/>
      <c r="C92" s="174">
        <v>9</v>
      </c>
      <c r="D92" s="316" t="s">
        <v>78</v>
      </c>
      <c r="E92" s="316"/>
      <c r="F92" s="140"/>
      <c r="G92" s="173"/>
      <c r="H92" s="140"/>
      <c r="I92" s="142">
        <f>ROUND((SUM(I87:I91))/1,2)</f>
        <v>0</v>
      </c>
      <c r="J92" s="141"/>
      <c r="K92" s="141"/>
      <c r="L92" s="141">
        <f>ROUND((SUM(L87:L91))/1,2)</f>
        <v>0</v>
      </c>
      <c r="M92" s="141">
        <f>ROUND((SUM(M87:M91))/1,2)</f>
        <v>0</v>
      </c>
      <c r="N92" s="141"/>
      <c r="O92" s="141"/>
      <c r="P92" s="190"/>
      <c r="Q92" s="1"/>
      <c r="R92" s="1"/>
      <c r="S92" s="190">
        <f>ROUND((SUM(S87:S91))/1,2)</f>
        <v>0.57999999999999996</v>
      </c>
      <c r="T92" s="2"/>
      <c r="U92" s="2"/>
      <c r="V92" s="198">
        <f>ROUND((SUM(V87:V91))/1,2)</f>
        <v>0</v>
      </c>
      <c r="W92" s="53"/>
    </row>
    <row r="93" spans="1:26" x14ac:dyDescent="0.3">
      <c r="A93" s="1"/>
      <c r="B93" s="207"/>
      <c r="C93" s="1"/>
      <c r="D93" s="1"/>
      <c r="E93" s="133"/>
      <c r="F93" s="133"/>
      <c r="G93" s="167"/>
      <c r="H93" s="133"/>
      <c r="I93" s="133"/>
      <c r="J93" s="134"/>
      <c r="K93" s="134"/>
      <c r="L93" s="134"/>
      <c r="M93" s="134"/>
      <c r="N93" s="134"/>
      <c r="O93" s="134"/>
      <c r="P93" s="134"/>
      <c r="Q93" s="1"/>
      <c r="R93" s="1"/>
      <c r="S93" s="1"/>
      <c r="T93" s="1"/>
      <c r="U93" s="1"/>
      <c r="V93" s="199"/>
      <c r="W93" s="53"/>
    </row>
    <row r="94" spans="1:26" x14ac:dyDescent="0.3">
      <c r="A94" s="10"/>
      <c r="B94" s="211"/>
      <c r="C94" s="10"/>
      <c r="D94" s="318" t="s">
        <v>74</v>
      </c>
      <c r="E94" s="318"/>
      <c r="F94" s="140"/>
      <c r="G94" s="173"/>
      <c r="H94" s="140"/>
      <c r="I94" s="142">
        <f>ROUND((SUM(I76:I93))/2,2)</f>
        <v>0</v>
      </c>
      <c r="J94" s="141"/>
      <c r="K94" s="141"/>
      <c r="L94" s="141">
        <f>ROUND((SUM(L76:L93))/2,2)</f>
        <v>0</v>
      </c>
      <c r="M94" s="141">
        <f>ROUND((SUM(M76:M93))/2,2)</f>
        <v>0</v>
      </c>
      <c r="N94" s="141"/>
      <c r="O94" s="141"/>
      <c r="P94" s="190"/>
      <c r="Q94" s="1"/>
      <c r="R94" s="1"/>
      <c r="S94" s="190">
        <f>ROUND((SUM(S76:S93))/2,2)</f>
        <v>1.61</v>
      </c>
      <c r="T94" s="1"/>
      <c r="U94" s="1"/>
      <c r="V94" s="198">
        <f>ROUND((SUM(V76:V93))/2,2)</f>
        <v>0</v>
      </c>
      <c r="W94" s="53"/>
    </row>
    <row r="95" spans="1:26" x14ac:dyDescent="0.3">
      <c r="A95" s="1"/>
      <c r="B95" s="214"/>
      <c r="C95" s="191"/>
      <c r="D95" s="314" t="s">
        <v>80</v>
      </c>
      <c r="E95" s="314"/>
      <c r="F95" s="192"/>
      <c r="G95" s="193"/>
      <c r="H95" s="192"/>
      <c r="I95" s="192">
        <f>ROUND((SUM(I76:I94))/3,2)</f>
        <v>0</v>
      </c>
      <c r="J95" s="194"/>
      <c r="K95" s="194">
        <f>ROUND((SUM(K76:K94))/3,2)</f>
        <v>0</v>
      </c>
      <c r="L95" s="194">
        <f>ROUND((SUM(L76:L94))/3,2)</f>
        <v>0</v>
      </c>
      <c r="M95" s="194">
        <f>ROUND((SUM(M76:M94))/3,2)</f>
        <v>0</v>
      </c>
      <c r="N95" s="194"/>
      <c r="O95" s="194"/>
      <c r="P95" s="193"/>
      <c r="Q95" s="191"/>
      <c r="R95" s="191"/>
      <c r="S95" s="193">
        <f>ROUND((SUM(S76:S94))/3,2)</f>
        <v>1.61</v>
      </c>
      <c r="T95" s="191"/>
      <c r="U95" s="191"/>
      <c r="V95" s="201">
        <f>ROUND((SUM(V76:V94))/3,2)</f>
        <v>0</v>
      </c>
      <c r="W95" s="53"/>
      <c r="Z95">
        <f>(SUM(Z76:Z94))</f>
        <v>0</v>
      </c>
    </row>
  </sheetData>
  <mergeCells count="63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7:E47"/>
    <mergeCell ref="B48:E48"/>
    <mergeCell ref="F46:H46"/>
    <mergeCell ref="F47:H47"/>
    <mergeCell ref="F48:H48"/>
    <mergeCell ref="B65:V65"/>
    <mergeCell ref="H1:I1"/>
    <mergeCell ref="B67:E67"/>
    <mergeCell ref="B68:E68"/>
    <mergeCell ref="B69:E69"/>
    <mergeCell ref="I67:P67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6:E46"/>
    <mergeCell ref="D89:E89"/>
    <mergeCell ref="D76:E76"/>
    <mergeCell ref="D77:E77"/>
    <mergeCell ref="D78:E78"/>
    <mergeCell ref="D79:E79"/>
    <mergeCell ref="D80:E80"/>
    <mergeCell ref="D81:E81"/>
    <mergeCell ref="D83:E83"/>
    <mergeCell ref="D84:E84"/>
    <mergeCell ref="D85:E85"/>
    <mergeCell ref="D87:E87"/>
    <mergeCell ref="D88:E88"/>
    <mergeCell ref="D90:E90"/>
    <mergeCell ref="D91:E91"/>
    <mergeCell ref="D92:E92"/>
    <mergeCell ref="D94:E94"/>
    <mergeCell ref="D95:E95"/>
  </mergeCells>
  <hyperlinks>
    <hyperlink ref="B1:C1" location="A2:A2" tooltip="Klikni na prechod ku Kryciemu listu..." display="Krycí list rozpočtu" xr:uid="{4E23D24D-4D92-44F7-9068-8B65A8F9B8E1}"/>
    <hyperlink ref="E1:F1" location="A54:A54" tooltip="Klikni na prechod ku rekapitulácii..." display="Rekapitulácia rozpočtu" xr:uid="{61A8954E-F0B6-44FA-8053-CE31B3455F43}"/>
    <hyperlink ref="H1:I1" location="B75:B75" tooltip="Klikni na prechod ku Rozpočet..." display="Rozpočet" xr:uid="{3113C05B-B4F1-4338-B1E6-9D73286E2FA8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Vranov n. T. - Oprava chodníkov a komunikácií  / Plocha na ul. Slanskej</oddHeader>
    <oddFooter>&amp;RStrana &amp;P z &amp;N    &amp;L&amp;7Spracované systémom Systematic® Kalkulus, tel.: 051 77 10 585</oddFooter>
  </headerFooter>
  <rowBreaks count="2" manualBreakCount="2">
    <brk id="40" max="16383" man="1"/>
    <brk id="6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9E7D1-11D9-4853-AB60-59AFEE8FCAEB}">
  <dimension ref="A1:AA89"/>
  <sheetViews>
    <sheetView workbookViewId="0">
      <pane ySplit="1" topLeftCell="A68" activePane="bottomLeft" state="frozen"/>
      <selection pane="bottomLeft" activeCell="H77" sqref="H77:H8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441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29</v>
      </c>
      <c r="C1" s="332"/>
      <c r="D1" s="12"/>
      <c r="E1" s="382" t="s">
        <v>0</v>
      </c>
      <c r="F1" s="383"/>
      <c r="G1" s="13"/>
      <c r="H1" s="331" t="s">
        <v>81</v>
      </c>
      <c r="I1" s="332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29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30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171</v>
      </c>
      <c r="C4" s="32"/>
      <c r="D4" s="25"/>
      <c r="E4" s="25"/>
      <c r="F4" s="44" t="s">
        <v>32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34</v>
      </c>
      <c r="C6" s="32"/>
      <c r="D6" s="44" t="s">
        <v>35</v>
      </c>
      <c r="E6" s="25"/>
      <c r="F6" s="44" t="s">
        <v>36</v>
      </c>
      <c r="G6" s="44" t="s">
        <v>37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38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41</v>
      </c>
      <c r="C8" s="46"/>
      <c r="D8" s="28"/>
      <c r="E8" s="28"/>
      <c r="F8" s="50" t="s">
        <v>42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39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41</v>
      </c>
      <c r="C10" s="32"/>
      <c r="D10" s="25"/>
      <c r="E10" s="25"/>
      <c r="F10" s="44" t="s">
        <v>42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40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41</v>
      </c>
      <c r="C12" s="32"/>
      <c r="D12" s="25"/>
      <c r="E12" s="25"/>
      <c r="F12" s="44" t="s">
        <v>42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63</v>
      </c>
      <c r="D14" s="61" t="s">
        <v>64</v>
      </c>
      <c r="E14" s="66" t="s">
        <v>65</v>
      </c>
      <c r="F14" s="375" t="s">
        <v>48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43</v>
      </c>
      <c r="C15" s="63">
        <f>'SO 15324'!E58</f>
        <v>0</v>
      </c>
      <c r="D15" s="58">
        <f>'SO 15324'!F58</f>
        <v>0</v>
      </c>
      <c r="E15" s="67">
        <f>'SO 15324'!G58</f>
        <v>0</v>
      </c>
      <c r="F15" s="377"/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44</v>
      </c>
      <c r="C16" s="92"/>
      <c r="D16" s="93"/>
      <c r="E16" s="94"/>
      <c r="F16" s="378" t="s">
        <v>49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(SUM(Z75:Z88))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45</v>
      </c>
      <c r="C17" s="63"/>
      <c r="D17" s="58"/>
      <c r="E17" s="67"/>
      <c r="F17" s="379" t="s">
        <v>50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46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47</v>
      </c>
      <c r="C19" s="65"/>
      <c r="D19" s="60"/>
      <c r="E19" s="69">
        <f>SUM(E15:E18)</f>
        <v>0</v>
      </c>
      <c r="F19" s="364" t="s">
        <v>47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56</v>
      </c>
      <c r="C20" s="57"/>
      <c r="D20" s="95"/>
      <c r="E20" s="96"/>
      <c r="F20" s="353" t="s">
        <v>56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57</v>
      </c>
      <c r="C21" s="51"/>
      <c r="D21" s="91"/>
      <c r="E21" s="70">
        <f>((E15*U22*0)+(E16*V22*0)+(E17*W22*0))/100</f>
        <v>0</v>
      </c>
      <c r="F21" s="368" t="s">
        <v>60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58</v>
      </c>
      <c r="C22" s="34"/>
      <c r="D22" s="72"/>
      <c r="E22" s="71">
        <f>((E15*U23*0)+(E16*V23*0)+(E17*W23*0))/100</f>
        <v>0</v>
      </c>
      <c r="F22" s="368" t="s">
        <v>61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59</v>
      </c>
      <c r="C23" s="34"/>
      <c r="D23" s="72"/>
      <c r="E23" s="71">
        <f>((E15*U24*0)+(E16*V24*0)+(E17*W24*0))/100</f>
        <v>0</v>
      </c>
      <c r="F23" s="368" t="s">
        <v>62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47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68</v>
      </c>
      <c r="C26" s="98"/>
      <c r="D26" s="100"/>
      <c r="E26" s="106"/>
      <c r="F26" s="353" t="s">
        <v>51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52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53</v>
      </c>
      <c r="G28" s="359"/>
      <c r="H28" s="217">
        <f>P27-SUM('SO 15324'!K75:'SO 15324'!K88)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54</v>
      </c>
      <c r="G29" s="361"/>
      <c r="H29" s="33">
        <f>SUM('SO 15324'!K75:'SO 15324'!K88)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55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66</v>
      </c>
      <c r="C32" s="102"/>
      <c r="D32" s="19"/>
      <c r="E32" s="111" t="s">
        <v>67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19" t="s">
        <v>38</v>
      </c>
      <c r="C46" s="320"/>
      <c r="D46" s="320"/>
      <c r="E46" s="321"/>
      <c r="F46" s="346" t="s">
        <v>35</v>
      </c>
      <c r="G46" s="320"/>
      <c r="H46" s="32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19" t="s">
        <v>39</v>
      </c>
      <c r="C47" s="320"/>
      <c r="D47" s="320"/>
      <c r="E47" s="321"/>
      <c r="F47" s="346" t="s">
        <v>33</v>
      </c>
      <c r="G47" s="320"/>
      <c r="H47" s="32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19" t="s">
        <v>40</v>
      </c>
      <c r="C48" s="320"/>
      <c r="D48" s="320"/>
      <c r="E48" s="321"/>
      <c r="F48" s="346" t="s">
        <v>72</v>
      </c>
      <c r="G48" s="320"/>
      <c r="H48" s="32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47" t="s">
        <v>30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171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69</v>
      </c>
      <c r="C54" s="342"/>
      <c r="D54" s="129"/>
      <c r="E54" s="129" t="s">
        <v>63</v>
      </c>
      <c r="F54" s="129" t="s">
        <v>64</v>
      </c>
      <c r="G54" s="129" t="s">
        <v>47</v>
      </c>
      <c r="H54" s="129" t="s">
        <v>70</v>
      </c>
      <c r="I54" s="129" t="s">
        <v>71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6" t="s">
        <v>74</v>
      </c>
      <c r="C55" s="325"/>
      <c r="D55" s="325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37" t="s">
        <v>75</v>
      </c>
      <c r="C56" s="338"/>
      <c r="D56" s="338"/>
      <c r="E56" s="140">
        <f>'SO 15324'!L82</f>
        <v>0</v>
      </c>
      <c r="F56" s="140">
        <f>'SO 15324'!M82</f>
        <v>0</v>
      </c>
      <c r="G56" s="140">
        <f>'SO 15324'!I82</f>
        <v>0</v>
      </c>
      <c r="H56" s="141">
        <f>'SO 15324'!S82</f>
        <v>0</v>
      </c>
      <c r="I56" s="141">
        <f>'SO 15324'!V82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37" t="s">
        <v>76</v>
      </c>
      <c r="C57" s="338"/>
      <c r="D57" s="338"/>
      <c r="E57" s="140">
        <f>'SO 15324'!L86</f>
        <v>0</v>
      </c>
      <c r="F57" s="140">
        <f>'SO 15324'!M86</f>
        <v>0</v>
      </c>
      <c r="G57" s="140">
        <f>'SO 15324'!I86</f>
        <v>0</v>
      </c>
      <c r="H57" s="141">
        <f>'SO 15324'!S86</f>
        <v>468.74</v>
      </c>
      <c r="I57" s="141">
        <f>'SO 15324'!V86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26" t="s">
        <v>74</v>
      </c>
      <c r="C58" s="318"/>
      <c r="D58" s="318"/>
      <c r="E58" s="142">
        <f>'SO 15324'!L88</f>
        <v>0</v>
      </c>
      <c r="F58" s="142">
        <f>'SO 15324'!M88</f>
        <v>0</v>
      </c>
      <c r="G58" s="142">
        <f>'SO 15324'!I88</f>
        <v>0</v>
      </c>
      <c r="H58" s="143">
        <f>'SO 15324'!S88</f>
        <v>468.74</v>
      </c>
      <c r="I58" s="143">
        <f>'SO 15324'!V88</f>
        <v>0</v>
      </c>
      <c r="J58" s="143"/>
      <c r="K58" s="143"/>
      <c r="L58" s="143"/>
      <c r="M58" s="143"/>
      <c r="N58" s="143"/>
      <c r="O58" s="143"/>
      <c r="P58" s="143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"/>
      <c r="B59" s="207"/>
      <c r="C59" s="1"/>
      <c r="D59" s="1"/>
      <c r="E59" s="133"/>
      <c r="F59" s="133"/>
      <c r="G59" s="133"/>
      <c r="H59" s="134"/>
      <c r="I59" s="134"/>
      <c r="J59" s="134"/>
      <c r="K59" s="134"/>
      <c r="L59" s="134"/>
      <c r="M59" s="134"/>
      <c r="N59" s="134"/>
      <c r="O59" s="134"/>
      <c r="P59" s="134"/>
      <c r="V59" s="153"/>
      <c r="W59" s="53"/>
    </row>
    <row r="60" spans="1:26" x14ac:dyDescent="0.3">
      <c r="A60" s="144"/>
      <c r="B60" s="327" t="s">
        <v>80</v>
      </c>
      <c r="C60" s="328"/>
      <c r="D60" s="328"/>
      <c r="E60" s="146">
        <f>'SO 15324'!L89</f>
        <v>0</v>
      </c>
      <c r="F60" s="146">
        <f>'SO 15324'!M89</f>
        <v>0</v>
      </c>
      <c r="G60" s="146">
        <f>'SO 15324'!I89</f>
        <v>0</v>
      </c>
      <c r="H60" s="147">
        <f>'SO 15324'!S89</f>
        <v>468.74</v>
      </c>
      <c r="I60" s="147">
        <f>'SO 15324'!V89</f>
        <v>0</v>
      </c>
      <c r="J60" s="148"/>
      <c r="K60" s="148"/>
      <c r="L60" s="148"/>
      <c r="M60" s="148"/>
      <c r="N60" s="148"/>
      <c r="O60" s="148"/>
      <c r="P60" s="148"/>
      <c r="Q60" s="149"/>
      <c r="R60" s="149"/>
      <c r="S60" s="149"/>
      <c r="T60" s="149"/>
      <c r="U60" s="149"/>
      <c r="V60" s="154"/>
      <c r="W60" s="216"/>
      <c r="X60" s="145"/>
      <c r="Y60" s="145"/>
      <c r="Z60" s="145"/>
    </row>
    <row r="61" spans="1:26" x14ac:dyDescent="0.3">
      <c r="A61" s="15"/>
      <c r="B61" s="42"/>
      <c r="C61" s="3"/>
      <c r="D61" s="3"/>
      <c r="E61" s="14"/>
      <c r="F61" s="14"/>
      <c r="G61" s="14"/>
      <c r="H61" s="155"/>
      <c r="I61" s="155"/>
      <c r="J61" s="155"/>
      <c r="K61" s="155"/>
      <c r="L61" s="155"/>
      <c r="M61" s="155"/>
      <c r="N61" s="155"/>
      <c r="O61" s="155"/>
      <c r="P61" s="155"/>
      <c r="Q61" s="11"/>
      <c r="R61" s="11"/>
      <c r="S61" s="11"/>
      <c r="T61" s="11"/>
      <c r="U61" s="11"/>
      <c r="V61" s="11"/>
      <c r="W61" s="53"/>
    </row>
    <row r="62" spans="1:26" x14ac:dyDescent="0.3">
      <c r="A62" s="15"/>
      <c r="B62" s="42"/>
      <c r="C62" s="3"/>
      <c r="D62" s="3"/>
      <c r="E62" s="14"/>
      <c r="F62" s="14"/>
      <c r="G62" s="14"/>
      <c r="H62" s="155"/>
      <c r="I62" s="155"/>
      <c r="J62" s="155"/>
      <c r="K62" s="155"/>
      <c r="L62" s="155"/>
      <c r="M62" s="155"/>
      <c r="N62" s="155"/>
      <c r="O62" s="155"/>
      <c r="P62" s="155"/>
      <c r="Q62" s="11"/>
      <c r="R62" s="11"/>
      <c r="S62" s="11"/>
      <c r="T62" s="11"/>
      <c r="U62" s="11"/>
      <c r="V62" s="11"/>
      <c r="W62" s="53"/>
    </row>
    <row r="63" spans="1:26" x14ac:dyDescent="0.3">
      <c r="A63" s="15"/>
      <c r="B63" s="38"/>
      <c r="C63" s="8"/>
      <c r="D63" s="8"/>
      <c r="E63" s="27"/>
      <c r="F63" s="27"/>
      <c r="G63" s="27"/>
      <c r="H63" s="156"/>
      <c r="I63" s="156"/>
      <c r="J63" s="156"/>
      <c r="K63" s="156"/>
      <c r="L63" s="156"/>
      <c r="M63" s="156"/>
      <c r="N63" s="156"/>
      <c r="O63" s="156"/>
      <c r="P63" s="156"/>
      <c r="Q63" s="16"/>
      <c r="R63" s="16"/>
      <c r="S63" s="16"/>
      <c r="T63" s="16"/>
      <c r="U63" s="16"/>
      <c r="V63" s="16"/>
      <c r="W63" s="53"/>
    </row>
    <row r="64" spans="1:26" ht="34.950000000000003" customHeight="1" x14ac:dyDescent="0.3">
      <c r="A64" s="1"/>
      <c r="B64" s="329" t="s">
        <v>81</v>
      </c>
      <c r="C64" s="330"/>
      <c r="D64" s="330"/>
      <c r="E64" s="330"/>
      <c r="F64" s="330"/>
      <c r="G64" s="330"/>
      <c r="H64" s="330"/>
      <c r="I64" s="330"/>
      <c r="J64" s="330"/>
      <c r="K64" s="330"/>
      <c r="L64" s="330"/>
      <c r="M64" s="330"/>
      <c r="N64" s="330"/>
      <c r="O64" s="330"/>
      <c r="P64" s="330"/>
      <c r="Q64" s="330"/>
      <c r="R64" s="330"/>
      <c r="S64" s="330"/>
      <c r="T64" s="330"/>
      <c r="U64" s="330"/>
      <c r="V64" s="330"/>
      <c r="W64" s="53"/>
    </row>
    <row r="65" spans="1:26" x14ac:dyDescent="0.3">
      <c r="A65" s="15"/>
      <c r="B65" s="97"/>
      <c r="C65" s="19"/>
      <c r="D65" s="19"/>
      <c r="E65" s="99"/>
      <c r="F65" s="99"/>
      <c r="G65" s="99"/>
      <c r="H65" s="170"/>
      <c r="I65" s="170"/>
      <c r="J65" s="170"/>
      <c r="K65" s="170"/>
      <c r="L65" s="170"/>
      <c r="M65" s="170"/>
      <c r="N65" s="170"/>
      <c r="O65" s="170"/>
      <c r="P65" s="170"/>
      <c r="Q65" s="20"/>
      <c r="R65" s="20"/>
      <c r="S65" s="20"/>
      <c r="T65" s="20"/>
      <c r="U65" s="20"/>
      <c r="V65" s="20"/>
      <c r="W65" s="53"/>
    </row>
    <row r="66" spans="1:26" ht="19.95" customHeight="1" x14ac:dyDescent="0.3">
      <c r="A66" s="202"/>
      <c r="B66" s="333" t="s">
        <v>38</v>
      </c>
      <c r="C66" s="334"/>
      <c r="D66" s="334"/>
      <c r="E66" s="335"/>
      <c r="F66" s="168"/>
      <c r="G66" s="168"/>
      <c r="H66" s="169" t="s">
        <v>92</v>
      </c>
      <c r="I66" s="322" t="s">
        <v>93</v>
      </c>
      <c r="J66" s="323"/>
      <c r="K66" s="323"/>
      <c r="L66" s="323"/>
      <c r="M66" s="323"/>
      <c r="N66" s="323"/>
      <c r="O66" s="323"/>
      <c r="P66" s="324"/>
      <c r="Q66" s="18"/>
      <c r="R66" s="18"/>
      <c r="S66" s="18"/>
      <c r="T66" s="18"/>
      <c r="U66" s="18"/>
      <c r="V66" s="18"/>
      <c r="W66" s="53"/>
    </row>
    <row r="67" spans="1:26" ht="19.95" customHeight="1" x14ac:dyDescent="0.3">
      <c r="A67" s="202"/>
      <c r="B67" s="319" t="s">
        <v>39</v>
      </c>
      <c r="C67" s="320"/>
      <c r="D67" s="320"/>
      <c r="E67" s="321"/>
      <c r="F67" s="164"/>
      <c r="G67" s="164"/>
      <c r="H67" s="165" t="s">
        <v>33</v>
      </c>
      <c r="I67" s="165"/>
      <c r="J67" s="155"/>
      <c r="K67" s="155"/>
      <c r="L67" s="155"/>
      <c r="M67" s="155"/>
      <c r="N67" s="155"/>
      <c r="O67" s="155"/>
      <c r="P67" s="155"/>
      <c r="Q67" s="11"/>
      <c r="R67" s="11"/>
      <c r="S67" s="11"/>
      <c r="T67" s="11"/>
      <c r="U67" s="11"/>
      <c r="V67" s="11"/>
      <c r="W67" s="53"/>
    </row>
    <row r="68" spans="1:26" ht="19.95" customHeight="1" x14ac:dyDescent="0.3">
      <c r="A68" s="202"/>
      <c r="B68" s="319" t="s">
        <v>40</v>
      </c>
      <c r="C68" s="320"/>
      <c r="D68" s="320"/>
      <c r="E68" s="321"/>
      <c r="F68" s="164"/>
      <c r="G68" s="164"/>
      <c r="H68" s="165" t="s">
        <v>94</v>
      </c>
      <c r="I68" s="165" t="s">
        <v>37</v>
      </c>
      <c r="J68" s="155"/>
      <c r="K68" s="155"/>
      <c r="L68" s="155"/>
      <c r="M68" s="155"/>
      <c r="N68" s="155"/>
      <c r="O68" s="155"/>
      <c r="P68" s="155"/>
      <c r="Q68" s="11"/>
      <c r="R68" s="11"/>
      <c r="S68" s="11"/>
      <c r="T68" s="11"/>
      <c r="U68" s="11"/>
      <c r="V68" s="11"/>
      <c r="W68" s="53"/>
    </row>
    <row r="69" spans="1:26" ht="19.95" customHeight="1" x14ac:dyDescent="0.3">
      <c r="A69" s="15"/>
      <c r="B69" s="206" t="s">
        <v>95</v>
      </c>
      <c r="C69" s="3"/>
      <c r="D69" s="3"/>
      <c r="E69" s="14"/>
      <c r="F69" s="14"/>
      <c r="G69" s="14"/>
      <c r="H69" s="155"/>
      <c r="I69" s="155"/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15"/>
      <c r="B70" s="206" t="s">
        <v>171</v>
      </c>
      <c r="C70" s="3"/>
      <c r="D70" s="3"/>
      <c r="E70" s="14"/>
      <c r="F70" s="14"/>
      <c r="G70" s="14"/>
      <c r="H70" s="155"/>
      <c r="I70" s="155"/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42"/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42"/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208" t="s">
        <v>73</v>
      </c>
      <c r="C73" s="166"/>
      <c r="D73" s="166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x14ac:dyDescent="0.3">
      <c r="A74" s="2"/>
      <c r="B74" s="209" t="s">
        <v>82</v>
      </c>
      <c r="C74" s="129" t="s">
        <v>83</v>
      </c>
      <c r="D74" s="129" t="s">
        <v>84</v>
      </c>
      <c r="E74" s="157"/>
      <c r="F74" s="157" t="s">
        <v>85</v>
      </c>
      <c r="G74" s="157" t="s">
        <v>86</v>
      </c>
      <c r="H74" s="158" t="s">
        <v>87</v>
      </c>
      <c r="I74" s="158" t="s">
        <v>88</v>
      </c>
      <c r="J74" s="158"/>
      <c r="K74" s="158"/>
      <c r="L74" s="158"/>
      <c r="M74" s="158"/>
      <c r="N74" s="158"/>
      <c r="O74" s="158"/>
      <c r="P74" s="158" t="s">
        <v>89</v>
      </c>
      <c r="Q74" s="159"/>
      <c r="R74" s="159"/>
      <c r="S74" s="129" t="s">
        <v>90</v>
      </c>
      <c r="T74" s="160"/>
      <c r="U74" s="160"/>
      <c r="V74" s="129" t="s">
        <v>91</v>
      </c>
      <c r="W74" s="53"/>
    </row>
    <row r="75" spans="1:26" x14ac:dyDescent="0.3">
      <c r="A75" s="10"/>
      <c r="B75" s="210"/>
      <c r="C75" s="171"/>
      <c r="D75" s="325" t="s">
        <v>74</v>
      </c>
      <c r="E75" s="325"/>
      <c r="F75" s="136"/>
      <c r="G75" s="172"/>
      <c r="H75" s="136"/>
      <c r="I75" s="136"/>
      <c r="J75" s="137"/>
      <c r="K75" s="137"/>
      <c r="L75" s="137"/>
      <c r="M75" s="137"/>
      <c r="N75" s="137"/>
      <c r="O75" s="137"/>
      <c r="P75" s="137"/>
      <c r="Q75" s="135"/>
      <c r="R75" s="135"/>
      <c r="S75" s="135"/>
      <c r="T75" s="135"/>
      <c r="U75" s="135"/>
      <c r="V75" s="195"/>
      <c r="W75" s="216"/>
      <c r="X75" s="139"/>
      <c r="Y75" s="139"/>
      <c r="Z75" s="139"/>
    </row>
    <row r="76" spans="1:26" x14ac:dyDescent="0.3">
      <c r="A76" s="10"/>
      <c r="B76" s="211"/>
      <c r="C76" s="174">
        <v>1</v>
      </c>
      <c r="D76" s="316" t="s">
        <v>75</v>
      </c>
      <c r="E76" s="316"/>
      <c r="F76" s="140"/>
      <c r="G76" s="173"/>
      <c r="H76" s="140"/>
      <c r="I76" s="140"/>
      <c r="J76" s="141"/>
      <c r="K76" s="141"/>
      <c r="L76" s="141"/>
      <c r="M76" s="141"/>
      <c r="N76" s="141"/>
      <c r="O76" s="141"/>
      <c r="P76" s="141"/>
      <c r="Q76" s="10"/>
      <c r="R76" s="10"/>
      <c r="S76" s="10"/>
      <c r="T76" s="10"/>
      <c r="U76" s="10"/>
      <c r="V76" s="196"/>
      <c r="W76" s="216"/>
      <c r="X76" s="139"/>
      <c r="Y76" s="139"/>
      <c r="Z76" s="139"/>
    </row>
    <row r="77" spans="1:26" ht="25.05" customHeight="1" x14ac:dyDescent="0.3">
      <c r="A77" s="180"/>
      <c r="B77" s="212">
        <v>1</v>
      </c>
      <c r="C77" s="181" t="s">
        <v>134</v>
      </c>
      <c r="D77" s="317" t="s">
        <v>172</v>
      </c>
      <c r="E77" s="317"/>
      <c r="F77" s="175" t="s">
        <v>125</v>
      </c>
      <c r="G77" s="176">
        <v>111.12</v>
      </c>
      <c r="H77" s="175"/>
      <c r="I77" s="175">
        <f>ROUND(G77*(H77),2)</f>
        <v>0</v>
      </c>
      <c r="J77" s="177">
        <f>ROUND(G77*(N77),2)</f>
        <v>361.14</v>
      </c>
      <c r="K77" s="178">
        <f>ROUND(G77*(O77),2)</f>
        <v>0</v>
      </c>
      <c r="L77" s="178"/>
      <c r="M77" s="178">
        <f>ROUND(G77*(H77),2)</f>
        <v>0</v>
      </c>
      <c r="N77" s="178">
        <v>3.25</v>
      </c>
      <c r="O77" s="178"/>
      <c r="P77" s="182"/>
      <c r="Q77" s="182"/>
      <c r="R77" s="182"/>
      <c r="S77" s="179">
        <f>ROUND(G77*(P77),3)</f>
        <v>0</v>
      </c>
      <c r="T77" s="179"/>
      <c r="U77" s="179"/>
      <c r="V77" s="197"/>
      <c r="W77" s="53"/>
      <c r="Z77">
        <v>0</v>
      </c>
    </row>
    <row r="78" spans="1:26" ht="25.05" customHeight="1" x14ac:dyDescent="0.3">
      <c r="A78" s="180"/>
      <c r="B78" s="212">
        <v>2</v>
      </c>
      <c r="C78" s="181" t="s">
        <v>173</v>
      </c>
      <c r="D78" s="317" t="s">
        <v>174</v>
      </c>
      <c r="E78" s="317"/>
      <c r="F78" s="175" t="s">
        <v>125</v>
      </c>
      <c r="G78" s="176">
        <v>111</v>
      </c>
      <c r="H78" s="175"/>
      <c r="I78" s="175">
        <f>ROUND(G78*(H78),2)</f>
        <v>0</v>
      </c>
      <c r="J78" s="177">
        <f>ROUND(G78*(N78),2)</f>
        <v>46.62</v>
      </c>
      <c r="K78" s="178">
        <f>ROUND(G78*(O78),2)</f>
        <v>0</v>
      </c>
      <c r="L78" s="178"/>
      <c r="M78" s="178">
        <f>ROUND(G78*(H78),2)</f>
        <v>0</v>
      </c>
      <c r="N78" s="178">
        <v>0.42</v>
      </c>
      <c r="O78" s="178"/>
      <c r="P78" s="182"/>
      <c r="Q78" s="182"/>
      <c r="R78" s="182"/>
      <c r="S78" s="179">
        <f>ROUND(G78*(P78),3)</f>
        <v>0</v>
      </c>
      <c r="T78" s="179"/>
      <c r="U78" s="179"/>
      <c r="V78" s="197"/>
      <c r="W78" s="53"/>
      <c r="Z78">
        <v>0</v>
      </c>
    </row>
    <row r="79" spans="1:26" ht="25.05" customHeight="1" x14ac:dyDescent="0.3">
      <c r="A79" s="180"/>
      <c r="B79" s="212">
        <v>3</v>
      </c>
      <c r="C79" s="181" t="s">
        <v>175</v>
      </c>
      <c r="D79" s="317" t="s">
        <v>176</v>
      </c>
      <c r="E79" s="317"/>
      <c r="F79" s="175" t="s">
        <v>125</v>
      </c>
      <c r="G79" s="176">
        <v>111.12</v>
      </c>
      <c r="H79" s="175"/>
      <c r="I79" s="175">
        <f>ROUND(G79*(H79),2)</f>
        <v>0</v>
      </c>
      <c r="J79" s="177">
        <f>ROUND(G79*(N79),2)</f>
        <v>235.57</v>
      </c>
      <c r="K79" s="178">
        <f>ROUND(G79*(O79),2)</f>
        <v>0</v>
      </c>
      <c r="L79" s="178"/>
      <c r="M79" s="178">
        <f>ROUND(G79*(H79),2)</f>
        <v>0</v>
      </c>
      <c r="N79" s="178">
        <v>2.12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4</v>
      </c>
      <c r="C80" s="181" t="s">
        <v>177</v>
      </c>
      <c r="D80" s="317" t="s">
        <v>178</v>
      </c>
      <c r="E80" s="317"/>
      <c r="F80" s="175" t="s">
        <v>125</v>
      </c>
      <c r="G80" s="176">
        <v>202.3</v>
      </c>
      <c r="H80" s="175"/>
      <c r="I80" s="175">
        <f>ROUND(G80*(H80),2)</f>
        <v>0</v>
      </c>
      <c r="J80" s="177">
        <f>ROUND(G80*(N80),2)</f>
        <v>2832.2</v>
      </c>
      <c r="K80" s="178">
        <f>ROUND(G80*(O80),2)</f>
        <v>0</v>
      </c>
      <c r="L80" s="178"/>
      <c r="M80" s="178">
        <f>ROUND(G80*(H80),2)</f>
        <v>0</v>
      </c>
      <c r="N80" s="178">
        <v>14</v>
      </c>
      <c r="O80" s="178"/>
      <c r="P80" s="182"/>
      <c r="Q80" s="182"/>
      <c r="R80" s="182"/>
      <c r="S80" s="179">
        <f>ROUND(G80*(P80),3)</f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5</v>
      </c>
      <c r="C81" s="181" t="s">
        <v>179</v>
      </c>
      <c r="D81" s="317" t="s">
        <v>180</v>
      </c>
      <c r="E81" s="317"/>
      <c r="F81" s="175" t="s">
        <v>125</v>
      </c>
      <c r="G81" s="176">
        <v>202</v>
      </c>
      <c r="H81" s="175"/>
      <c r="I81" s="175">
        <f>ROUND(G81*(H81),2)</f>
        <v>0</v>
      </c>
      <c r="J81" s="177">
        <f>ROUND(G81*(N81),2)</f>
        <v>288.86</v>
      </c>
      <c r="K81" s="178">
        <f>ROUND(G81*(O81),2)</f>
        <v>0</v>
      </c>
      <c r="L81" s="178"/>
      <c r="M81" s="178">
        <f>ROUND(G81*(H81),2)</f>
        <v>0</v>
      </c>
      <c r="N81" s="178">
        <v>1.43</v>
      </c>
      <c r="O81" s="178"/>
      <c r="P81" s="182"/>
      <c r="Q81" s="182"/>
      <c r="R81" s="182"/>
      <c r="S81" s="179">
        <f>ROUND(G81*(P81),3)</f>
        <v>0</v>
      </c>
      <c r="T81" s="179"/>
      <c r="U81" s="179"/>
      <c r="V81" s="197"/>
      <c r="W81" s="53"/>
      <c r="Z81">
        <v>0</v>
      </c>
    </row>
    <row r="82" spans="1:26" x14ac:dyDescent="0.3">
      <c r="A82" s="10"/>
      <c r="B82" s="211"/>
      <c r="C82" s="174">
        <v>1</v>
      </c>
      <c r="D82" s="316" t="s">
        <v>75</v>
      </c>
      <c r="E82" s="316"/>
      <c r="F82" s="140"/>
      <c r="G82" s="173"/>
      <c r="H82" s="140"/>
      <c r="I82" s="142">
        <f>ROUND((SUM(I76:I81))/1,2)</f>
        <v>0</v>
      </c>
      <c r="J82" s="141"/>
      <c r="K82" s="141"/>
      <c r="L82" s="141">
        <f>ROUND((SUM(L76:L81))/1,2)</f>
        <v>0</v>
      </c>
      <c r="M82" s="141">
        <f>ROUND((SUM(M76:M81))/1,2)</f>
        <v>0</v>
      </c>
      <c r="N82" s="141"/>
      <c r="O82" s="141"/>
      <c r="P82" s="141"/>
      <c r="Q82" s="10"/>
      <c r="R82" s="10"/>
      <c r="S82" s="10">
        <f>ROUND((SUM(S76:S81))/1,2)</f>
        <v>0</v>
      </c>
      <c r="T82" s="10"/>
      <c r="U82" s="10"/>
      <c r="V82" s="198">
        <f>ROUND((SUM(V76:V81))/1,2)</f>
        <v>0</v>
      </c>
      <c r="W82" s="216"/>
      <c r="X82" s="139"/>
      <c r="Y82" s="139"/>
      <c r="Z82" s="139"/>
    </row>
    <row r="83" spans="1:26" x14ac:dyDescent="0.3">
      <c r="A83" s="1"/>
      <c r="B83" s="207"/>
      <c r="C83" s="1"/>
      <c r="D83" s="1"/>
      <c r="E83" s="133"/>
      <c r="F83" s="133"/>
      <c r="G83" s="167"/>
      <c r="H83" s="133"/>
      <c r="I83" s="133"/>
      <c r="J83" s="134"/>
      <c r="K83" s="134"/>
      <c r="L83" s="134"/>
      <c r="M83" s="134"/>
      <c r="N83" s="134"/>
      <c r="O83" s="134"/>
      <c r="P83" s="134"/>
      <c r="Q83" s="1"/>
      <c r="R83" s="1"/>
      <c r="S83" s="1"/>
      <c r="T83" s="1"/>
      <c r="U83" s="1"/>
      <c r="V83" s="199"/>
      <c r="W83" s="53"/>
    </row>
    <row r="84" spans="1:26" x14ac:dyDescent="0.3">
      <c r="A84" s="10"/>
      <c r="B84" s="211"/>
      <c r="C84" s="174">
        <v>5</v>
      </c>
      <c r="D84" s="316" t="s">
        <v>76</v>
      </c>
      <c r="E84" s="316"/>
      <c r="F84" s="140"/>
      <c r="G84" s="173"/>
      <c r="H84" s="140"/>
      <c r="I84" s="140"/>
      <c r="J84" s="141"/>
      <c r="K84" s="141"/>
      <c r="L84" s="141"/>
      <c r="M84" s="141"/>
      <c r="N84" s="141"/>
      <c r="O84" s="141"/>
      <c r="P84" s="141"/>
      <c r="Q84" s="10"/>
      <c r="R84" s="10"/>
      <c r="S84" s="10"/>
      <c r="T84" s="10"/>
      <c r="U84" s="10"/>
      <c r="V84" s="196"/>
      <c r="W84" s="216"/>
      <c r="X84" s="139"/>
      <c r="Y84" s="139"/>
      <c r="Z84" s="139"/>
    </row>
    <row r="85" spans="1:26" ht="25.05" customHeight="1" x14ac:dyDescent="0.3">
      <c r="A85" s="180"/>
      <c r="B85" s="212">
        <v>6</v>
      </c>
      <c r="C85" s="181" t="s">
        <v>181</v>
      </c>
      <c r="D85" s="317" t="s">
        <v>182</v>
      </c>
      <c r="E85" s="317"/>
      <c r="F85" s="175" t="s">
        <v>104</v>
      </c>
      <c r="G85" s="176">
        <v>2380</v>
      </c>
      <c r="H85" s="175"/>
      <c r="I85" s="175">
        <f>ROUND(G85*(H85),2)</f>
        <v>0</v>
      </c>
      <c r="J85" s="177">
        <f>ROUND(G85*(N85),2)</f>
        <v>8758.4</v>
      </c>
      <c r="K85" s="178">
        <f>ROUND(G85*(O85),2)</f>
        <v>0</v>
      </c>
      <c r="L85" s="178"/>
      <c r="M85" s="178">
        <f>ROUND(G85*(H85),2)</f>
        <v>0</v>
      </c>
      <c r="N85" s="178">
        <v>3.68</v>
      </c>
      <c r="O85" s="178"/>
      <c r="P85" s="182">
        <v>0.19694999999999999</v>
      </c>
      <c r="Q85" s="182"/>
      <c r="R85" s="182">
        <v>0.19694999999999999</v>
      </c>
      <c r="S85" s="179">
        <f>ROUND(G85*(P85),3)</f>
        <v>468.74099999999999</v>
      </c>
      <c r="T85" s="179"/>
      <c r="U85" s="179"/>
      <c r="V85" s="197"/>
      <c r="W85" s="53"/>
      <c r="Z85">
        <v>0</v>
      </c>
    </row>
    <row r="86" spans="1:26" x14ac:dyDescent="0.3">
      <c r="A86" s="10"/>
      <c r="B86" s="211"/>
      <c r="C86" s="174">
        <v>5</v>
      </c>
      <c r="D86" s="316" t="s">
        <v>76</v>
      </c>
      <c r="E86" s="316"/>
      <c r="F86" s="140"/>
      <c r="G86" s="173"/>
      <c r="H86" s="140"/>
      <c r="I86" s="142">
        <f>ROUND((SUM(I84:I85))/1,2)</f>
        <v>0</v>
      </c>
      <c r="J86" s="141"/>
      <c r="K86" s="141"/>
      <c r="L86" s="141">
        <f>ROUND((SUM(L84:L85))/1,2)</f>
        <v>0</v>
      </c>
      <c r="M86" s="141">
        <f>ROUND((SUM(M84:M85))/1,2)</f>
        <v>0</v>
      </c>
      <c r="N86" s="141"/>
      <c r="O86" s="141"/>
      <c r="P86" s="190"/>
      <c r="Q86" s="1"/>
      <c r="R86" s="1"/>
      <c r="S86" s="190">
        <f>ROUND((SUM(S84:S85))/1,2)</f>
        <v>468.74</v>
      </c>
      <c r="T86" s="2"/>
      <c r="U86" s="2"/>
      <c r="V86" s="198">
        <f>ROUND((SUM(V84:V85))/1,2)</f>
        <v>0</v>
      </c>
      <c r="W86" s="53"/>
    </row>
    <row r="87" spans="1:26" x14ac:dyDescent="0.3">
      <c r="A87" s="1"/>
      <c r="B87" s="207"/>
      <c r="C87" s="1"/>
      <c r="D87" s="1"/>
      <c r="E87" s="133"/>
      <c r="F87" s="133"/>
      <c r="G87" s="167"/>
      <c r="H87" s="133"/>
      <c r="I87" s="133"/>
      <c r="J87" s="134"/>
      <c r="K87" s="134"/>
      <c r="L87" s="134"/>
      <c r="M87" s="134"/>
      <c r="N87" s="134"/>
      <c r="O87" s="134"/>
      <c r="P87" s="134"/>
      <c r="Q87" s="1"/>
      <c r="R87" s="1"/>
      <c r="S87" s="1"/>
      <c r="T87" s="1"/>
      <c r="U87" s="1"/>
      <c r="V87" s="199"/>
      <c r="W87" s="53"/>
    </row>
    <row r="88" spans="1:26" x14ac:dyDescent="0.3">
      <c r="A88" s="10"/>
      <c r="B88" s="211"/>
      <c r="C88" s="10"/>
      <c r="D88" s="318" t="s">
        <v>74</v>
      </c>
      <c r="E88" s="318"/>
      <c r="F88" s="140"/>
      <c r="G88" s="173"/>
      <c r="H88" s="140"/>
      <c r="I88" s="142">
        <f>ROUND((SUM(I75:I87))/2,2)</f>
        <v>0</v>
      </c>
      <c r="J88" s="141"/>
      <c r="K88" s="141"/>
      <c r="L88" s="141">
        <f>ROUND((SUM(L75:L87))/2,2)</f>
        <v>0</v>
      </c>
      <c r="M88" s="141">
        <f>ROUND((SUM(M75:M87))/2,2)</f>
        <v>0</v>
      </c>
      <c r="N88" s="141"/>
      <c r="O88" s="141"/>
      <c r="P88" s="190"/>
      <c r="Q88" s="1"/>
      <c r="R88" s="1"/>
      <c r="S88" s="190">
        <f>ROUND((SUM(S75:S87))/2,2)</f>
        <v>468.74</v>
      </c>
      <c r="T88" s="1"/>
      <c r="U88" s="1"/>
      <c r="V88" s="198">
        <f>ROUND((SUM(V75:V87))/2,2)</f>
        <v>0</v>
      </c>
      <c r="W88" s="53"/>
    </row>
    <row r="89" spans="1:26" x14ac:dyDescent="0.3">
      <c r="A89" s="1"/>
      <c r="B89" s="214"/>
      <c r="C89" s="191"/>
      <c r="D89" s="314" t="s">
        <v>80</v>
      </c>
      <c r="E89" s="314"/>
      <c r="F89" s="192"/>
      <c r="G89" s="193"/>
      <c r="H89" s="192"/>
      <c r="I89" s="192">
        <f>ROUND((SUM(I75:I88))/3,2)</f>
        <v>0</v>
      </c>
      <c r="J89" s="194"/>
      <c r="K89" s="194">
        <f>ROUND((SUM(K75:K88))/3,2)</f>
        <v>0</v>
      </c>
      <c r="L89" s="194">
        <f>ROUND((SUM(L75:L88))/3,2)</f>
        <v>0</v>
      </c>
      <c r="M89" s="194">
        <f>ROUND((SUM(M75:M88))/3,2)</f>
        <v>0</v>
      </c>
      <c r="N89" s="194"/>
      <c r="O89" s="194"/>
      <c r="P89" s="193"/>
      <c r="Q89" s="191"/>
      <c r="R89" s="191"/>
      <c r="S89" s="193">
        <f>ROUND((SUM(S75:S88))/3,2)</f>
        <v>468.74</v>
      </c>
      <c r="T89" s="191"/>
      <c r="U89" s="191"/>
      <c r="V89" s="201">
        <f>ROUND((SUM(V75:V88))/3,2)</f>
        <v>0</v>
      </c>
      <c r="W89" s="53"/>
      <c r="Z89">
        <f>(SUM(Z75:Z88))</f>
        <v>0</v>
      </c>
    </row>
  </sheetData>
  <mergeCells count="58">
    <mergeCell ref="F18:H18"/>
    <mergeCell ref="B1:C1"/>
    <mergeCell ref="E1:F1"/>
    <mergeCell ref="B2:V2"/>
    <mergeCell ref="B3:V3"/>
    <mergeCell ref="B7:H7"/>
    <mergeCell ref="B9:H9"/>
    <mergeCell ref="H1:I1"/>
    <mergeCell ref="B11:H11"/>
    <mergeCell ref="F14:H14"/>
    <mergeCell ref="F15:H15"/>
    <mergeCell ref="F16:H16"/>
    <mergeCell ref="F17:H17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B64:V64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55:D55"/>
    <mergeCell ref="B56:D56"/>
    <mergeCell ref="B57:D57"/>
    <mergeCell ref="B58:D58"/>
    <mergeCell ref="B60:D60"/>
    <mergeCell ref="D82:E82"/>
    <mergeCell ref="B66:E66"/>
    <mergeCell ref="B67:E67"/>
    <mergeCell ref="B68:E68"/>
    <mergeCell ref="I66:P66"/>
    <mergeCell ref="D75:E75"/>
    <mergeCell ref="D76:E76"/>
    <mergeCell ref="D77:E77"/>
    <mergeCell ref="D78:E78"/>
    <mergeCell ref="D79:E79"/>
    <mergeCell ref="D80:E80"/>
    <mergeCell ref="D81:E81"/>
    <mergeCell ref="D84:E84"/>
    <mergeCell ref="D85:E85"/>
    <mergeCell ref="D86:E86"/>
    <mergeCell ref="D88:E88"/>
    <mergeCell ref="D89:E89"/>
  </mergeCells>
  <hyperlinks>
    <hyperlink ref="B1:C1" location="A2:A2" tooltip="Klikni na prechod ku Kryciemu listu..." display="Krycí list rozpočtu" xr:uid="{EEC8340D-A695-4FEE-952E-B4ADF4629A54}"/>
    <hyperlink ref="E1:F1" location="A54:A54" tooltip="Klikni na prechod ku rekapitulácii..." display="Rekapitulácia rozpočtu" xr:uid="{6BE84087-3465-4BE1-9A6F-226AB474DAF9}"/>
    <hyperlink ref="H1:I1" location="B74:B74" tooltip="Klikni na prechod ku Rozpočet..." display="Rozpočet" xr:uid="{5EFD0EBA-473E-4211-BA7B-1BD739D9FD0A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Vranov n. T. - Oprava chodníkov a komunikácií  / Parkovisko sídlisko Juh pri kotolni</oddHeader>
    <oddFooter>&amp;RStrana &amp;P z &amp;N    &amp;L&amp;7Spracované systémom Systematic® Kalkulus, tel.: 051 77 10 585</oddFooter>
  </headerFooter>
  <rowBreaks count="2" manualBreakCount="2">
    <brk id="40" max="16383" man="1"/>
    <brk id="6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36F0C-20A1-45F6-8209-4DC4F5E9FC55}">
  <dimension ref="A1:AA102"/>
  <sheetViews>
    <sheetView workbookViewId="0">
      <pane ySplit="1" topLeftCell="A72" activePane="bottomLeft" state="frozen"/>
      <selection pane="bottomLeft" activeCell="H98" sqref="H79:H98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332031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29</v>
      </c>
      <c r="C1" s="332"/>
      <c r="D1" s="12"/>
      <c r="E1" s="382" t="s">
        <v>0</v>
      </c>
      <c r="F1" s="383"/>
      <c r="G1" s="13"/>
      <c r="H1" s="331" t="s">
        <v>81</v>
      </c>
      <c r="I1" s="332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29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30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183</v>
      </c>
      <c r="C4" s="32"/>
      <c r="D4" s="25"/>
      <c r="E4" s="25"/>
      <c r="F4" s="44" t="s">
        <v>32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34</v>
      </c>
      <c r="C6" s="32"/>
      <c r="D6" s="44" t="s">
        <v>35</v>
      </c>
      <c r="E6" s="25"/>
      <c r="F6" s="44" t="s">
        <v>36</v>
      </c>
      <c r="G6" s="44" t="s">
        <v>37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38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41</v>
      </c>
      <c r="C8" s="46"/>
      <c r="D8" s="28"/>
      <c r="E8" s="28"/>
      <c r="F8" s="50" t="s">
        <v>42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39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41</v>
      </c>
      <c r="C10" s="32"/>
      <c r="D10" s="25"/>
      <c r="E10" s="25"/>
      <c r="F10" s="44" t="s">
        <v>42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40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41</v>
      </c>
      <c r="C12" s="32"/>
      <c r="D12" s="25"/>
      <c r="E12" s="25"/>
      <c r="F12" s="44" t="s">
        <v>42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63</v>
      </c>
      <c r="D14" s="61" t="s">
        <v>64</v>
      </c>
      <c r="E14" s="66" t="s">
        <v>65</v>
      </c>
      <c r="F14" s="375" t="s">
        <v>48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43</v>
      </c>
      <c r="C15" s="63">
        <f>'SO 15325'!E60</f>
        <v>0</v>
      </c>
      <c r="D15" s="58">
        <f>'SO 15325'!F60</f>
        <v>0</v>
      </c>
      <c r="E15" s="67">
        <f>'SO 15325'!G60</f>
        <v>0</v>
      </c>
      <c r="F15" s="377"/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44</v>
      </c>
      <c r="C16" s="92"/>
      <c r="D16" s="93"/>
      <c r="E16" s="94"/>
      <c r="F16" s="378" t="s">
        <v>49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(SUM(Z77:Z101))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45</v>
      </c>
      <c r="C17" s="63"/>
      <c r="D17" s="58"/>
      <c r="E17" s="67"/>
      <c r="F17" s="379" t="s">
        <v>50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46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47</v>
      </c>
      <c r="C19" s="65"/>
      <c r="D19" s="60"/>
      <c r="E19" s="69">
        <f>SUM(E15:E18)</f>
        <v>0</v>
      </c>
      <c r="F19" s="364" t="s">
        <v>47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56</v>
      </c>
      <c r="C20" s="57"/>
      <c r="D20" s="95"/>
      <c r="E20" s="96"/>
      <c r="F20" s="353" t="s">
        <v>56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57</v>
      </c>
      <c r="C21" s="51"/>
      <c r="D21" s="91"/>
      <c r="E21" s="70">
        <f>((E15*U22*0)+(E16*V22*0)+(E17*W22*0))/100</f>
        <v>0</v>
      </c>
      <c r="F21" s="368" t="s">
        <v>60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58</v>
      </c>
      <c r="C22" s="34"/>
      <c r="D22" s="72"/>
      <c r="E22" s="71">
        <f>((E15*U23*0)+(E16*V23*0)+(E17*W23*0))/100</f>
        <v>0</v>
      </c>
      <c r="F22" s="368" t="s">
        <v>61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59</v>
      </c>
      <c r="C23" s="34"/>
      <c r="D23" s="72"/>
      <c r="E23" s="71">
        <f>((E15*U24*0)+(E16*V24*0)+(E17*W24*0))/100</f>
        <v>0</v>
      </c>
      <c r="F23" s="368" t="s">
        <v>62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47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68</v>
      </c>
      <c r="C26" s="98"/>
      <c r="D26" s="100"/>
      <c r="E26" s="106"/>
      <c r="F26" s="353" t="s">
        <v>51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52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53</v>
      </c>
      <c r="G28" s="359"/>
      <c r="H28" s="217">
        <f>P27-SUM('SO 15325'!K77:'SO 15325'!K101)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54</v>
      </c>
      <c r="G29" s="361"/>
      <c r="H29" s="33">
        <f>SUM('SO 15325'!K77:'SO 15325'!K101)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55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66</v>
      </c>
      <c r="C32" s="102"/>
      <c r="D32" s="19"/>
      <c r="E32" s="111" t="s">
        <v>67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19" t="s">
        <v>38</v>
      </c>
      <c r="C46" s="320"/>
      <c r="D46" s="320"/>
      <c r="E46" s="321"/>
      <c r="F46" s="346" t="s">
        <v>35</v>
      </c>
      <c r="G46" s="320"/>
      <c r="H46" s="32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19" t="s">
        <v>39</v>
      </c>
      <c r="C47" s="320"/>
      <c r="D47" s="320"/>
      <c r="E47" s="321"/>
      <c r="F47" s="346" t="s">
        <v>33</v>
      </c>
      <c r="G47" s="320"/>
      <c r="H47" s="32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19" t="s">
        <v>40</v>
      </c>
      <c r="C48" s="320"/>
      <c r="D48" s="320"/>
      <c r="E48" s="321"/>
      <c r="F48" s="346" t="s">
        <v>72</v>
      </c>
      <c r="G48" s="320"/>
      <c r="H48" s="32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47" t="s">
        <v>30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183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69</v>
      </c>
      <c r="C54" s="342"/>
      <c r="D54" s="129"/>
      <c r="E54" s="129" t="s">
        <v>63</v>
      </c>
      <c r="F54" s="129" t="s">
        <v>64</v>
      </c>
      <c r="G54" s="129" t="s">
        <v>47</v>
      </c>
      <c r="H54" s="129" t="s">
        <v>70</v>
      </c>
      <c r="I54" s="129" t="s">
        <v>71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6" t="s">
        <v>74</v>
      </c>
      <c r="C55" s="325"/>
      <c r="D55" s="325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37" t="s">
        <v>75</v>
      </c>
      <c r="C56" s="338"/>
      <c r="D56" s="338"/>
      <c r="E56" s="140">
        <f>'SO 15325'!L82</f>
        <v>0</v>
      </c>
      <c r="F56" s="140">
        <f>'SO 15325'!M82</f>
        <v>0</v>
      </c>
      <c r="G56" s="140">
        <f>'SO 15325'!I82</f>
        <v>0</v>
      </c>
      <c r="H56" s="141">
        <f>'SO 15325'!S82</f>
        <v>0</v>
      </c>
      <c r="I56" s="141">
        <f>'SO 15325'!V82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37" t="s">
        <v>76</v>
      </c>
      <c r="C57" s="338"/>
      <c r="D57" s="338"/>
      <c r="E57" s="140">
        <f>'SO 15325'!L88</f>
        <v>0</v>
      </c>
      <c r="F57" s="140">
        <f>'SO 15325'!M88</f>
        <v>0</v>
      </c>
      <c r="G57" s="140">
        <f>'SO 15325'!I88</f>
        <v>0</v>
      </c>
      <c r="H57" s="141">
        <f>'SO 15325'!S88</f>
        <v>0.04</v>
      </c>
      <c r="I57" s="141">
        <f>'SO 15325'!V88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37" t="s">
        <v>78</v>
      </c>
      <c r="C58" s="338"/>
      <c r="D58" s="338"/>
      <c r="E58" s="140">
        <f>'SO 15325'!L95</f>
        <v>0</v>
      </c>
      <c r="F58" s="140">
        <f>'SO 15325'!M95</f>
        <v>0</v>
      </c>
      <c r="G58" s="140">
        <f>'SO 15325'!I95</f>
        <v>0</v>
      </c>
      <c r="H58" s="141">
        <f>'SO 15325'!S95</f>
        <v>9.91</v>
      </c>
      <c r="I58" s="141">
        <f>'SO 15325'!V95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37" t="s">
        <v>79</v>
      </c>
      <c r="C59" s="338"/>
      <c r="D59" s="338"/>
      <c r="E59" s="140">
        <f>'SO 15325'!L99</f>
        <v>0</v>
      </c>
      <c r="F59" s="140">
        <f>'SO 15325'!M99</f>
        <v>0</v>
      </c>
      <c r="G59" s="140">
        <f>'SO 15325'!I99</f>
        <v>0</v>
      </c>
      <c r="H59" s="141">
        <f>'SO 15325'!S99</f>
        <v>0</v>
      </c>
      <c r="I59" s="141">
        <f>'SO 15325'!V99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0"/>
      <c r="B60" s="326" t="s">
        <v>74</v>
      </c>
      <c r="C60" s="318"/>
      <c r="D60" s="318"/>
      <c r="E60" s="142">
        <f>'SO 15325'!L101</f>
        <v>0</v>
      </c>
      <c r="F60" s="142">
        <f>'SO 15325'!M101</f>
        <v>0</v>
      </c>
      <c r="G60" s="142">
        <f>'SO 15325'!I101</f>
        <v>0</v>
      </c>
      <c r="H60" s="143">
        <f>'SO 15325'!S101</f>
        <v>9.9499999999999993</v>
      </c>
      <c r="I60" s="143">
        <f>'SO 15325'!V101</f>
        <v>0</v>
      </c>
      <c r="J60" s="143"/>
      <c r="K60" s="143"/>
      <c r="L60" s="143"/>
      <c r="M60" s="143"/>
      <c r="N60" s="143"/>
      <c r="O60" s="143"/>
      <c r="P60" s="143"/>
      <c r="Q60" s="139"/>
      <c r="R60" s="139"/>
      <c r="S60" s="139"/>
      <c r="T60" s="139"/>
      <c r="U60" s="139"/>
      <c r="V60" s="152"/>
      <c r="W60" s="216"/>
      <c r="X60" s="139"/>
      <c r="Y60" s="139"/>
      <c r="Z60" s="139"/>
    </row>
    <row r="61" spans="1:26" x14ac:dyDescent="0.3">
      <c r="A61" s="1"/>
      <c r="B61" s="207"/>
      <c r="C61" s="1"/>
      <c r="D61" s="1"/>
      <c r="E61" s="133"/>
      <c r="F61" s="133"/>
      <c r="G61" s="133"/>
      <c r="H61" s="134"/>
      <c r="I61" s="134"/>
      <c r="J61" s="134"/>
      <c r="K61" s="134"/>
      <c r="L61" s="134"/>
      <c r="M61" s="134"/>
      <c r="N61" s="134"/>
      <c r="O61" s="134"/>
      <c r="P61" s="134"/>
      <c r="V61" s="153"/>
      <c r="W61" s="53"/>
    </row>
    <row r="62" spans="1:26" x14ac:dyDescent="0.3">
      <c r="A62" s="144"/>
      <c r="B62" s="327" t="s">
        <v>80</v>
      </c>
      <c r="C62" s="328"/>
      <c r="D62" s="328"/>
      <c r="E62" s="146">
        <f>'SO 15325'!L102</f>
        <v>0</v>
      </c>
      <c r="F62" s="146">
        <f>'SO 15325'!M102</f>
        <v>0</v>
      </c>
      <c r="G62" s="146">
        <f>'SO 15325'!I102</f>
        <v>0</v>
      </c>
      <c r="H62" s="147">
        <f>'SO 15325'!S102</f>
        <v>9.9499999999999993</v>
      </c>
      <c r="I62" s="147">
        <f>'SO 15325'!V102</f>
        <v>0</v>
      </c>
      <c r="J62" s="148"/>
      <c r="K62" s="148"/>
      <c r="L62" s="148"/>
      <c r="M62" s="148"/>
      <c r="N62" s="148"/>
      <c r="O62" s="148"/>
      <c r="P62" s="148"/>
      <c r="Q62" s="149"/>
      <c r="R62" s="149"/>
      <c r="S62" s="149"/>
      <c r="T62" s="149"/>
      <c r="U62" s="149"/>
      <c r="V62" s="154"/>
      <c r="W62" s="216"/>
      <c r="X62" s="145"/>
      <c r="Y62" s="145"/>
      <c r="Z62" s="145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42"/>
      <c r="C64" s="3"/>
      <c r="D64" s="3"/>
      <c r="E64" s="14"/>
      <c r="F64" s="14"/>
      <c r="G64" s="14"/>
      <c r="H64" s="155"/>
      <c r="I64" s="155"/>
      <c r="J64" s="155"/>
      <c r="K64" s="155"/>
      <c r="L64" s="155"/>
      <c r="M64" s="155"/>
      <c r="N64" s="155"/>
      <c r="O64" s="155"/>
      <c r="P64" s="155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38"/>
      <c r="C65" s="8"/>
      <c r="D65" s="8"/>
      <c r="E65" s="27"/>
      <c r="F65" s="27"/>
      <c r="G65" s="27"/>
      <c r="H65" s="156"/>
      <c r="I65" s="156"/>
      <c r="J65" s="156"/>
      <c r="K65" s="156"/>
      <c r="L65" s="156"/>
      <c r="M65" s="156"/>
      <c r="N65" s="156"/>
      <c r="O65" s="156"/>
      <c r="P65" s="156"/>
      <c r="Q65" s="16"/>
      <c r="R65" s="16"/>
      <c r="S65" s="16"/>
      <c r="T65" s="16"/>
      <c r="U65" s="16"/>
      <c r="V65" s="16"/>
      <c r="W65" s="53"/>
    </row>
    <row r="66" spans="1:26" ht="34.950000000000003" customHeight="1" x14ac:dyDescent="0.3">
      <c r="A66" s="1"/>
      <c r="B66" s="329" t="s">
        <v>81</v>
      </c>
      <c r="C66" s="330"/>
      <c r="D66" s="330"/>
      <c r="E66" s="330"/>
      <c r="F66" s="330"/>
      <c r="G66" s="330"/>
      <c r="H66" s="330"/>
      <c r="I66" s="330"/>
      <c r="J66" s="330"/>
      <c r="K66" s="330"/>
      <c r="L66" s="330"/>
      <c r="M66" s="330"/>
      <c r="N66" s="330"/>
      <c r="O66" s="330"/>
      <c r="P66" s="330"/>
      <c r="Q66" s="330"/>
      <c r="R66" s="330"/>
      <c r="S66" s="330"/>
      <c r="T66" s="330"/>
      <c r="U66" s="330"/>
      <c r="V66" s="330"/>
      <c r="W66" s="53"/>
    </row>
    <row r="67" spans="1:26" x14ac:dyDescent="0.3">
      <c r="A67" s="15"/>
      <c r="B67" s="97"/>
      <c r="C67" s="19"/>
      <c r="D67" s="19"/>
      <c r="E67" s="99"/>
      <c r="F67" s="99"/>
      <c r="G67" s="99"/>
      <c r="H67" s="170"/>
      <c r="I67" s="170"/>
      <c r="J67" s="170"/>
      <c r="K67" s="170"/>
      <c r="L67" s="170"/>
      <c r="M67" s="170"/>
      <c r="N67" s="170"/>
      <c r="O67" s="170"/>
      <c r="P67" s="170"/>
      <c r="Q67" s="20"/>
      <c r="R67" s="20"/>
      <c r="S67" s="20"/>
      <c r="T67" s="20"/>
      <c r="U67" s="20"/>
      <c r="V67" s="20"/>
      <c r="W67" s="53"/>
    </row>
    <row r="68" spans="1:26" ht="19.95" customHeight="1" x14ac:dyDescent="0.3">
      <c r="A68" s="202"/>
      <c r="B68" s="333" t="s">
        <v>38</v>
      </c>
      <c r="C68" s="334"/>
      <c r="D68" s="334"/>
      <c r="E68" s="335"/>
      <c r="F68" s="168"/>
      <c r="G68" s="168"/>
      <c r="H68" s="169" t="s">
        <v>92</v>
      </c>
      <c r="I68" s="322" t="s">
        <v>93</v>
      </c>
      <c r="J68" s="323"/>
      <c r="K68" s="323"/>
      <c r="L68" s="323"/>
      <c r="M68" s="323"/>
      <c r="N68" s="323"/>
      <c r="O68" s="323"/>
      <c r="P68" s="324"/>
      <c r="Q68" s="18"/>
      <c r="R68" s="18"/>
      <c r="S68" s="18"/>
      <c r="T68" s="18"/>
      <c r="U68" s="18"/>
      <c r="V68" s="18"/>
      <c r="W68" s="53"/>
    </row>
    <row r="69" spans="1:26" ht="19.95" customHeight="1" x14ac:dyDescent="0.3">
      <c r="A69" s="202"/>
      <c r="B69" s="319" t="s">
        <v>39</v>
      </c>
      <c r="C69" s="320"/>
      <c r="D69" s="320"/>
      <c r="E69" s="321"/>
      <c r="F69" s="164"/>
      <c r="G69" s="164"/>
      <c r="H69" s="165" t="s">
        <v>33</v>
      </c>
      <c r="I69" s="165"/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202"/>
      <c r="B70" s="319" t="s">
        <v>40</v>
      </c>
      <c r="C70" s="320"/>
      <c r="D70" s="320"/>
      <c r="E70" s="321"/>
      <c r="F70" s="164"/>
      <c r="G70" s="164"/>
      <c r="H70" s="165" t="s">
        <v>94</v>
      </c>
      <c r="I70" s="165" t="s">
        <v>37</v>
      </c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95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6" t="s">
        <v>183</v>
      </c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8" t="s">
        <v>73</v>
      </c>
      <c r="C75" s="166"/>
      <c r="D75" s="166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x14ac:dyDescent="0.3">
      <c r="A76" s="2"/>
      <c r="B76" s="209" t="s">
        <v>82</v>
      </c>
      <c r="C76" s="129" t="s">
        <v>83</v>
      </c>
      <c r="D76" s="129" t="s">
        <v>84</v>
      </c>
      <c r="E76" s="157"/>
      <c r="F76" s="157" t="s">
        <v>85</v>
      </c>
      <c r="G76" s="157" t="s">
        <v>86</v>
      </c>
      <c r="H76" s="158" t="s">
        <v>87</v>
      </c>
      <c r="I76" s="158" t="s">
        <v>88</v>
      </c>
      <c r="J76" s="158"/>
      <c r="K76" s="158"/>
      <c r="L76" s="158"/>
      <c r="M76" s="158"/>
      <c r="N76" s="158"/>
      <c r="O76" s="158"/>
      <c r="P76" s="158" t="s">
        <v>89</v>
      </c>
      <c r="Q76" s="159"/>
      <c r="R76" s="159"/>
      <c r="S76" s="129" t="s">
        <v>90</v>
      </c>
      <c r="T76" s="160"/>
      <c r="U76" s="160"/>
      <c r="V76" s="129" t="s">
        <v>91</v>
      </c>
      <c r="W76" s="53"/>
    </row>
    <row r="77" spans="1:26" x14ac:dyDescent="0.3">
      <c r="A77" s="10"/>
      <c r="B77" s="210"/>
      <c r="C77" s="171"/>
      <c r="D77" s="325" t="s">
        <v>74</v>
      </c>
      <c r="E77" s="325"/>
      <c r="F77" s="136"/>
      <c r="G77" s="172"/>
      <c r="H77" s="136"/>
      <c r="I77" s="136"/>
      <c r="J77" s="137"/>
      <c r="K77" s="137"/>
      <c r="L77" s="137"/>
      <c r="M77" s="137"/>
      <c r="N77" s="137"/>
      <c r="O77" s="137"/>
      <c r="P77" s="137"/>
      <c r="Q77" s="135"/>
      <c r="R77" s="135"/>
      <c r="S77" s="135"/>
      <c r="T77" s="135"/>
      <c r="U77" s="135"/>
      <c r="V77" s="195"/>
      <c r="W77" s="216"/>
      <c r="X77" s="139"/>
      <c r="Y77" s="139"/>
      <c r="Z77" s="139"/>
    </row>
    <row r="78" spans="1:26" x14ac:dyDescent="0.3">
      <c r="A78" s="10"/>
      <c r="B78" s="211"/>
      <c r="C78" s="174">
        <v>1</v>
      </c>
      <c r="D78" s="316" t="s">
        <v>75</v>
      </c>
      <c r="E78" s="316"/>
      <c r="F78" s="140"/>
      <c r="G78" s="173"/>
      <c r="H78" s="140"/>
      <c r="I78" s="140"/>
      <c r="J78" s="141"/>
      <c r="K78" s="141"/>
      <c r="L78" s="141"/>
      <c r="M78" s="141"/>
      <c r="N78" s="141"/>
      <c r="O78" s="141"/>
      <c r="P78" s="141"/>
      <c r="Q78" s="10"/>
      <c r="R78" s="10"/>
      <c r="S78" s="10"/>
      <c r="T78" s="10"/>
      <c r="U78" s="10"/>
      <c r="V78" s="196"/>
      <c r="W78" s="216"/>
      <c r="X78" s="139"/>
      <c r="Y78" s="139"/>
      <c r="Z78" s="139"/>
    </row>
    <row r="79" spans="1:26" ht="25.05" customHeight="1" x14ac:dyDescent="0.3">
      <c r="A79" s="180"/>
      <c r="B79" s="212">
        <v>1</v>
      </c>
      <c r="C79" s="181" t="s">
        <v>96</v>
      </c>
      <c r="D79" s="317" t="s">
        <v>97</v>
      </c>
      <c r="E79" s="317"/>
      <c r="F79" s="175" t="s">
        <v>98</v>
      </c>
      <c r="G79" s="176">
        <v>3.1</v>
      </c>
      <c r="H79" s="175"/>
      <c r="I79" s="175">
        <f>ROUND(G79*(H79),2)</f>
        <v>0</v>
      </c>
      <c r="J79" s="177">
        <f>ROUND(G79*(N79),2)</f>
        <v>9.3000000000000007</v>
      </c>
      <c r="K79" s="178">
        <f>ROUND(G79*(O79),2)</f>
        <v>0</v>
      </c>
      <c r="L79" s="178"/>
      <c r="M79" s="178">
        <f>ROUND(G79*(H79),2)</f>
        <v>0</v>
      </c>
      <c r="N79" s="178">
        <v>3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2</v>
      </c>
      <c r="C80" s="181" t="s">
        <v>99</v>
      </c>
      <c r="D80" s="317" t="s">
        <v>100</v>
      </c>
      <c r="E80" s="317"/>
      <c r="F80" s="175" t="s">
        <v>101</v>
      </c>
      <c r="G80" s="176">
        <v>51</v>
      </c>
      <c r="H80" s="175"/>
      <c r="I80" s="175">
        <f>ROUND(G80*(H80),2)</f>
        <v>0</v>
      </c>
      <c r="J80" s="177">
        <f>ROUND(G80*(N80),2)</f>
        <v>65.28</v>
      </c>
      <c r="K80" s="178">
        <f>ROUND(G80*(O80),2)</f>
        <v>0</v>
      </c>
      <c r="L80" s="178"/>
      <c r="M80" s="178">
        <f>ROUND(G80*(H80),2)</f>
        <v>0</v>
      </c>
      <c r="N80" s="178">
        <v>1.28</v>
      </c>
      <c r="O80" s="178"/>
      <c r="P80" s="182"/>
      <c r="Q80" s="182"/>
      <c r="R80" s="182"/>
      <c r="S80" s="179">
        <f>ROUND(G80*(P80),3)</f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3</v>
      </c>
      <c r="C81" s="181" t="s">
        <v>102</v>
      </c>
      <c r="D81" s="317" t="s">
        <v>103</v>
      </c>
      <c r="E81" s="317"/>
      <c r="F81" s="175" t="s">
        <v>104</v>
      </c>
      <c r="G81" s="176">
        <v>61</v>
      </c>
      <c r="H81" s="175"/>
      <c r="I81" s="175">
        <f>ROUND(G81*(H81),2)</f>
        <v>0</v>
      </c>
      <c r="J81" s="177">
        <f>ROUND(G81*(N81),2)</f>
        <v>153.72</v>
      </c>
      <c r="K81" s="178">
        <f>ROUND(G81*(O81),2)</f>
        <v>0</v>
      </c>
      <c r="L81" s="178"/>
      <c r="M81" s="178">
        <f>ROUND(G81*(H81),2)</f>
        <v>0</v>
      </c>
      <c r="N81" s="178">
        <v>2.52</v>
      </c>
      <c r="O81" s="178"/>
      <c r="P81" s="182"/>
      <c r="Q81" s="182"/>
      <c r="R81" s="182"/>
      <c r="S81" s="179">
        <f>ROUND(G81*(P81),3)</f>
        <v>0</v>
      </c>
      <c r="T81" s="179"/>
      <c r="U81" s="179"/>
      <c r="V81" s="197"/>
      <c r="W81" s="53"/>
      <c r="Z81">
        <v>0</v>
      </c>
    </row>
    <row r="82" spans="1:26" x14ac:dyDescent="0.3">
      <c r="A82" s="10"/>
      <c r="B82" s="211"/>
      <c r="C82" s="174">
        <v>1</v>
      </c>
      <c r="D82" s="316" t="s">
        <v>75</v>
      </c>
      <c r="E82" s="316"/>
      <c r="F82" s="140"/>
      <c r="G82" s="173"/>
      <c r="H82" s="140"/>
      <c r="I82" s="142">
        <f>ROUND((SUM(I78:I81))/1,2)</f>
        <v>0</v>
      </c>
      <c r="J82" s="141"/>
      <c r="K82" s="141"/>
      <c r="L82" s="141">
        <f>ROUND((SUM(L78:L81))/1,2)</f>
        <v>0</v>
      </c>
      <c r="M82" s="141">
        <f>ROUND((SUM(M78:M81))/1,2)</f>
        <v>0</v>
      </c>
      <c r="N82" s="141"/>
      <c r="O82" s="141"/>
      <c r="P82" s="141"/>
      <c r="Q82" s="10"/>
      <c r="R82" s="10"/>
      <c r="S82" s="10">
        <f>ROUND((SUM(S78:S81))/1,2)</f>
        <v>0</v>
      </c>
      <c r="T82" s="10"/>
      <c r="U82" s="10"/>
      <c r="V82" s="198">
        <f>ROUND((SUM(V78:V81))/1,2)</f>
        <v>0</v>
      </c>
      <c r="W82" s="216"/>
      <c r="X82" s="139"/>
      <c r="Y82" s="139"/>
      <c r="Z82" s="139"/>
    </row>
    <row r="83" spans="1:26" x14ac:dyDescent="0.3">
      <c r="A83" s="1"/>
      <c r="B83" s="207"/>
      <c r="C83" s="1"/>
      <c r="D83" s="1"/>
      <c r="E83" s="133"/>
      <c r="F83" s="133"/>
      <c r="G83" s="167"/>
      <c r="H83" s="133"/>
      <c r="I83" s="133"/>
      <c r="J83" s="134"/>
      <c r="K83" s="134"/>
      <c r="L83" s="134"/>
      <c r="M83" s="134"/>
      <c r="N83" s="134"/>
      <c r="O83" s="134"/>
      <c r="P83" s="134"/>
      <c r="Q83" s="1"/>
      <c r="R83" s="1"/>
      <c r="S83" s="1"/>
      <c r="T83" s="1"/>
      <c r="U83" s="1"/>
      <c r="V83" s="199"/>
      <c r="W83" s="53"/>
    </row>
    <row r="84" spans="1:26" x14ac:dyDescent="0.3">
      <c r="A84" s="10"/>
      <c r="B84" s="211"/>
      <c r="C84" s="174">
        <v>5</v>
      </c>
      <c r="D84" s="316" t="s">
        <v>76</v>
      </c>
      <c r="E84" s="316"/>
      <c r="F84" s="140"/>
      <c r="G84" s="173"/>
      <c r="H84" s="140"/>
      <c r="I84" s="140"/>
      <c r="J84" s="141"/>
      <c r="K84" s="141"/>
      <c r="L84" s="141"/>
      <c r="M84" s="141"/>
      <c r="N84" s="141"/>
      <c r="O84" s="141"/>
      <c r="P84" s="141"/>
      <c r="Q84" s="10"/>
      <c r="R84" s="10"/>
      <c r="S84" s="10"/>
      <c r="T84" s="10"/>
      <c r="U84" s="10"/>
      <c r="V84" s="196"/>
      <c r="W84" s="216"/>
      <c r="X84" s="139"/>
      <c r="Y84" s="139"/>
      <c r="Z84" s="139"/>
    </row>
    <row r="85" spans="1:26" ht="25.05" customHeight="1" x14ac:dyDescent="0.3">
      <c r="A85" s="180"/>
      <c r="B85" s="212">
        <v>4</v>
      </c>
      <c r="C85" s="181" t="s">
        <v>105</v>
      </c>
      <c r="D85" s="317" t="s">
        <v>106</v>
      </c>
      <c r="E85" s="317"/>
      <c r="F85" s="175" t="s">
        <v>104</v>
      </c>
      <c r="G85" s="176">
        <v>23</v>
      </c>
      <c r="H85" s="175"/>
      <c r="I85" s="175">
        <f>ROUND(G85*(H85),2)</f>
        <v>0</v>
      </c>
      <c r="J85" s="177">
        <f>ROUND(G85*(N85),2)</f>
        <v>1589.76</v>
      </c>
      <c r="K85" s="178">
        <f>ROUND(G85*(O85),2)</f>
        <v>0</v>
      </c>
      <c r="L85" s="178"/>
      <c r="M85" s="178">
        <f>ROUND(G85*(H85),2)</f>
        <v>0</v>
      </c>
      <c r="N85" s="178">
        <v>69.12</v>
      </c>
      <c r="O85" s="178"/>
      <c r="P85" s="182"/>
      <c r="Q85" s="182"/>
      <c r="R85" s="182"/>
      <c r="S85" s="179">
        <f>ROUND(G85*(P85),3)</f>
        <v>0</v>
      </c>
      <c r="T85" s="179"/>
      <c r="U85" s="179"/>
      <c r="V85" s="197"/>
      <c r="W85" s="53"/>
      <c r="Z85">
        <v>0</v>
      </c>
    </row>
    <row r="86" spans="1:26" ht="25.05" customHeight="1" x14ac:dyDescent="0.3">
      <c r="A86" s="180"/>
      <c r="B86" s="212">
        <v>5</v>
      </c>
      <c r="C86" s="181" t="s">
        <v>107</v>
      </c>
      <c r="D86" s="317" t="s">
        <v>108</v>
      </c>
      <c r="E86" s="317"/>
      <c r="F86" s="175" t="s">
        <v>104</v>
      </c>
      <c r="G86" s="176">
        <v>61</v>
      </c>
      <c r="H86" s="175"/>
      <c r="I86" s="175">
        <f>ROUND(G86*(H86),2)</f>
        <v>0</v>
      </c>
      <c r="J86" s="177">
        <f>ROUND(G86*(N86),2)</f>
        <v>7.93</v>
      </c>
      <c r="K86" s="178">
        <f>ROUND(G86*(O86),2)</f>
        <v>0</v>
      </c>
      <c r="L86" s="178"/>
      <c r="M86" s="178">
        <f>ROUND(G86*(H86),2)</f>
        <v>0</v>
      </c>
      <c r="N86" s="178">
        <v>0.13</v>
      </c>
      <c r="O86" s="178"/>
      <c r="P86" s="182">
        <v>6.0999999999999997E-4</v>
      </c>
      <c r="Q86" s="182"/>
      <c r="R86" s="182">
        <v>6.0999999999999997E-4</v>
      </c>
      <c r="S86" s="179">
        <f>ROUND(G86*(P86),3)</f>
        <v>3.6999999999999998E-2</v>
      </c>
      <c r="T86" s="179"/>
      <c r="U86" s="179"/>
      <c r="V86" s="197"/>
      <c r="W86" s="53"/>
      <c r="Z86">
        <v>0</v>
      </c>
    </row>
    <row r="87" spans="1:26" ht="25.05" customHeight="1" x14ac:dyDescent="0.3">
      <c r="A87" s="180"/>
      <c r="B87" s="212">
        <v>6</v>
      </c>
      <c r="C87" s="181" t="s">
        <v>109</v>
      </c>
      <c r="D87" s="317" t="s">
        <v>128</v>
      </c>
      <c r="E87" s="317"/>
      <c r="F87" s="175" t="s">
        <v>104</v>
      </c>
      <c r="G87" s="176">
        <v>61</v>
      </c>
      <c r="H87" s="175"/>
      <c r="I87" s="175">
        <f>ROUND(G87*(H87),2)</f>
        <v>0</v>
      </c>
      <c r="J87" s="177">
        <f>ROUND(G87*(N87),2)</f>
        <v>636.23</v>
      </c>
      <c r="K87" s="178">
        <f>ROUND(G87*(O87),2)</f>
        <v>0</v>
      </c>
      <c r="L87" s="178"/>
      <c r="M87" s="178">
        <f>ROUND(G87*(H87),2)</f>
        <v>0</v>
      </c>
      <c r="N87" s="178">
        <v>10.43</v>
      </c>
      <c r="O87" s="178"/>
      <c r="P87" s="182"/>
      <c r="Q87" s="182"/>
      <c r="R87" s="182"/>
      <c r="S87" s="179">
        <f>ROUND(G87*(P87),3)</f>
        <v>0</v>
      </c>
      <c r="T87" s="179"/>
      <c r="U87" s="179"/>
      <c r="V87" s="197"/>
      <c r="W87" s="53"/>
      <c r="Z87">
        <v>0</v>
      </c>
    </row>
    <row r="88" spans="1:26" x14ac:dyDescent="0.3">
      <c r="A88" s="10"/>
      <c r="B88" s="211"/>
      <c r="C88" s="174">
        <v>5</v>
      </c>
      <c r="D88" s="316" t="s">
        <v>76</v>
      </c>
      <c r="E88" s="316"/>
      <c r="F88" s="140"/>
      <c r="G88" s="173"/>
      <c r="H88" s="140"/>
      <c r="I88" s="142">
        <f>ROUND((SUM(I84:I87))/1,2)</f>
        <v>0</v>
      </c>
      <c r="J88" s="141"/>
      <c r="K88" s="141"/>
      <c r="L88" s="141">
        <f>ROUND((SUM(L84:L87))/1,2)</f>
        <v>0</v>
      </c>
      <c r="M88" s="141">
        <f>ROUND((SUM(M84:M87))/1,2)</f>
        <v>0</v>
      </c>
      <c r="N88" s="141"/>
      <c r="O88" s="141"/>
      <c r="P88" s="141"/>
      <c r="Q88" s="10"/>
      <c r="R88" s="10"/>
      <c r="S88" s="10">
        <f>ROUND((SUM(S84:S87))/1,2)</f>
        <v>0.04</v>
      </c>
      <c r="T88" s="10"/>
      <c r="U88" s="10"/>
      <c r="V88" s="198">
        <f>ROUND((SUM(V84:V87))/1,2)</f>
        <v>0</v>
      </c>
      <c r="W88" s="216"/>
      <c r="X88" s="139"/>
      <c r="Y88" s="139"/>
      <c r="Z88" s="139"/>
    </row>
    <row r="89" spans="1:26" x14ac:dyDescent="0.3">
      <c r="A89" s="1"/>
      <c r="B89" s="207"/>
      <c r="C89" s="1"/>
      <c r="D89" s="1"/>
      <c r="E89" s="133"/>
      <c r="F89" s="133"/>
      <c r="G89" s="167"/>
      <c r="H89" s="133"/>
      <c r="I89" s="133"/>
      <c r="J89" s="134"/>
      <c r="K89" s="134"/>
      <c r="L89" s="134"/>
      <c r="M89" s="134"/>
      <c r="N89" s="134"/>
      <c r="O89" s="134"/>
      <c r="P89" s="134"/>
      <c r="Q89" s="1"/>
      <c r="R89" s="1"/>
      <c r="S89" s="1"/>
      <c r="T89" s="1"/>
      <c r="U89" s="1"/>
      <c r="V89" s="199"/>
      <c r="W89" s="53"/>
    </row>
    <row r="90" spans="1:26" x14ac:dyDescent="0.3">
      <c r="A90" s="10"/>
      <c r="B90" s="211"/>
      <c r="C90" s="174">
        <v>9</v>
      </c>
      <c r="D90" s="316" t="s">
        <v>78</v>
      </c>
      <c r="E90" s="316"/>
      <c r="F90" s="140"/>
      <c r="G90" s="173"/>
      <c r="H90" s="140"/>
      <c r="I90" s="140"/>
      <c r="J90" s="141"/>
      <c r="K90" s="141"/>
      <c r="L90" s="141"/>
      <c r="M90" s="141"/>
      <c r="N90" s="141"/>
      <c r="O90" s="141"/>
      <c r="P90" s="141"/>
      <c r="Q90" s="10"/>
      <c r="R90" s="10"/>
      <c r="S90" s="10"/>
      <c r="T90" s="10"/>
      <c r="U90" s="10"/>
      <c r="V90" s="196"/>
      <c r="W90" s="216"/>
      <c r="X90" s="139"/>
      <c r="Y90" s="139"/>
      <c r="Z90" s="139"/>
    </row>
    <row r="91" spans="1:26" ht="25.05" customHeight="1" x14ac:dyDescent="0.3">
      <c r="A91" s="180"/>
      <c r="B91" s="212">
        <v>7</v>
      </c>
      <c r="C91" s="181" t="s">
        <v>114</v>
      </c>
      <c r="D91" s="317" t="s">
        <v>184</v>
      </c>
      <c r="E91" s="317"/>
      <c r="F91" s="175" t="s">
        <v>101</v>
      </c>
      <c r="G91" s="176">
        <v>51</v>
      </c>
      <c r="H91" s="175"/>
      <c r="I91" s="175">
        <f>ROUND(G91*(H91),2)</f>
        <v>0</v>
      </c>
      <c r="J91" s="177">
        <f>ROUND(G91*(N91),2)</f>
        <v>97.92</v>
      </c>
      <c r="K91" s="178">
        <f>ROUND(G91*(O91),2)</f>
        <v>0</v>
      </c>
      <c r="L91" s="178"/>
      <c r="M91" s="178">
        <f>ROUND(G91*(H91),2)</f>
        <v>0</v>
      </c>
      <c r="N91" s="178">
        <v>1.92</v>
      </c>
      <c r="O91" s="178"/>
      <c r="P91" s="182">
        <v>0.1084</v>
      </c>
      <c r="Q91" s="182"/>
      <c r="R91" s="182">
        <v>0.1084</v>
      </c>
      <c r="S91" s="179">
        <f>ROUND(G91*(P91),3)</f>
        <v>5.5279999999999996</v>
      </c>
      <c r="T91" s="179"/>
      <c r="U91" s="179"/>
      <c r="V91" s="197"/>
      <c r="W91" s="53"/>
      <c r="Z91">
        <v>0</v>
      </c>
    </row>
    <row r="92" spans="1:26" ht="25.05" customHeight="1" x14ac:dyDescent="0.3">
      <c r="A92" s="180"/>
      <c r="B92" s="212">
        <v>8</v>
      </c>
      <c r="C92" s="181" t="s">
        <v>185</v>
      </c>
      <c r="D92" s="317" t="s">
        <v>186</v>
      </c>
      <c r="E92" s="317"/>
      <c r="F92" s="175" t="s">
        <v>98</v>
      </c>
      <c r="G92" s="176">
        <v>2.8</v>
      </c>
      <c r="H92" s="175"/>
      <c r="I92" s="175">
        <f>ROUND(G92*(H92),2)</f>
        <v>0</v>
      </c>
      <c r="J92" s="177">
        <f>ROUND(G92*(N92),2)</f>
        <v>19.21</v>
      </c>
      <c r="K92" s="178">
        <f>ROUND(G92*(O92),2)</f>
        <v>0</v>
      </c>
      <c r="L92" s="178"/>
      <c r="M92" s="178">
        <f>ROUND(G92*(H92),2)</f>
        <v>0</v>
      </c>
      <c r="N92" s="178">
        <v>6.86</v>
      </c>
      <c r="O92" s="178"/>
      <c r="P92" s="182"/>
      <c r="Q92" s="182"/>
      <c r="R92" s="182"/>
      <c r="S92" s="179">
        <f>ROUND(G92*(P92),3)</f>
        <v>0</v>
      </c>
      <c r="T92" s="179"/>
      <c r="U92" s="179"/>
      <c r="V92" s="197"/>
      <c r="W92" s="53"/>
      <c r="Z92">
        <v>0</v>
      </c>
    </row>
    <row r="93" spans="1:26" ht="25.05" customHeight="1" x14ac:dyDescent="0.3">
      <c r="A93" s="180"/>
      <c r="B93" s="212">
        <v>9</v>
      </c>
      <c r="C93" s="181" t="s">
        <v>156</v>
      </c>
      <c r="D93" s="317" t="s">
        <v>157</v>
      </c>
      <c r="E93" s="317"/>
      <c r="F93" s="175" t="s">
        <v>98</v>
      </c>
      <c r="G93" s="176">
        <v>2.8</v>
      </c>
      <c r="H93" s="175"/>
      <c r="I93" s="175">
        <f>ROUND(G93*(H93),2)</f>
        <v>0</v>
      </c>
      <c r="J93" s="177">
        <f>ROUND(G93*(N93),2)</f>
        <v>17.5</v>
      </c>
      <c r="K93" s="178">
        <f>ROUND(G93*(O93),2)</f>
        <v>0</v>
      </c>
      <c r="L93" s="178"/>
      <c r="M93" s="178">
        <f>ROUND(G93*(H93),2)</f>
        <v>0</v>
      </c>
      <c r="N93" s="178">
        <v>6.25</v>
      </c>
      <c r="O93" s="178"/>
      <c r="P93" s="182"/>
      <c r="Q93" s="182"/>
      <c r="R93" s="182"/>
      <c r="S93" s="179">
        <f>ROUND(G93*(P93),3)</f>
        <v>0</v>
      </c>
      <c r="T93" s="179"/>
      <c r="U93" s="179"/>
      <c r="V93" s="197"/>
      <c r="W93" s="53"/>
      <c r="Z93">
        <v>0</v>
      </c>
    </row>
    <row r="94" spans="1:26" ht="25.05" customHeight="1" x14ac:dyDescent="0.3">
      <c r="A94" s="180"/>
      <c r="B94" s="213">
        <v>10</v>
      </c>
      <c r="C94" s="188" t="s">
        <v>116</v>
      </c>
      <c r="D94" s="315" t="s">
        <v>187</v>
      </c>
      <c r="E94" s="315"/>
      <c r="F94" s="183" t="s">
        <v>113</v>
      </c>
      <c r="G94" s="184">
        <v>51.51</v>
      </c>
      <c r="H94" s="183"/>
      <c r="I94" s="183">
        <f>ROUND(G94*(H94),2)</f>
        <v>0</v>
      </c>
      <c r="J94" s="185">
        <f>ROUND(G94*(N94),2)</f>
        <v>197.8</v>
      </c>
      <c r="K94" s="186">
        <f>ROUND(G94*(O94),2)</f>
        <v>0</v>
      </c>
      <c r="L94" s="186"/>
      <c r="M94" s="186">
        <f>ROUND(G94*(H94),2)</f>
        <v>0</v>
      </c>
      <c r="N94" s="186">
        <v>3.84</v>
      </c>
      <c r="O94" s="186"/>
      <c r="P94" s="189">
        <v>8.5000000000000006E-2</v>
      </c>
      <c r="Q94" s="189"/>
      <c r="R94" s="189">
        <v>8.5000000000000006E-2</v>
      </c>
      <c r="S94" s="187">
        <f>ROUND(G94*(P94),3)</f>
        <v>4.3780000000000001</v>
      </c>
      <c r="T94" s="187"/>
      <c r="U94" s="187"/>
      <c r="V94" s="200"/>
      <c r="W94" s="53"/>
      <c r="Z94">
        <v>0</v>
      </c>
    </row>
    <row r="95" spans="1:26" x14ac:dyDescent="0.3">
      <c r="A95" s="10"/>
      <c r="B95" s="211"/>
      <c r="C95" s="174">
        <v>9</v>
      </c>
      <c r="D95" s="316" t="s">
        <v>78</v>
      </c>
      <c r="E95" s="316"/>
      <c r="F95" s="140"/>
      <c r="G95" s="173"/>
      <c r="H95" s="140"/>
      <c r="I95" s="142">
        <f>ROUND((SUM(I90:I94))/1,2)</f>
        <v>0</v>
      </c>
      <c r="J95" s="141"/>
      <c r="K95" s="141"/>
      <c r="L95" s="141">
        <f>ROUND((SUM(L90:L94))/1,2)</f>
        <v>0</v>
      </c>
      <c r="M95" s="141">
        <f>ROUND((SUM(M90:M94))/1,2)</f>
        <v>0</v>
      </c>
      <c r="N95" s="141"/>
      <c r="O95" s="141"/>
      <c r="P95" s="141"/>
      <c r="Q95" s="10"/>
      <c r="R95" s="10"/>
      <c r="S95" s="10">
        <f>ROUND((SUM(S90:S94))/1,2)</f>
        <v>9.91</v>
      </c>
      <c r="T95" s="10"/>
      <c r="U95" s="10"/>
      <c r="V95" s="198">
        <f>ROUND((SUM(V90:V94))/1,2)</f>
        <v>0</v>
      </c>
      <c r="W95" s="216"/>
      <c r="X95" s="139"/>
      <c r="Y95" s="139"/>
      <c r="Z95" s="139"/>
    </row>
    <row r="96" spans="1:26" x14ac:dyDescent="0.3">
      <c r="A96" s="1"/>
      <c r="B96" s="207"/>
      <c r="C96" s="1"/>
      <c r="D96" s="1"/>
      <c r="E96" s="133"/>
      <c r="F96" s="133"/>
      <c r="G96" s="167"/>
      <c r="H96" s="133"/>
      <c r="I96" s="133"/>
      <c r="J96" s="134"/>
      <c r="K96" s="134"/>
      <c r="L96" s="134"/>
      <c r="M96" s="134"/>
      <c r="N96" s="134"/>
      <c r="O96" s="134"/>
      <c r="P96" s="134"/>
      <c r="Q96" s="1"/>
      <c r="R96" s="1"/>
      <c r="S96" s="1"/>
      <c r="T96" s="1"/>
      <c r="U96" s="1"/>
      <c r="V96" s="199"/>
      <c r="W96" s="53"/>
    </row>
    <row r="97" spans="1:26" x14ac:dyDescent="0.3">
      <c r="A97" s="10"/>
      <c r="B97" s="211"/>
      <c r="C97" s="174">
        <v>99</v>
      </c>
      <c r="D97" s="316" t="s">
        <v>79</v>
      </c>
      <c r="E97" s="316"/>
      <c r="F97" s="140"/>
      <c r="G97" s="173"/>
      <c r="H97" s="140"/>
      <c r="I97" s="140"/>
      <c r="J97" s="141"/>
      <c r="K97" s="141"/>
      <c r="L97" s="141"/>
      <c r="M97" s="141"/>
      <c r="N97" s="141"/>
      <c r="O97" s="141"/>
      <c r="P97" s="141"/>
      <c r="Q97" s="10"/>
      <c r="R97" s="10"/>
      <c r="S97" s="10"/>
      <c r="T97" s="10"/>
      <c r="U97" s="10"/>
      <c r="V97" s="196"/>
      <c r="W97" s="216"/>
      <c r="X97" s="139"/>
      <c r="Y97" s="139"/>
      <c r="Z97" s="139"/>
    </row>
    <row r="98" spans="1:26" ht="25.05" customHeight="1" x14ac:dyDescent="0.3">
      <c r="A98" s="180"/>
      <c r="B98" s="212">
        <v>11</v>
      </c>
      <c r="C98" s="181" t="s">
        <v>118</v>
      </c>
      <c r="D98" s="317" t="s">
        <v>119</v>
      </c>
      <c r="E98" s="317"/>
      <c r="F98" s="175" t="s">
        <v>98</v>
      </c>
      <c r="G98" s="176">
        <v>4.6280000000000001</v>
      </c>
      <c r="H98" s="175"/>
      <c r="I98" s="175">
        <f>ROUND(G98*(H98),2)</f>
        <v>0</v>
      </c>
      <c r="J98" s="177">
        <f>ROUND(G98*(N98),2)</f>
        <v>2.2200000000000002</v>
      </c>
      <c r="K98" s="178">
        <f>ROUND(G98*(O98),2)</f>
        <v>0</v>
      </c>
      <c r="L98" s="178"/>
      <c r="M98" s="178">
        <f>ROUND(G98*(H98),2)</f>
        <v>0</v>
      </c>
      <c r="N98" s="178">
        <v>0.48</v>
      </c>
      <c r="O98" s="178"/>
      <c r="P98" s="182"/>
      <c r="Q98" s="182"/>
      <c r="R98" s="182"/>
      <c r="S98" s="179">
        <f>ROUND(G98*(P98),3)</f>
        <v>0</v>
      </c>
      <c r="T98" s="179"/>
      <c r="U98" s="179"/>
      <c r="V98" s="197"/>
      <c r="W98" s="53"/>
      <c r="Z98">
        <v>0</v>
      </c>
    </row>
    <row r="99" spans="1:26" x14ac:dyDescent="0.3">
      <c r="A99" s="10"/>
      <c r="B99" s="211"/>
      <c r="C99" s="174">
        <v>99</v>
      </c>
      <c r="D99" s="316" t="s">
        <v>79</v>
      </c>
      <c r="E99" s="316"/>
      <c r="F99" s="140"/>
      <c r="G99" s="173"/>
      <c r="H99" s="140"/>
      <c r="I99" s="142">
        <f>ROUND((SUM(I97:I98))/1,2)</f>
        <v>0</v>
      </c>
      <c r="J99" s="141"/>
      <c r="K99" s="141"/>
      <c r="L99" s="141">
        <f>ROUND((SUM(L97:L98))/1,2)</f>
        <v>0</v>
      </c>
      <c r="M99" s="141">
        <f>ROUND((SUM(M97:M98))/1,2)</f>
        <v>0</v>
      </c>
      <c r="N99" s="141"/>
      <c r="O99" s="141"/>
      <c r="P99" s="190"/>
      <c r="Q99" s="1"/>
      <c r="R99" s="1"/>
      <c r="S99" s="190">
        <f>ROUND((SUM(S97:S98))/1,2)</f>
        <v>0</v>
      </c>
      <c r="T99" s="2"/>
      <c r="U99" s="2"/>
      <c r="V99" s="198">
        <f>ROUND((SUM(V97:V98))/1,2)</f>
        <v>0</v>
      </c>
      <c r="W99" s="53"/>
    </row>
    <row r="100" spans="1:26" x14ac:dyDescent="0.3">
      <c r="A100" s="1"/>
      <c r="B100" s="207"/>
      <c r="C100" s="1"/>
      <c r="D100" s="1"/>
      <c r="E100" s="133"/>
      <c r="F100" s="133"/>
      <c r="G100" s="167"/>
      <c r="H100" s="133"/>
      <c r="I100" s="133"/>
      <c r="J100" s="134"/>
      <c r="K100" s="134"/>
      <c r="L100" s="134"/>
      <c r="M100" s="134"/>
      <c r="N100" s="134"/>
      <c r="O100" s="134"/>
      <c r="P100" s="134"/>
      <c r="Q100" s="1"/>
      <c r="R100" s="1"/>
      <c r="S100" s="1"/>
      <c r="T100" s="1"/>
      <c r="U100" s="1"/>
      <c r="V100" s="199"/>
      <c r="W100" s="53"/>
    </row>
    <row r="101" spans="1:26" x14ac:dyDescent="0.3">
      <c r="A101" s="10"/>
      <c r="B101" s="211"/>
      <c r="C101" s="10"/>
      <c r="D101" s="318" t="s">
        <v>74</v>
      </c>
      <c r="E101" s="318"/>
      <c r="F101" s="140"/>
      <c r="G101" s="173"/>
      <c r="H101" s="140"/>
      <c r="I101" s="142">
        <f>ROUND((SUM(I77:I100))/2,2)</f>
        <v>0</v>
      </c>
      <c r="J101" s="141"/>
      <c r="K101" s="141"/>
      <c r="L101" s="141">
        <f>ROUND((SUM(L77:L100))/2,2)</f>
        <v>0</v>
      </c>
      <c r="M101" s="141">
        <f>ROUND((SUM(M77:M100))/2,2)</f>
        <v>0</v>
      </c>
      <c r="N101" s="141"/>
      <c r="O101" s="141"/>
      <c r="P101" s="190"/>
      <c r="Q101" s="1"/>
      <c r="R101" s="1"/>
      <c r="S101" s="190">
        <f>ROUND((SUM(S77:S100))/2,2)</f>
        <v>9.9499999999999993</v>
      </c>
      <c r="T101" s="1"/>
      <c r="U101" s="1"/>
      <c r="V101" s="198">
        <f>ROUND((SUM(V77:V100))/2,2)</f>
        <v>0</v>
      </c>
      <c r="W101" s="53"/>
    </row>
    <row r="102" spans="1:26" x14ac:dyDescent="0.3">
      <c r="A102" s="1"/>
      <c r="B102" s="214"/>
      <c r="C102" s="191"/>
      <c r="D102" s="314" t="s">
        <v>80</v>
      </c>
      <c r="E102" s="314"/>
      <c r="F102" s="192"/>
      <c r="G102" s="193"/>
      <c r="H102" s="192"/>
      <c r="I102" s="192">
        <f>ROUND((SUM(I77:I101))/3,2)</f>
        <v>0</v>
      </c>
      <c r="J102" s="194"/>
      <c r="K102" s="194">
        <f>ROUND((SUM(K77:K101))/3,2)</f>
        <v>0</v>
      </c>
      <c r="L102" s="194">
        <f>ROUND((SUM(L77:L101))/3,2)</f>
        <v>0</v>
      </c>
      <c r="M102" s="194">
        <f>ROUND((SUM(M77:M101))/3,2)</f>
        <v>0</v>
      </c>
      <c r="N102" s="194"/>
      <c r="O102" s="194"/>
      <c r="P102" s="193"/>
      <c r="Q102" s="191"/>
      <c r="R102" s="191"/>
      <c r="S102" s="193">
        <f>ROUND((SUM(S77:S101))/3,2)</f>
        <v>9.9499999999999993</v>
      </c>
      <c r="T102" s="191"/>
      <c r="U102" s="191"/>
      <c r="V102" s="201">
        <f>ROUND((SUM(V77:V101))/3,2)</f>
        <v>0</v>
      </c>
      <c r="W102" s="53"/>
      <c r="Z102">
        <f>(SUM(Z77:Z101))</f>
        <v>0</v>
      </c>
    </row>
  </sheetData>
  <mergeCells count="69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6:H26"/>
    <mergeCell ref="F27:H27"/>
    <mergeCell ref="F28:G28"/>
    <mergeCell ref="F29:G29"/>
    <mergeCell ref="F30:G30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H1:I1"/>
    <mergeCell ref="B68:E68"/>
    <mergeCell ref="B69:E69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D90:E90"/>
    <mergeCell ref="D77:E77"/>
    <mergeCell ref="D78:E78"/>
    <mergeCell ref="D79:E79"/>
    <mergeCell ref="D80:E80"/>
    <mergeCell ref="D81:E81"/>
    <mergeCell ref="D82:E82"/>
    <mergeCell ref="D84:E84"/>
    <mergeCell ref="D85:E85"/>
    <mergeCell ref="D86:E86"/>
    <mergeCell ref="D87:E87"/>
    <mergeCell ref="D88:E88"/>
    <mergeCell ref="D98:E98"/>
    <mergeCell ref="D99:E99"/>
    <mergeCell ref="D101:E101"/>
    <mergeCell ref="D102:E102"/>
    <mergeCell ref="D91:E91"/>
    <mergeCell ref="D92:E92"/>
    <mergeCell ref="D93:E93"/>
    <mergeCell ref="D94:E94"/>
    <mergeCell ref="D95:E95"/>
    <mergeCell ref="D97:E97"/>
  </mergeCells>
  <hyperlinks>
    <hyperlink ref="B1:C1" location="A2:A2" tooltip="Klikni na prechod ku Kryciemu listu..." display="Krycí list rozpočtu" xr:uid="{6E1DF8D0-6A75-40F2-A334-20801A018235}"/>
    <hyperlink ref="E1:F1" location="A54:A54" tooltip="Klikni na prechod ku rekapitulácii..." display="Rekapitulácia rozpočtu" xr:uid="{DE51368B-360F-4624-994C-6005D104C25F}"/>
    <hyperlink ref="H1:I1" location="B76:B76" tooltip="Klikni na prechod ku Rozpočet..." display="Rozpočet" xr:uid="{DED71282-8159-426A-A2DA-AA4B94990180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Vranov n. T. - Oprava chodníkov a komunikácií  / Sídlisko Juh-Oprava chodníka pri stojisku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8AEC-27AF-405D-82B7-C39AF99A72E3}">
  <dimension ref="A1:AA100"/>
  <sheetViews>
    <sheetView workbookViewId="0">
      <pane ySplit="1" topLeftCell="A70" activePane="bottomLeft" state="frozen"/>
      <selection pane="bottomLeft" activeCell="H96" sqref="H79:H96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29</v>
      </c>
      <c r="C1" s="332"/>
      <c r="D1" s="12"/>
      <c r="E1" s="382" t="s">
        <v>0</v>
      </c>
      <c r="F1" s="383"/>
      <c r="G1" s="13"/>
      <c r="H1" s="331" t="s">
        <v>81</v>
      </c>
      <c r="I1" s="332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29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30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188</v>
      </c>
      <c r="C4" s="32"/>
      <c r="D4" s="25"/>
      <c r="E4" s="25"/>
      <c r="F4" s="44" t="s">
        <v>32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34</v>
      </c>
      <c r="C6" s="32"/>
      <c r="D6" s="44" t="s">
        <v>35</v>
      </c>
      <c r="E6" s="25"/>
      <c r="F6" s="44" t="s">
        <v>36</v>
      </c>
      <c r="G6" s="44" t="s">
        <v>37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38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41</v>
      </c>
      <c r="C8" s="46"/>
      <c r="D8" s="28"/>
      <c r="E8" s="28"/>
      <c r="F8" s="50" t="s">
        <v>42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39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41</v>
      </c>
      <c r="C10" s="32"/>
      <c r="D10" s="25"/>
      <c r="E10" s="25"/>
      <c r="F10" s="44" t="s">
        <v>42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40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41</v>
      </c>
      <c r="C12" s="32"/>
      <c r="D12" s="25"/>
      <c r="E12" s="25"/>
      <c r="F12" s="44" t="s">
        <v>42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63</v>
      </c>
      <c r="D14" s="61" t="s">
        <v>64</v>
      </c>
      <c r="E14" s="66" t="s">
        <v>65</v>
      </c>
      <c r="F14" s="375" t="s">
        <v>48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43</v>
      </c>
      <c r="C15" s="63">
        <f>'SO 15326'!E60</f>
        <v>0</v>
      </c>
      <c r="D15" s="58">
        <f>'SO 15326'!F60</f>
        <v>0</v>
      </c>
      <c r="E15" s="67">
        <f>'SO 15326'!G60</f>
        <v>0</v>
      </c>
      <c r="F15" s="377"/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44</v>
      </c>
      <c r="C16" s="92"/>
      <c r="D16" s="93"/>
      <c r="E16" s="94"/>
      <c r="F16" s="378" t="s">
        <v>49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(SUM(Z77:Z99))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45</v>
      </c>
      <c r="C17" s="63"/>
      <c r="D17" s="58"/>
      <c r="E17" s="67"/>
      <c r="F17" s="379" t="s">
        <v>50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46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47</v>
      </c>
      <c r="C19" s="65"/>
      <c r="D19" s="60"/>
      <c r="E19" s="69">
        <f>SUM(E15:E18)</f>
        <v>0</v>
      </c>
      <c r="F19" s="364" t="s">
        <v>47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56</v>
      </c>
      <c r="C20" s="57"/>
      <c r="D20" s="95"/>
      <c r="E20" s="96"/>
      <c r="F20" s="353" t="s">
        <v>56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57</v>
      </c>
      <c r="C21" s="51"/>
      <c r="D21" s="91"/>
      <c r="E21" s="70">
        <f>((E15*U22*0)+(E16*V22*0)+(E17*W22*0))/100</f>
        <v>0</v>
      </c>
      <c r="F21" s="368" t="s">
        <v>60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58</v>
      </c>
      <c r="C22" s="34"/>
      <c r="D22" s="72"/>
      <c r="E22" s="71">
        <f>((E15*U23*0)+(E16*V23*0)+(E17*W23*0))/100</f>
        <v>0</v>
      </c>
      <c r="F22" s="368" t="s">
        <v>61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59</v>
      </c>
      <c r="C23" s="34"/>
      <c r="D23" s="72"/>
      <c r="E23" s="71">
        <f>((E15*U24*0)+(E16*V24*0)+(E17*W24*0))/100</f>
        <v>0</v>
      </c>
      <c r="F23" s="368" t="s">
        <v>62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47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68</v>
      </c>
      <c r="C26" s="98"/>
      <c r="D26" s="100"/>
      <c r="E26" s="106"/>
      <c r="F26" s="353" t="s">
        <v>51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52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53</v>
      </c>
      <c r="G28" s="359"/>
      <c r="H28" s="217">
        <f>P27-SUM('SO 15326'!K77:'SO 15326'!K99)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54</v>
      </c>
      <c r="G29" s="361"/>
      <c r="H29" s="33">
        <f>SUM('SO 15326'!K77:'SO 15326'!K99)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55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66</v>
      </c>
      <c r="C32" s="102"/>
      <c r="D32" s="19"/>
      <c r="E32" s="111" t="s">
        <v>67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19" t="s">
        <v>38</v>
      </c>
      <c r="C46" s="320"/>
      <c r="D46" s="320"/>
      <c r="E46" s="321"/>
      <c r="F46" s="346" t="s">
        <v>35</v>
      </c>
      <c r="G46" s="320"/>
      <c r="H46" s="32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19" t="s">
        <v>39</v>
      </c>
      <c r="C47" s="320"/>
      <c r="D47" s="320"/>
      <c r="E47" s="321"/>
      <c r="F47" s="346" t="s">
        <v>33</v>
      </c>
      <c r="G47" s="320"/>
      <c r="H47" s="32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19" t="s">
        <v>40</v>
      </c>
      <c r="C48" s="320"/>
      <c r="D48" s="320"/>
      <c r="E48" s="321"/>
      <c r="F48" s="346" t="s">
        <v>72</v>
      </c>
      <c r="G48" s="320"/>
      <c r="H48" s="32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47" t="s">
        <v>30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188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69</v>
      </c>
      <c r="C54" s="342"/>
      <c r="D54" s="129"/>
      <c r="E54" s="129" t="s">
        <v>63</v>
      </c>
      <c r="F54" s="129" t="s">
        <v>64</v>
      </c>
      <c r="G54" s="129" t="s">
        <v>47</v>
      </c>
      <c r="H54" s="129" t="s">
        <v>70</v>
      </c>
      <c r="I54" s="129" t="s">
        <v>71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6" t="s">
        <v>74</v>
      </c>
      <c r="C55" s="325"/>
      <c r="D55" s="325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37" t="s">
        <v>75</v>
      </c>
      <c r="C56" s="338"/>
      <c r="D56" s="338"/>
      <c r="E56" s="140">
        <f>'SO 15326'!L82</f>
        <v>0</v>
      </c>
      <c r="F56" s="140">
        <f>'SO 15326'!M82</f>
        <v>0</v>
      </c>
      <c r="G56" s="140">
        <f>'SO 15326'!I82</f>
        <v>0</v>
      </c>
      <c r="H56" s="141">
        <f>'SO 15326'!S82</f>
        <v>0</v>
      </c>
      <c r="I56" s="141">
        <f>'SO 15326'!V82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37" t="s">
        <v>76</v>
      </c>
      <c r="C57" s="338"/>
      <c r="D57" s="338"/>
      <c r="E57" s="140">
        <f>'SO 15326'!L86</f>
        <v>0</v>
      </c>
      <c r="F57" s="140">
        <f>'SO 15326'!M86</f>
        <v>0</v>
      </c>
      <c r="G57" s="140">
        <f>'SO 15326'!I86</f>
        <v>0</v>
      </c>
      <c r="H57" s="141">
        <f>'SO 15326'!S86</f>
        <v>0</v>
      </c>
      <c r="I57" s="141">
        <f>'SO 15326'!V86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37" t="s">
        <v>78</v>
      </c>
      <c r="C58" s="338"/>
      <c r="D58" s="338"/>
      <c r="E58" s="140">
        <f>'SO 15326'!L93</f>
        <v>0</v>
      </c>
      <c r="F58" s="140">
        <f>'SO 15326'!M93</f>
        <v>0</v>
      </c>
      <c r="G58" s="140">
        <f>'SO 15326'!I93</f>
        <v>0</v>
      </c>
      <c r="H58" s="141">
        <f>'SO 15326'!S93</f>
        <v>0.35</v>
      </c>
      <c r="I58" s="141">
        <f>'SO 15326'!V93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37" t="s">
        <v>79</v>
      </c>
      <c r="C59" s="338"/>
      <c r="D59" s="338"/>
      <c r="E59" s="140">
        <f>'SO 15326'!L97</f>
        <v>0</v>
      </c>
      <c r="F59" s="140">
        <f>'SO 15326'!M97</f>
        <v>0</v>
      </c>
      <c r="G59" s="140">
        <f>'SO 15326'!I97</f>
        <v>0</v>
      </c>
      <c r="H59" s="141">
        <f>'SO 15326'!S97</f>
        <v>0</v>
      </c>
      <c r="I59" s="141">
        <f>'SO 15326'!V97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0"/>
      <c r="B60" s="326" t="s">
        <v>74</v>
      </c>
      <c r="C60" s="318"/>
      <c r="D60" s="318"/>
      <c r="E60" s="142">
        <f>'SO 15326'!L99</f>
        <v>0</v>
      </c>
      <c r="F60" s="142">
        <f>'SO 15326'!M99</f>
        <v>0</v>
      </c>
      <c r="G60" s="142">
        <f>'SO 15326'!I99</f>
        <v>0</v>
      </c>
      <c r="H60" s="143">
        <f>'SO 15326'!S99</f>
        <v>0.35</v>
      </c>
      <c r="I60" s="143">
        <f>'SO 15326'!V99</f>
        <v>0</v>
      </c>
      <c r="J60" s="143"/>
      <c r="K60" s="143"/>
      <c r="L60" s="143"/>
      <c r="M60" s="143"/>
      <c r="N60" s="143"/>
      <c r="O60" s="143"/>
      <c r="P60" s="143"/>
      <c r="Q60" s="139"/>
      <c r="R60" s="139"/>
      <c r="S60" s="139"/>
      <c r="T60" s="139"/>
      <c r="U60" s="139"/>
      <c r="V60" s="152"/>
      <c r="W60" s="216"/>
      <c r="X60" s="139"/>
      <c r="Y60" s="139"/>
      <c r="Z60" s="139"/>
    </row>
    <row r="61" spans="1:26" x14ac:dyDescent="0.3">
      <c r="A61" s="1"/>
      <c r="B61" s="207"/>
      <c r="C61" s="1"/>
      <c r="D61" s="1"/>
      <c r="E61" s="133"/>
      <c r="F61" s="133"/>
      <c r="G61" s="133"/>
      <c r="H61" s="134"/>
      <c r="I61" s="134"/>
      <c r="J61" s="134"/>
      <c r="K61" s="134"/>
      <c r="L61" s="134"/>
      <c r="M61" s="134"/>
      <c r="N61" s="134"/>
      <c r="O61" s="134"/>
      <c r="P61" s="134"/>
      <c r="V61" s="153"/>
      <c r="W61" s="53"/>
    </row>
    <row r="62" spans="1:26" x14ac:dyDescent="0.3">
      <c r="A62" s="144"/>
      <c r="B62" s="327" t="s">
        <v>80</v>
      </c>
      <c r="C62" s="328"/>
      <c r="D62" s="328"/>
      <c r="E62" s="146">
        <f>'SO 15326'!L100</f>
        <v>0</v>
      </c>
      <c r="F62" s="146">
        <f>'SO 15326'!M100</f>
        <v>0</v>
      </c>
      <c r="G62" s="146">
        <f>'SO 15326'!I100</f>
        <v>0</v>
      </c>
      <c r="H62" s="147">
        <f>'SO 15326'!S100</f>
        <v>0.35</v>
      </c>
      <c r="I62" s="147">
        <f>'SO 15326'!V100</f>
        <v>0</v>
      </c>
      <c r="J62" s="148"/>
      <c r="K62" s="148"/>
      <c r="L62" s="148"/>
      <c r="M62" s="148"/>
      <c r="N62" s="148"/>
      <c r="O62" s="148"/>
      <c r="P62" s="148"/>
      <c r="Q62" s="149"/>
      <c r="R62" s="149"/>
      <c r="S62" s="149"/>
      <c r="T62" s="149"/>
      <c r="U62" s="149"/>
      <c r="V62" s="154"/>
      <c r="W62" s="216"/>
      <c r="X62" s="145"/>
      <c r="Y62" s="145"/>
      <c r="Z62" s="145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42"/>
      <c r="C64" s="3"/>
      <c r="D64" s="3"/>
      <c r="E64" s="14"/>
      <c r="F64" s="14"/>
      <c r="G64" s="14"/>
      <c r="H64" s="155"/>
      <c r="I64" s="155"/>
      <c r="J64" s="155"/>
      <c r="K64" s="155"/>
      <c r="L64" s="155"/>
      <c r="M64" s="155"/>
      <c r="N64" s="155"/>
      <c r="O64" s="155"/>
      <c r="P64" s="155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38"/>
      <c r="C65" s="8"/>
      <c r="D65" s="8"/>
      <c r="E65" s="27"/>
      <c r="F65" s="27"/>
      <c r="G65" s="27"/>
      <c r="H65" s="156"/>
      <c r="I65" s="156"/>
      <c r="J65" s="156"/>
      <c r="K65" s="156"/>
      <c r="L65" s="156"/>
      <c r="M65" s="156"/>
      <c r="N65" s="156"/>
      <c r="O65" s="156"/>
      <c r="P65" s="156"/>
      <c r="Q65" s="16"/>
      <c r="R65" s="16"/>
      <c r="S65" s="16"/>
      <c r="T65" s="16"/>
      <c r="U65" s="16"/>
      <c r="V65" s="16"/>
      <c r="W65" s="53"/>
    </row>
    <row r="66" spans="1:26" ht="34.950000000000003" customHeight="1" x14ac:dyDescent="0.3">
      <c r="A66" s="1"/>
      <c r="B66" s="329" t="s">
        <v>81</v>
      </c>
      <c r="C66" s="330"/>
      <c r="D66" s="330"/>
      <c r="E66" s="330"/>
      <c r="F66" s="330"/>
      <c r="G66" s="330"/>
      <c r="H66" s="330"/>
      <c r="I66" s="330"/>
      <c r="J66" s="330"/>
      <c r="K66" s="330"/>
      <c r="L66" s="330"/>
      <c r="M66" s="330"/>
      <c r="N66" s="330"/>
      <c r="O66" s="330"/>
      <c r="P66" s="330"/>
      <c r="Q66" s="330"/>
      <c r="R66" s="330"/>
      <c r="S66" s="330"/>
      <c r="T66" s="330"/>
      <c r="U66" s="330"/>
      <c r="V66" s="330"/>
      <c r="W66" s="53"/>
    </row>
    <row r="67" spans="1:26" x14ac:dyDescent="0.3">
      <c r="A67" s="15"/>
      <c r="B67" s="97"/>
      <c r="C67" s="19"/>
      <c r="D67" s="19"/>
      <c r="E67" s="99"/>
      <c r="F67" s="99"/>
      <c r="G67" s="99"/>
      <c r="H67" s="170"/>
      <c r="I67" s="170"/>
      <c r="J67" s="170"/>
      <c r="K67" s="170"/>
      <c r="L67" s="170"/>
      <c r="M67" s="170"/>
      <c r="N67" s="170"/>
      <c r="O67" s="170"/>
      <c r="P67" s="170"/>
      <c r="Q67" s="20"/>
      <c r="R67" s="20"/>
      <c r="S67" s="20"/>
      <c r="T67" s="20"/>
      <c r="U67" s="20"/>
      <c r="V67" s="20"/>
      <c r="W67" s="53"/>
    </row>
    <row r="68" spans="1:26" ht="19.95" customHeight="1" x14ac:dyDescent="0.3">
      <c r="A68" s="202"/>
      <c r="B68" s="333" t="s">
        <v>38</v>
      </c>
      <c r="C68" s="334"/>
      <c r="D68" s="334"/>
      <c r="E68" s="335"/>
      <c r="F68" s="168"/>
      <c r="G68" s="168"/>
      <c r="H68" s="169" t="s">
        <v>92</v>
      </c>
      <c r="I68" s="322" t="s">
        <v>93</v>
      </c>
      <c r="J68" s="323"/>
      <c r="K68" s="323"/>
      <c r="L68" s="323"/>
      <c r="M68" s="323"/>
      <c r="N68" s="323"/>
      <c r="O68" s="323"/>
      <c r="P68" s="324"/>
      <c r="Q68" s="18"/>
      <c r="R68" s="18"/>
      <c r="S68" s="18"/>
      <c r="T68" s="18"/>
      <c r="U68" s="18"/>
      <c r="V68" s="18"/>
      <c r="W68" s="53"/>
    </row>
    <row r="69" spans="1:26" ht="19.95" customHeight="1" x14ac:dyDescent="0.3">
      <c r="A69" s="202"/>
      <c r="B69" s="319" t="s">
        <v>39</v>
      </c>
      <c r="C69" s="320"/>
      <c r="D69" s="320"/>
      <c r="E69" s="321"/>
      <c r="F69" s="164"/>
      <c r="G69" s="164"/>
      <c r="H69" s="165" t="s">
        <v>33</v>
      </c>
      <c r="I69" s="165"/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202"/>
      <c r="B70" s="319" t="s">
        <v>40</v>
      </c>
      <c r="C70" s="320"/>
      <c r="D70" s="320"/>
      <c r="E70" s="321"/>
      <c r="F70" s="164"/>
      <c r="G70" s="164"/>
      <c r="H70" s="165" t="s">
        <v>94</v>
      </c>
      <c r="I70" s="165" t="s">
        <v>37</v>
      </c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95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6" t="s">
        <v>188</v>
      </c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8" t="s">
        <v>73</v>
      </c>
      <c r="C75" s="166"/>
      <c r="D75" s="166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x14ac:dyDescent="0.3">
      <c r="A76" s="2"/>
      <c r="B76" s="209" t="s">
        <v>82</v>
      </c>
      <c r="C76" s="129" t="s">
        <v>83</v>
      </c>
      <c r="D76" s="129" t="s">
        <v>84</v>
      </c>
      <c r="E76" s="157"/>
      <c r="F76" s="157" t="s">
        <v>85</v>
      </c>
      <c r="G76" s="157" t="s">
        <v>86</v>
      </c>
      <c r="H76" s="158" t="s">
        <v>87</v>
      </c>
      <c r="I76" s="158" t="s">
        <v>88</v>
      </c>
      <c r="J76" s="158"/>
      <c r="K76" s="158"/>
      <c r="L76" s="158"/>
      <c r="M76" s="158"/>
      <c r="N76" s="158"/>
      <c r="O76" s="158"/>
      <c r="P76" s="158" t="s">
        <v>89</v>
      </c>
      <c r="Q76" s="159"/>
      <c r="R76" s="159"/>
      <c r="S76" s="129" t="s">
        <v>90</v>
      </c>
      <c r="T76" s="160"/>
      <c r="U76" s="160"/>
      <c r="V76" s="129" t="s">
        <v>91</v>
      </c>
      <c r="W76" s="53"/>
    </row>
    <row r="77" spans="1:26" x14ac:dyDescent="0.3">
      <c r="A77" s="10"/>
      <c r="B77" s="210"/>
      <c r="C77" s="171"/>
      <c r="D77" s="325" t="s">
        <v>74</v>
      </c>
      <c r="E77" s="325"/>
      <c r="F77" s="136"/>
      <c r="G77" s="172"/>
      <c r="H77" s="136"/>
      <c r="I77" s="136"/>
      <c r="J77" s="137"/>
      <c r="K77" s="137"/>
      <c r="L77" s="137"/>
      <c r="M77" s="137"/>
      <c r="N77" s="137"/>
      <c r="O77" s="137"/>
      <c r="P77" s="137"/>
      <c r="Q77" s="135"/>
      <c r="R77" s="135"/>
      <c r="S77" s="135"/>
      <c r="T77" s="135"/>
      <c r="U77" s="135"/>
      <c r="V77" s="195"/>
      <c r="W77" s="216"/>
      <c r="X77" s="139"/>
      <c r="Y77" s="139"/>
      <c r="Z77" s="139"/>
    </row>
    <row r="78" spans="1:26" x14ac:dyDescent="0.3">
      <c r="A78" s="10"/>
      <c r="B78" s="211"/>
      <c r="C78" s="174">
        <v>1</v>
      </c>
      <c r="D78" s="316" t="s">
        <v>75</v>
      </c>
      <c r="E78" s="316"/>
      <c r="F78" s="140"/>
      <c r="G78" s="173"/>
      <c r="H78" s="140"/>
      <c r="I78" s="140"/>
      <c r="J78" s="141"/>
      <c r="K78" s="141"/>
      <c r="L78" s="141"/>
      <c r="M78" s="141"/>
      <c r="N78" s="141"/>
      <c r="O78" s="141"/>
      <c r="P78" s="141"/>
      <c r="Q78" s="10"/>
      <c r="R78" s="10"/>
      <c r="S78" s="10"/>
      <c r="T78" s="10"/>
      <c r="U78" s="10"/>
      <c r="V78" s="196"/>
      <c r="W78" s="216"/>
      <c r="X78" s="139"/>
      <c r="Y78" s="139"/>
      <c r="Z78" s="139"/>
    </row>
    <row r="79" spans="1:26" ht="25.05" customHeight="1" x14ac:dyDescent="0.3">
      <c r="A79" s="180"/>
      <c r="B79" s="212">
        <v>1</v>
      </c>
      <c r="C79" s="181" t="s">
        <v>189</v>
      </c>
      <c r="D79" s="317" t="s">
        <v>190</v>
      </c>
      <c r="E79" s="317"/>
      <c r="F79" s="175" t="s">
        <v>125</v>
      </c>
      <c r="G79" s="176">
        <v>165</v>
      </c>
      <c r="H79" s="175"/>
      <c r="I79" s="175">
        <f>ROUND(G79*(H79),2)</f>
        <v>0</v>
      </c>
      <c r="J79" s="177">
        <f>ROUND(G79*(N79),2)</f>
        <v>960.3</v>
      </c>
      <c r="K79" s="178">
        <f>ROUND(G79*(O79),2)</f>
        <v>0</v>
      </c>
      <c r="L79" s="178"/>
      <c r="M79" s="178">
        <f>ROUND(G79*(H79),2)</f>
        <v>0</v>
      </c>
      <c r="N79" s="178">
        <v>5.82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2</v>
      </c>
      <c r="C80" s="181" t="s">
        <v>96</v>
      </c>
      <c r="D80" s="317" t="s">
        <v>191</v>
      </c>
      <c r="E80" s="317"/>
      <c r="F80" s="175" t="s">
        <v>98</v>
      </c>
      <c r="G80" s="176">
        <v>31.5</v>
      </c>
      <c r="H80" s="175"/>
      <c r="I80" s="175">
        <f>ROUND(G80*(H80),2)</f>
        <v>0</v>
      </c>
      <c r="J80" s="177">
        <f>ROUND(G80*(N80),2)</f>
        <v>120.65</v>
      </c>
      <c r="K80" s="178">
        <f>ROUND(G80*(O80),2)</f>
        <v>0</v>
      </c>
      <c r="L80" s="178"/>
      <c r="M80" s="178">
        <f>ROUND(G80*(H80),2)</f>
        <v>0</v>
      </c>
      <c r="N80" s="178">
        <v>3.83</v>
      </c>
      <c r="O80" s="178"/>
      <c r="P80" s="182"/>
      <c r="Q80" s="182"/>
      <c r="R80" s="182"/>
      <c r="S80" s="179">
        <f>ROUND(G80*(P80),3)</f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3</v>
      </c>
      <c r="C81" s="181" t="s">
        <v>99</v>
      </c>
      <c r="D81" s="317" t="s">
        <v>100</v>
      </c>
      <c r="E81" s="317"/>
      <c r="F81" s="175" t="s">
        <v>101</v>
      </c>
      <c r="G81" s="176">
        <v>1682</v>
      </c>
      <c r="H81" s="175"/>
      <c r="I81" s="175">
        <f>ROUND(G81*(H81),2)</f>
        <v>0</v>
      </c>
      <c r="J81" s="177">
        <f>ROUND(G81*(N81),2)</f>
        <v>3565.84</v>
      </c>
      <c r="K81" s="178">
        <f>ROUND(G81*(O81),2)</f>
        <v>0</v>
      </c>
      <c r="L81" s="178"/>
      <c r="M81" s="178">
        <f>ROUND(G81*(H81),2)</f>
        <v>0</v>
      </c>
      <c r="N81" s="178">
        <v>2.12</v>
      </c>
      <c r="O81" s="178"/>
      <c r="P81" s="182"/>
      <c r="Q81" s="182"/>
      <c r="R81" s="182"/>
      <c r="S81" s="179">
        <f>ROUND(G81*(P81),3)</f>
        <v>0</v>
      </c>
      <c r="T81" s="179"/>
      <c r="U81" s="179"/>
      <c r="V81" s="197"/>
      <c r="W81" s="53"/>
      <c r="Z81">
        <v>0</v>
      </c>
    </row>
    <row r="82" spans="1:26" x14ac:dyDescent="0.3">
      <c r="A82" s="10"/>
      <c r="B82" s="211"/>
      <c r="C82" s="174">
        <v>1</v>
      </c>
      <c r="D82" s="316" t="s">
        <v>75</v>
      </c>
      <c r="E82" s="316"/>
      <c r="F82" s="140"/>
      <c r="G82" s="173"/>
      <c r="H82" s="140"/>
      <c r="I82" s="142">
        <f>ROUND((SUM(I78:I81))/1,2)</f>
        <v>0</v>
      </c>
      <c r="J82" s="141"/>
      <c r="K82" s="141"/>
      <c r="L82" s="141">
        <f>ROUND((SUM(L78:L81))/1,2)</f>
        <v>0</v>
      </c>
      <c r="M82" s="141">
        <f>ROUND((SUM(M78:M81))/1,2)</f>
        <v>0</v>
      </c>
      <c r="N82" s="141"/>
      <c r="O82" s="141"/>
      <c r="P82" s="141"/>
      <c r="Q82" s="10"/>
      <c r="R82" s="10"/>
      <c r="S82" s="10">
        <f>ROUND((SUM(S78:S81))/1,2)</f>
        <v>0</v>
      </c>
      <c r="T82" s="10"/>
      <c r="U82" s="10"/>
      <c r="V82" s="198">
        <f>ROUND((SUM(V78:V81))/1,2)</f>
        <v>0</v>
      </c>
      <c r="W82" s="216"/>
      <c r="X82" s="139"/>
      <c r="Y82" s="139"/>
      <c r="Z82" s="139"/>
    </row>
    <row r="83" spans="1:26" x14ac:dyDescent="0.3">
      <c r="A83" s="1"/>
      <c r="B83" s="207"/>
      <c r="C83" s="1"/>
      <c r="D83" s="1"/>
      <c r="E83" s="133"/>
      <c r="F83" s="133"/>
      <c r="G83" s="167"/>
      <c r="H83" s="133"/>
      <c r="I83" s="133"/>
      <c r="J83" s="134"/>
      <c r="K83" s="134"/>
      <c r="L83" s="134"/>
      <c r="M83" s="134"/>
      <c r="N83" s="134"/>
      <c r="O83" s="134"/>
      <c r="P83" s="134"/>
      <c r="Q83" s="1"/>
      <c r="R83" s="1"/>
      <c r="S83" s="1"/>
      <c r="T83" s="1"/>
      <c r="U83" s="1"/>
      <c r="V83" s="199"/>
      <c r="W83" s="53"/>
    </row>
    <row r="84" spans="1:26" x14ac:dyDescent="0.3">
      <c r="A84" s="10"/>
      <c r="B84" s="211"/>
      <c r="C84" s="174">
        <v>5</v>
      </c>
      <c r="D84" s="316" t="s">
        <v>76</v>
      </c>
      <c r="E84" s="316"/>
      <c r="F84" s="140"/>
      <c r="G84" s="173"/>
      <c r="H84" s="140"/>
      <c r="I84" s="140"/>
      <c r="J84" s="141"/>
      <c r="K84" s="141"/>
      <c r="L84" s="141"/>
      <c r="M84" s="141"/>
      <c r="N84" s="141"/>
      <c r="O84" s="141"/>
      <c r="P84" s="141"/>
      <c r="Q84" s="10"/>
      <c r="R84" s="10"/>
      <c r="S84" s="10"/>
      <c r="T84" s="10"/>
      <c r="U84" s="10"/>
      <c r="V84" s="196"/>
      <c r="W84" s="216"/>
      <c r="X84" s="139"/>
      <c r="Y84" s="139"/>
      <c r="Z84" s="139"/>
    </row>
    <row r="85" spans="1:26" ht="25.05" customHeight="1" x14ac:dyDescent="0.3">
      <c r="A85" s="180"/>
      <c r="B85" s="212">
        <v>4</v>
      </c>
      <c r="C85" s="181" t="s">
        <v>192</v>
      </c>
      <c r="D85" s="317" t="s">
        <v>193</v>
      </c>
      <c r="E85" s="317"/>
      <c r="F85" s="175" t="s">
        <v>104</v>
      </c>
      <c r="G85" s="176">
        <v>334</v>
      </c>
      <c r="H85" s="175"/>
      <c r="I85" s="175">
        <f>ROUND(G85*(H85),2)</f>
        <v>0</v>
      </c>
      <c r="J85" s="177">
        <f>ROUND(G85*(N85),2)</f>
        <v>1997.32</v>
      </c>
      <c r="K85" s="178">
        <f>ROUND(G85*(O85),2)</f>
        <v>0</v>
      </c>
      <c r="L85" s="178"/>
      <c r="M85" s="178">
        <f>ROUND(G85*(H85),2)</f>
        <v>0</v>
      </c>
      <c r="N85" s="178">
        <v>5.98</v>
      </c>
      <c r="O85" s="178"/>
      <c r="P85" s="182"/>
      <c r="Q85" s="182"/>
      <c r="R85" s="182"/>
      <c r="S85" s="179">
        <f>ROUND(G85*(P85),3)</f>
        <v>0</v>
      </c>
      <c r="T85" s="179"/>
      <c r="U85" s="179"/>
      <c r="V85" s="197"/>
      <c r="W85" s="53"/>
      <c r="Z85">
        <v>0</v>
      </c>
    </row>
    <row r="86" spans="1:26" x14ac:dyDescent="0.3">
      <c r="A86" s="10"/>
      <c r="B86" s="211"/>
      <c r="C86" s="174">
        <v>5</v>
      </c>
      <c r="D86" s="316" t="s">
        <v>76</v>
      </c>
      <c r="E86" s="316"/>
      <c r="F86" s="140"/>
      <c r="G86" s="173"/>
      <c r="H86" s="140"/>
      <c r="I86" s="142">
        <f>ROUND((SUM(I84:I85))/1,2)</f>
        <v>0</v>
      </c>
      <c r="J86" s="141"/>
      <c r="K86" s="141"/>
      <c r="L86" s="141">
        <f>ROUND((SUM(L84:L85))/1,2)</f>
        <v>0</v>
      </c>
      <c r="M86" s="141">
        <f>ROUND((SUM(M84:M85))/1,2)</f>
        <v>0</v>
      </c>
      <c r="N86" s="141"/>
      <c r="O86" s="141"/>
      <c r="P86" s="141"/>
      <c r="Q86" s="10"/>
      <c r="R86" s="10"/>
      <c r="S86" s="10">
        <f>ROUND((SUM(S84:S85))/1,2)</f>
        <v>0</v>
      </c>
      <c r="T86" s="10"/>
      <c r="U86" s="10"/>
      <c r="V86" s="198">
        <f>ROUND((SUM(V84:V85))/1,2)</f>
        <v>0</v>
      </c>
      <c r="W86" s="216"/>
      <c r="X86" s="139"/>
      <c r="Y86" s="139"/>
      <c r="Z86" s="139"/>
    </row>
    <row r="87" spans="1:26" x14ac:dyDescent="0.3">
      <c r="A87" s="1"/>
      <c r="B87" s="207"/>
      <c r="C87" s="1"/>
      <c r="D87" s="1"/>
      <c r="E87" s="133"/>
      <c r="F87" s="133"/>
      <c r="G87" s="167"/>
      <c r="H87" s="133"/>
      <c r="I87" s="133"/>
      <c r="J87" s="134"/>
      <c r="K87" s="134"/>
      <c r="L87" s="134"/>
      <c r="M87" s="134"/>
      <c r="N87" s="134"/>
      <c r="O87" s="134"/>
      <c r="P87" s="134"/>
      <c r="Q87" s="1"/>
      <c r="R87" s="1"/>
      <c r="S87" s="1"/>
      <c r="T87" s="1"/>
      <c r="U87" s="1"/>
      <c r="V87" s="199"/>
      <c r="W87" s="53"/>
    </row>
    <row r="88" spans="1:26" x14ac:dyDescent="0.3">
      <c r="A88" s="10"/>
      <c r="B88" s="211"/>
      <c r="C88" s="174">
        <v>9</v>
      </c>
      <c r="D88" s="316" t="s">
        <v>78</v>
      </c>
      <c r="E88" s="316"/>
      <c r="F88" s="140"/>
      <c r="G88" s="173"/>
      <c r="H88" s="140"/>
      <c r="I88" s="140"/>
      <c r="J88" s="141"/>
      <c r="K88" s="141"/>
      <c r="L88" s="141"/>
      <c r="M88" s="141"/>
      <c r="N88" s="141"/>
      <c r="O88" s="141"/>
      <c r="P88" s="141"/>
      <c r="Q88" s="10"/>
      <c r="R88" s="10"/>
      <c r="S88" s="10"/>
      <c r="T88" s="10"/>
      <c r="U88" s="10"/>
      <c r="V88" s="196"/>
      <c r="W88" s="216"/>
      <c r="X88" s="139"/>
      <c r="Y88" s="139"/>
      <c r="Z88" s="139"/>
    </row>
    <row r="89" spans="1:26" ht="25.05" customHeight="1" x14ac:dyDescent="0.3">
      <c r="A89" s="180"/>
      <c r="B89" s="212">
        <v>5</v>
      </c>
      <c r="C89" s="181" t="s">
        <v>194</v>
      </c>
      <c r="D89" s="317" t="s">
        <v>195</v>
      </c>
      <c r="E89" s="317"/>
      <c r="F89" s="175" t="s">
        <v>101</v>
      </c>
      <c r="G89" s="176">
        <v>1682</v>
      </c>
      <c r="H89" s="175"/>
      <c r="I89" s="175">
        <f>ROUND(G89*(H89),2)</f>
        <v>0</v>
      </c>
      <c r="J89" s="177">
        <f>ROUND(G89*(N89),2)</f>
        <v>11673.08</v>
      </c>
      <c r="K89" s="178">
        <f>ROUND(G89*(O89),2)</f>
        <v>0</v>
      </c>
      <c r="L89" s="178"/>
      <c r="M89" s="178">
        <f>ROUND(G89*(H89),2)</f>
        <v>0</v>
      </c>
      <c r="N89" s="178">
        <v>6.9399999999999995</v>
      </c>
      <c r="O89" s="178"/>
      <c r="P89" s="182"/>
      <c r="Q89" s="182"/>
      <c r="R89" s="182"/>
      <c r="S89" s="179">
        <f>ROUND(G89*(P89),3)</f>
        <v>0</v>
      </c>
      <c r="T89" s="179"/>
      <c r="U89" s="179"/>
      <c r="V89" s="197"/>
      <c r="W89" s="53"/>
      <c r="Z89">
        <v>0</v>
      </c>
    </row>
    <row r="90" spans="1:26" ht="25.05" customHeight="1" x14ac:dyDescent="0.3">
      <c r="A90" s="180"/>
      <c r="B90" s="212">
        <v>6</v>
      </c>
      <c r="C90" s="181" t="s">
        <v>196</v>
      </c>
      <c r="D90" s="317" t="s">
        <v>197</v>
      </c>
      <c r="E90" s="317"/>
      <c r="F90" s="175" t="s">
        <v>101</v>
      </c>
      <c r="G90" s="176">
        <v>1682</v>
      </c>
      <c r="H90" s="175"/>
      <c r="I90" s="175">
        <f>ROUND(G90*(H90),2)</f>
        <v>0</v>
      </c>
      <c r="J90" s="177">
        <f>ROUND(G90*(N90),2)</f>
        <v>8611.84</v>
      </c>
      <c r="K90" s="178">
        <f>ROUND(G90*(O90),2)</f>
        <v>0</v>
      </c>
      <c r="L90" s="178"/>
      <c r="M90" s="178">
        <f>ROUND(G90*(H90),2)</f>
        <v>0</v>
      </c>
      <c r="N90" s="178">
        <v>5.12</v>
      </c>
      <c r="O90" s="178"/>
      <c r="P90" s="182">
        <v>2.1000000000000001E-4</v>
      </c>
      <c r="Q90" s="182"/>
      <c r="R90" s="182">
        <v>2.1000000000000001E-4</v>
      </c>
      <c r="S90" s="179">
        <f>ROUND(G90*(P90),3)</f>
        <v>0.35299999999999998</v>
      </c>
      <c r="T90" s="179"/>
      <c r="U90" s="179"/>
      <c r="V90" s="197"/>
      <c r="W90" s="53"/>
      <c r="Z90">
        <v>0</v>
      </c>
    </row>
    <row r="91" spans="1:26" ht="25.05" customHeight="1" x14ac:dyDescent="0.3">
      <c r="A91" s="180"/>
      <c r="B91" s="212">
        <v>7</v>
      </c>
      <c r="C91" s="181" t="s">
        <v>156</v>
      </c>
      <c r="D91" s="317" t="s">
        <v>157</v>
      </c>
      <c r="E91" s="317"/>
      <c r="F91" s="175" t="s">
        <v>98</v>
      </c>
      <c r="G91" s="176">
        <v>57.805999999999997</v>
      </c>
      <c r="H91" s="175"/>
      <c r="I91" s="175">
        <f>ROUND(G91*(H91),2)</f>
        <v>0</v>
      </c>
      <c r="J91" s="177">
        <f>ROUND(G91*(N91),2)</f>
        <v>1193.1199999999999</v>
      </c>
      <c r="K91" s="178">
        <f>ROUND(G91*(O91),2)</f>
        <v>0</v>
      </c>
      <c r="L91" s="178"/>
      <c r="M91" s="178">
        <f>ROUND(G91*(H91),2)</f>
        <v>0</v>
      </c>
      <c r="N91" s="178">
        <v>20.64</v>
      </c>
      <c r="O91" s="178"/>
      <c r="P91" s="182"/>
      <c r="Q91" s="182"/>
      <c r="R91" s="182"/>
      <c r="S91" s="179">
        <f>ROUND(G91*(P91),3)</f>
        <v>0</v>
      </c>
      <c r="T91" s="179"/>
      <c r="U91" s="179"/>
      <c r="V91" s="197"/>
      <c r="W91" s="53"/>
      <c r="Z91">
        <v>0</v>
      </c>
    </row>
    <row r="92" spans="1:26" ht="25.05" customHeight="1" x14ac:dyDescent="0.3">
      <c r="A92" s="180"/>
      <c r="B92" s="213">
        <v>8</v>
      </c>
      <c r="C92" s="188" t="s">
        <v>198</v>
      </c>
      <c r="D92" s="315" t="s">
        <v>199</v>
      </c>
      <c r="E92" s="315"/>
      <c r="F92" s="183" t="s">
        <v>113</v>
      </c>
      <c r="G92" s="184">
        <v>1698.82</v>
      </c>
      <c r="H92" s="183"/>
      <c r="I92" s="183">
        <f>ROUND(G92*(H92),2)</f>
        <v>0</v>
      </c>
      <c r="J92" s="185">
        <f>ROUND(G92*(N92),2)</f>
        <v>4196.09</v>
      </c>
      <c r="K92" s="186">
        <f>ROUND(G92*(O92),2)</f>
        <v>0</v>
      </c>
      <c r="L92" s="186"/>
      <c r="M92" s="186">
        <f>ROUND(G92*(H92),2)</f>
        <v>0</v>
      </c>
      <c r="N92" s="186">
        <v>2.4699999999999998</v>
      </c>
      <c r="O92" s="186"/>
      <c r="P92" s="189"/>
      <c r="Q92" s="189"/>
      <c r="R92" s="189"/>
      <c r="S92" s="187">
        <f>ROUND(G92*(P92),3)</f>
        <v>0</v>
      </c>
      <c r="T92" s="187"/>
      <c r="U92" s="187"/>
      <c r="V92" s="200"/>
      <c r="W92" s="53"/>
      <c r="Z92">
        <v>0</v>
      </c>
    </row>
    <row r="93" spans="1:26" x14ac:dyDescent="0.3">
      <c r="A93" s="10"/>
      <c r="B93" s="211"/>
      <c r="C93" s="174">
        <v>9</v>
      </c>
      <c r="D93" s="316" t="s">
        <v>78</v>
      </c>
      <c r="E93" s="316"/>
      <c r="F93" s="140"/>
      <c r="G93" s="173"/>
      <c r="H93" s="140"/>
      <c r="I93" s="142">
        <f>ROUND((SUM(I88:I92))/1,2)</f>
        <v>0</v>
      </c>
      <c r="J93" s="141"/>
      <c r="K93" s="141"/>
      <c r="L93" s="141">
        <f>ROUND((SUM(L88:L92))/1,2)</f>
        <v>0</v>
      </c>
      <c r="M93" s="141">
        <f>ROUND((SUM(M88:M92))/1,2)</f>
        <v>0</v>
      </c>
      <c r="N93" s="141"/>
      <c r="O93" s="141"/>
      <c r="P93" s="141"/>
      <c r="Q93" s="10"/>
      <c r="R93" s="10"/>
      <c r="S93" s="10">
        <f>ROUND((SUM(S88:S92))/1,2)</f>
        <v>0.35</v>
      </c>
      <c r="T93" s="10"/>
      <c r="U93" s="10"/>
      <c r="V93" s="198">
        <f>ROUND((SUM(V88:V92))/1,2)</f>
        <v>0</v>
      </c>
      <c r="W93" s="216"/>
      <c r="X93" s="139"/>
      <c r="Y93" s="139"/>
      <c r="Z93" s="139"/>
    </row>
    <row r="94" spans="1:26" x14ac:dyDescent="0.3">
      <c r="A94" s="1"/>
      <c r="B94" s="207"/>
      <c r="C94" s="1"/>
      <c r="D94" s="1"/>
      <c r="E94" s="133"/>
      <c r="F94" s="133"/>
      <c r="G94" s="167"/>
      <c r="H94" s="133"/>
      <c r="I94" s="133"/>
      <c r="J94" s="134"/>
      <c r="K94" s="134"/>
      <c r="L94" s="134"/>
      <c r="M94" s="134"/>
      <c r="N94" s="134"/>
      <c r="O94" s="134"/>
      <c r="P94" s="134"/>
      <c r="Q94" s="1"/>
      <c r="R94" s="1"/>
      <c r="S94" s="1"/>
      <c r="T94" s="1"/>
      <c r="U94" s="1"/>
      <c r="V94" s="199"/>
      <c r="W94" s="53"/>
    </row>
    <row r="95" spans="1:26" x14ac:dyDescent="0.3">
      <c r="A95" s="10"/>
      <c r="B95" s="211"/>
      <c r="C95" s="174">
        <v>99</v>
      </c>
      <c r="D95" s="316" t="s">
        <v>79</v>
      </c>
      <c r="E95" s="316"/>
      <c r="F95" s="140"/>
      <c r="G95" s="173"/>
      <c r="H95" s="140"/>
      <c r="I95" s="140"/>
      <c r="J95" s="141"/>
      <c r="K95" s="141"/>
      <c r="L95" s="141"/>
      <c r="M95" s="141"/>
      <c r="N95" s="141"/>
      <c r="O95" s="141"/>
      <c r="P95" s="141"/>
      <c r="Q95" s="10"/>
      <c r="R95" s="10"/>
      <c r="S95" s="10"/>
      <c r="T95" s="10"/>
      <c r="U95" s="10"/>
      <c r="V95" s="196"/>
      <c r="W95" s="216"/>
      <c r="X95" s="139"/>
      <c r="Y95" s="139"/>
      <c r="Z95" s="139"/>
    </row>
    <row r="96" spans="1:26" ht="25.05" customHeight="1" x14ac:dyDescent="0.3">
      <c r="A96" s="180"/>
      <c r="B96" s="212">
        <v>9</v>
      </c>
      <c r="C96" s="181" t="s">
        <v>118</v>
      </c>
      <c r="D96" s="317" t="s">
        <v>119</v>
      </c>
      <c r="E96" s="317"/>
      <c r="F96" s="175" t="s">
        <v>98</v>
      </c>
      <c r="G96" s="176">
        <v>57.811</v>
      </c>
      <c r="H96" s="175"/>
      <c r="I96" s="175">
        <f>ROUND(G96*(H96),2)</f>
        <v>0</v>
      </c>
      <c r="J96" s="177">
        <f>ROUND(G96*(N96),2)</f>
        <v>55.5</v>
      </c>
      <c r="K96" s="178">
        <f>ROUND(G96*(O96),2)</f>
        <v>0</v>
      </c>
      <c r="L96" s="178"/>
      <c r="M96" s="178">
        <f>ROUND(G96*(H96),2)</f>
        <v>0</v>
      </c>
      <c r="N96" s="178">
        <v>0.96</v>
      </c>
      <c r="O96" s="178"/>
      <c r="P96" s="182"/>
      <c r="Q96" s="182"/>
      <c r="R96" s="182"/>
      <c r="S96" s="179">
        <f>ROUND(G96*(P96),3)</f>
        <v>0</v>
      </c>
      <c r="T96" s="179"/>
      <c r="U96" s="179"/>
      <c r="V96" s="197"/>
      <c r="W96" s="53"/>
      <c r="Z96">
        <v>0</v>
      </c>
    </row>
    <row r="97" spans="1:26" x14ac:dyDescent="0.3">
      <c r="A97" s="10"/>
      <c r="B97" s="211"/>
      <c r="C97" s="174">
        <v>99</v>
      </c>
      <c r="D97" s="316" t="s">
        <v>79</v>
      </c>
      <c r="E97" s="316"/>
      <c r="F97" s="140"/>
      <c r="G97" s="173"/>
      <c r="H97" s="140"/>
      <c r="I97" s="142">
        <f>ROUND((SUM(I95:I96))/1,2)</f>
        <v>0</v>
      </c>
      <c r="J97" s="141"/>
      <c r="K97" s="141"/>
      <c r="L97" s="141">
        <f>ROUND((SUM(L95:L96))/1,2)</f>
        <v>0</v>
      </c>
      <c r="M97" s="141">
        <f>ROUND((SUM(M95:M96))/1,2)</f>
        <v>0</v>
      </c>
      <c r="N97" s="141"/>
      <c r="O97" s="141"/>
      <c r="P97" s="190"/>
      <c r="Q97" s="1"/>
      <c r="R97" s="1"/>
      <c r="S97" s="190">
        <f>ROUND((SUM(S95:S96))/1,2)</f>
        <v>0</v>
      </c>
      <c r="T97" s="2"/>
      <c r="U97" s="2"/>
      <c r="V97" s="198">
        <f>ROUND((SUM(V95:V96))/1,2)</f>
        <v>0</v>
      </c>
      <c r="W97" s="53"/>
    </row>
    <row r="98" spans="1:26" x14ac:dyDescent="0.3">
      <c r="A98" s="1"/>
      <c r="B98" s="207"/>
      <c r="C98" s="1"/>
      <c r="D98" s="1"/>
      <c r="E98" s="133"/>
      <c r="F98" s="133"/>
      <c r="G98" s="167"/>
      <c r="H98" s="133"/>
      <c r="I98" s="133"/>
      <c r="J98" s="134"/>
      <c r="K98" s="134"/>
      <c r="L98" s="134"/>
      <c r="M98" s="134"/>
      <c r="N98" s="134"/>
      <c r="O98" s="134"/>
      <c r="P98" s="134"/>
      <c r="Q98" s="1"/>
      <c r="R98" s="1"/>
      <c r="S98" s="1"/>
      <c r="T98" s="1"/>
      <c r="U98" s="1"/>
      <c r="V98" s="199"/>
      <c r="W98" s="53"/>
    </row>
    <row r="99" spans="1:26" x14ac:dyDescent="0.3">
      <c r="A99" s="10"/>
      <c r="B99" s="211"/>
      <c r="C99" s="10"/>
      <c r="D99" s="318" t="s">
        <v>74</v>
      </c>
      <c r="E99" s="318"/>
      <c r="F99" s="140"/>
      <c r="G99" s="173"/>
      <c r="H99" s="140"/>
      <c r="I99" s="142">
        <f>ROUND((SUM(I77:I98))/2,2)</f>
        <v>0</v>
      </c>
      <c r="J99" s="141"/>
      <c r="K99" s="141"/>
      <c r="L99" s="141">
        <f>ROUND((SUM(L77:L98))/2,2)</f>
        <v>0</v>
      </c>
      <c r="M99" s="141">
        <f>ROUND((SUM(M77:M98))/2,2)</f>
        <v>0</v>
      </c>
      <c r="N99" s="141"/>
      <c r="O99" s="141"/>
      <c r="P99" s="190"/>
      <c r="Q99" s="1"/>
      <c r="R99" s="1"/>
      <c r="S99" s="190">
        <f>ROUND((SUM(S77:S98))/2,2)</f>
        <v>0.35</v>
      </c>
      <c r="T99" s="1"/>
      <c r="U99" s="1"/>
      <c r="V99" s="198">
        <f>ROUND((SUM(V77:V98))/2,2)</f>
        <v>0</v>
      </c>
      <c r="W99" s="53"/>
    </row>
    <row r="100" spans="1:26" x14ac:dyDescent="0.3">
      <c r="A100" s="1"/>
      <c r="B100" s="214"/>
      <c r="C100" s="191"/>
      <c r="D100" s="314" t="s">
        <v>80</v>
      </c>
      <c r="E100" s="314"/>
      <c r="F100" s="192"/>
      <c r="G100" s="193"/>
      <c r="H100" s="192"/>
      <c r="I100" s="192">
        <f>ROUND((SUM(I77:I99))/3,2)</f>
        <v>0</v>
      </c>
      <c r="J100" s="194"/>
      <c r="K100" s="194">
        <f>ROUND((SUM(K77:K99))/3,2)</f>
        <v>0</v>
      </c>
      <c r="L100" s="194">
        <f>ROUND((SUM(L77:L99))/3,2)</f>
        <v>0</v>
      </c>
      <c r="M100" s="194">
        <f>ROUND((SUM(M77:M99))/3,2)</f>
        <v>0</v>
      </c>
      <c r="N100" s="194"/>
      <c r="O100" s="194"/>
      <c r="P100" s="193"/>
      <c r="Q100" s="191"/>
      <c r="R100" s="191"/>
      <c r="S100" s="193">
        <f>ROUND((SUM(S77:S99))/3,2)</f>
        <v>0.35</v>
      </c>
      <c r="T100" s="191"/>
      <c r="U100" s="191"/>
      <c r="V100" s="201">
        <f>ROUND((SUM(V77:V99))/3,2)</f>
        <v>0</v>
      </c>
      <c r="W100" s="53"/>
      <c r="Z100">
        <f>(SUM(Z77:Z99))</f>
        <v>0</v>
      </c>
    </row>
  </sheetData>
  <mergeCells count="67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6:H26"/>
    <mergeCell ref="F27:H27"/>
    <mergeCell ref="F28:G28"/>
    <mergeCell ref="F29:G29"/>
    <mergeCell ref="F30:G30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H1:I1"/>
    <mergeCell ref="B68:E68"/>
    <mergeCell ref="B69:E69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D90:E90"/>
    <mergeCell ref="D77:E77"/>
    <mergeCell ref="D78:E78"/>
    <mergeCell ref="D79:E79"/>
    <mergeCell ref="D80:E80"/>
    <mergeCell ref="D81:E81"/>
    <mergeCell ref="D82:E82"/>
    <mergeCell ref="D84:E84"/>
    <mergeCell ref="D85:E85"/>
    <mergeCell ref="D86:E86"/>
    <mergeCell ref="D88:E88"/>
    <mergeCell ref="D89:E89"/>
    <mergeCell ref="D99:E99"/>
    <mergeCell ref="D100:E100"/>
    <mergeCell ref="D91:E91"/>
    <mergeCell ref="D92:E92"/>
    <mergeCell ref="D93:E93"/>
    <mergeCell ref="D95:E95"/>
    <mergeCell ref="D96:E96"/>
    <mergeCell ref="D97:E97"/>
  </mergeCells>
  <hyperlinks>
    <hyperlink ref="B1:C1" location="A2:A2" tooltip="Klikni na prechod ku Kryciemu listu..." display="Krycí list rozpočtu" xr:uid="{A394C576-D25D-4E3F-AD10-725ACF2F5106}"/>
    <hyperlink ref="E1:F1" location="A54:A54" tooltip="Klikni na prechod ku rekapitulácii..." display="Rekapitulácia rozpočtu" xr:uid="{BD02A143-D6A1-431D-9E72-CB102C68275F}"/>
    <hyperlink ref="H1:I1" location="B76:B76" tooltip="Klikni na prechod ku Rozpočet..." display="Rozpočet" xr:uid="{87609861-9C8E-4655-B6C3-66B01ED12E18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 xml:space="preserve">&amp;C&amp;B&amp; Rozpočet Vranov n. T. - Oprava chodníkov a komunikácií  / Výmena obrubníkov na ul. Mlynskej 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19</vt:i4>
      </vt:variant>
      <vt:variant>
        <vt:lpstr>Pomenované rozsahy</vt:lpstr>
      </vt:variant>
      <vt:variant>
        <vt:i4>17</vt:i4>
      </vt:variant>
    </vt:vector>
  </HeadingPairs>
  <TitlesOfParts>
    <vt:vector size="36" baseType="lpstr">
      <vt:lpstr>Rekapitulácia</vt:lpstr>
      <vt:lpstr>Krycí list stavby</vt:lpstr>
      <vt:lpstr>SO 15319</vt:lpstr>
      <vt:lpstr>SO 15321</vt:lpstr>
      <vt:lpstr>SO 15322</vt:lpstr>
      <vt:lpstr>SO 15323</vt:lpstr>
      <vt:lpstr>SO 15324</vt:lpstr>
      <vt:lpstr>SO 15325</vt:lpstr>
      <vt:lpstr>SO 15326</vt:lpstr>
      <vt:lpstr>SO 15327</vt:lpstr>
      <vt:lpstr>SO 15328</vt:lpstr>
      <vt:lpstr>SO 15329</vt:lpstr>
      <vt:lpstr>SO 15354</vt:lpstr>
      <vt:lpstr>SO 15355</vt:lpstr>
      <vt:lpstr>SO 15376</vt:lpstr>
      <vt:lpstr>SO 15377</vt:lpstr>
      <vt:lpstr>SO 15378</vt:lpstr>
      <vt:lpstr>SO 15379</vt:lpstr>
      <vt:lpstr>SO 15380</vt:lpstr>
      <vt:lpstr>'SO 15319'!Oblasť_tlače</vt:lpstr>
      <vt:lpstr>'SO 15321'!Oblasť_tlače</vt:lpstr>
      <vt:lpstr>'SO 15322'!Oblasť_tlače</vt:lpstr>
      <vt:lpstr>'SO 15323'!Oblasť_tlače</vt:lpstr>
      <vt:lpstr>'SO 15324'!Oblasť_tlače</vt:lpstr>
      <vt:lpstr>'SO 15325'!Oblasť_tlače</vt:lpstr>
      <vt:lpstr>'SO 15326'!Oblasť_tlače</vt:lpstr>
      <vt:lpstr>'SO 15327'!Oblasť_tlače</vt:lpstr>
      <vt:lpstr>'SO 15328'!Oblasť_tlače</vt:lpstr>
      <vt:lpstr>'SO 15329'!Oblasť_tlače</vt:lpstr>
      <vt:lpstr>'SO 15354'!Oblasť_tlače</vt:lpstr>
      <vt:lpstr>'SO 15355'!Oblasť_tlače</vt:lpstr>
      <vt:lpstr>'SO 15376'!Oblasť_tlače</vt:lpstr>
      <vt:lpstr>'SO 15377'!Oblasť_tlače</vt:lpstr>
      <vt:lpstr>'SO 15378'!Oblasť_tlače</vt:lpstr>
      <vt:lpstr>'SO 15379'!Oblasť_tlače</vt:lpstr>
      <vt:lpstr>'SO 15380'!Oblasť_tlače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dcterms:created xsi:type="dcterms:W3CDTF">2021-06-22T08:27:01Z</dcterms:created>
  <dcterms:modified xsi:type="dcterms:W3CDTF">2021-06-22T08:42:11Z</dcterms:modified>
</cp:coreProperties>
</file>