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úťaž na Pri kalvárii\podklady na VO zhotoviteľa\"/>
    </mc:Choice>
  </mc:AlternateContent>
  <xr:revisionPtr revIDLastSave="0" documentId="8_{97897720-8F6C-4414-8518-AC9F97015A4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KL " sheetId="5" r:id="rId1"/>
    <sheet name="CYKLOCHODNÍK" sheetId="6" r:id="rId2"/>
    <sheet name="VO " sheetId="7" r:id="rId3"/>
    <sheet name="SADOVKY " sheetId="8" r:id="rId4"/>
  </sheets>
  <definedNames>
    <definedName name="_xlnm.Print_Titles" localSheetId="1">CYKLOCHODNÍK!$14:$14</definedName>
    <definedName name="_xlnm.Print_Titles" localSheetId="0">'KL '!$1:$3</definedName>
    <definedName name="_xlnm.Print_Area" localSheetId="1">CYKLOCHODNÍK!$A$1:$H$115</definedName>
    <definedName name="_xlnm.Print_Area" localSheetId="3">'SADOVKY '!$A$1:$J$107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0" i="6" l="1"/>
  <c r="H109" i="6"/>
  <c r="E97" i="7"/>
  <c r="J96" i="7"/>
  <c r="I96" i="7"/>
  <c r="J95" i="7"/>
  <c r="I95" i="7"/>
  <c r="J94" i="7"/>
  <c r="I94" i="7"/>
  <c r="J93" i="7"/>
  <c r="I93" i="7"/>
  <c r="J89" i="7"/>
  <c r="I89" i="7"/>
  <c r="J88" i="7"/>
  <c r="I88" i="7"/>
  <c r="J87" i="7"/>
  <c r="I87" i="7"/>
  <c r="J86" i="7"/>
  <c r="I86" i="7"/>
  <c r="J85" i="7"/>
  <c r="I85" i="7"/>
  <c r="J84" i="7"/>
  <c r="I84" i="7"/>
  <c r="J81" i="7"/>
  <c r="I81" i="7"/>
  <c r="J80" i="7"/>
  <c r="I80" i="7"/>
  <c r="J79" i="7"/>
  <c r="I79" i="7"/>
  <c r="J78" i="7"/>
  <c r="I78" i="7"/>
  <c r="J77" i="7"/>
  <c r="I77" i="7"/>
  <c r="J76" i="7"/>
  <c r="I76" i="7"/>
  <c r="J73" i="7"/>
  <c r="I73" i="7"/>
  <c r="J72" i="7"/>
  <c r="I72" i="7"/>
  <c r="J71" i="7"/>
  <c r="I71" i="7"/>
  <c r="J70" i="7"/>
  <c r="I70" i="7"/>
  <c r="J69" i="7"/>
  <c r="I69" i="7"/>
  <c r="J68" i="7"/>
  <c r="I68" i="7"/>
  <c r="J67" i="7"/>
  <c r="I67" i="7"/>
  <c r="J66" i="7"/>
  <c r="I66" i="7"/>
  <c r="J65" i="7"/>
  <c r="I65" i="7"/>
  <c r="J64" i="7"/>
  <c r="I64" i="7"/>
  <c r="J63" i="7"/>
  <c r="I63" i="7"/>
  <c r="J62" i="7"/>
  <c r="I62" i="7"/>
  <c r="J61" i="7"/>
  <c r="I61" i="7"/>
  <c r="J60" i="7"/>
  <c r="I60" i="7"/>
  <c r="J59" i="7"/>
  <c r="I59" i="7"/>
  <c r="J58" i="7"/>
  <c r="I58" i="7"/>
  <c r="J57" i="7"/>
  <c r="I57" i="7"/>
  <c r="J56" i="7"/>
  <c r="I56" i="7"/>
  <c r="J55" i="7"/>
  <c r="I55" i="7"/>
  <c r="J54" i="7"/>
  <c r="I54" i="7"/>
  <c r="J53" i="7"/>
  <c r="I53" i="7"/>
  <c r="J50" i="7"/>
  <c r="I50" i="7"/>
  <c r="J49" i="7"/>
  <c r="I49" i="7"/>
  <c r="J48" i="7"/>
  <c r="I48" i="7"/>
  <c r="J47" i="7"/>
  <c r="I47" i="7"/>
  <c r="J46" i="7"/>
  <c r="I46" i="7"/>
  <c r="J45" i="7"/>
  <c r="I45" i="7"/>
  <c r="I51" i="7" s="1"/>
  <c r="J44" i="7"/>
  <c r="I44" i="7"/>
  <c r="J41" i="7"/>
  <c r="I41" i="7"/>
  <c r="J40" i="7"/>
  <c r="I40" i="7"/>
  <c r="J39" i="7"/>
  <c r="I39" i="7"/>
  <c r="J38" i="7"/>
  <c r="I38" i="7"/>
  <c r="J37" i="7"/>
  <c r="I37" i="7"/>
  <c r="J36" i="7"/>
  <c r="I36" i="7"/>
  <c r="J33" i="7"/>
  <c r="I33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H96" i="6"/>
  <c r="J106" i="8"/>
  <c r="H106" i="8"/>
  <c r="J105" i="8"/>
  <c r="E106" i="8"/>
  <c r="J101" i="8"/>
  <c r="I101" i="8"/>
  <c r="J100" i="8"/>
  <c r="I100" i="8"/>
  <c r="J99" i="8"/>
  <c r="I99" i="8"/>
  <c r="J98" i="8"/>
  <c r="I98" i="8"/>
  <c r="J95" i="8"/>
  <c r="I95" i="8"/>
  <c r="J94" i="8"/>
  <c r="I94" i="8"/>
  <c r="J93" i="8"/>
  <c r="I93" i="8"/>
  <c r="J92" i="8"/>
  <c r="I92" i="8"/>
  <c r="J91" i="8"/>
  <c r="I91" i="8"/>
  <c r="J90" i="8"/>
  <c r="I90" i="8"/>
  <c r="J89" i="8"/>
  <c r="I89" i="8"/>
  <c r="J88" i="8"/>
  <c r="I88" i="8"/>
  <c r="J87" i="8"/>
  <c r="I87" i="8"/>
  <c r="J86" i="8"/>
  <c r="I86" i="8"/>
  <c r="J85" i="8"/>
  <c r="I85" i="8"/>
  <c r="J84" i="8"/>
  <c r="I84" i="8"/>
  <c r="J79" i="8"/>
  <c r="J78" i="8"/>
  <c r="J77" i="8"/>
  <c r="J76" i="8"/>
  <c r="J75" i="8"/>
  <c r="J74" i="8"/>
  <c r="J71" i="8"/>
  <c r="J70" i="8"/>
  <c r="J69" i="8"/>
  <c r="J68" i="8"/>
  <c r="J67" i="8"/>
  <c r="J66" i="8"/>
  <c r="J65" i="8"/>
  <c r="J62" i="8"/>
  <c r="J61" i="8"/>
  <c r="J60" i="8"/>
  <c r="J59" i="8"/>
  <c r="J58" i="8"/>
  <c r="J57" i="8"/>
  <c r="J56" i="8"/>
  <c r="J55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H114" i="6"/>
  <c r="H113" i="6" s="1"/>
  <c r="H112" i="6"/>
  <c r="H111" i="6"/>
  <c r="H108" i="6"/>
  <c r="H107" i="6"/>
  <c r="H106" i="6"/>
  <c r="H104" i="6"/>
  <c r="H102" i="6"/>
  <c r="H100" i="6"/>
  <c r="H94" i="6"/>
  <c r="H93" i="6"/>
  <c r="H92" i="6"/>
  <c r="H87" i="6"/>
  <c r="H81" i="6"/>
  <c r="H79" i="6"/>
  <c r="H77" i="6"/>
  <c r="H76" i="6"/>
  <c r="H75" i="6"/>
  <c r="H74" i="6"/>
  <c r="H73" i="6"/>
  <c r="H72" i="6"/>
  <c r="H71" i="6"/>
  <c r="H70" i="6"/>
  <c r="H68" i="6"/>
  <c r="H67" i="6"/>
  <c r="H64" i="6"/>
  <c r="H63" i="6"/>
  <c r="H60" i="6"/>
  <c r="H59" i="6"/>
  <c r="H55" i="6"/>
  <c r="H52" i="6"/>
  <c r="H51" i="6"/>
  <c r="H50" i="6"/>
  <c r="H48" i="6"/>
  <c r="H45" i="6"/>
  <c r="H44" i="6"/>
  <c r="H43" i="6"/>
  <c r="H41" i="6"/>
  <c r="H39" i="6"/>
  <c r="H37" i="6"/>
  <c r="H35" i="6"/>
  <c r="H32" i="6"/>
  <c r="H30" i="6"/>
  <c r="H29" i="6"/>
  <c r="H28" i="6"/>
  <c r="H25" i="6"/>
  <c r="H22" i="6"/>
  <c r="H20" i="6"/>
  <c r="H18" i="6"/>
  <c r="H15" i="6"/>
  <c r="H13" i="6"/>
  <c r="J34" i="7" l="1"/>
  <c r="J42" i="7"/>
  <c r="J51" i="7"/>
  <c r="J82" i="7"/>
  <c r="J90" i="7"/>
  <c r="E102" i="8"/>
  <c r="J98" i="7"/>
  <c r="I98" i="7"/>
  <c r="I34" i="7"/>
  <c r="I42" i="7"/>
  <c r="I74" i="7"/>
  <c r="I100" i="7" s="1"/>
  <c r="I82" i="7"/>
  <c r="I90" i="7"/>
  <c r="J74" i="7"/>
  <c r="I96" i="8"/>
  <c r="J63" i="8"/>
  <c r="J96" i="8"/>
  <c r="J102" i="8"/>
  <c r="I102" i="8"/>
  <c r="E52" i="8"/>
  <c r="J72" i="8"/>
  <c r="J80" i="8"/>
  <c r="H69" i="6"/>
  <c r="H47" i="6"/>
  <c r="H12" i="6"/>
  <c r="E51" i="8"/>
  <c r="E63" i="8"/>
  <c r="E80" i="8"/>
  <c r="E72" i="8"/>
  <c r="J51" i="8"/>
  <c r="E96" i="8"/>
  <c r="J100" i="7" l="1"/>
  <c r="I101" i="7" s="1"/>
  <c r="E22" i="5" s="1"/>
  <c r="J103" i="8"/>
  <c r="J81" i="8"/>
  <c r="E103" i="8"/>
  <c r="I103" i="8"/>
  <c r="I107" i="8"/>
  <c r="H107" i="8"/>
  <c r="H11" i="6"/>
  <c r="H115" i="6" s="1"/>
  <c r="E21" i="5" s="1"/>
  <c r="E81" i="8"/>
  <c r="E107" i="8" s="1"/>
  <c r="J107" i="8" l="1"/>
  <c r="E23" i="5" s="1"/>
  <c r="E28" i="5" s="1"/>
  <c r="R31" i="5" s="1"/>
  <c r="P32" i="5" s="1"/>
  <c r="R32" i="5" l="1"/>
  <c r="R34" i="5" s="1"/>
</calcChain>
</file>

<file path=xl/sharedStrings.xml><?xml version="1.0" encoding="utf-8"?>
<sst xmlns="http://schemas.openxmlformats.org/spreadsheetml/2006/main" count="1041" uniqueCount="602">
  <si>
    <t>Stavba:   Prepojovací cyklochodník Pri Kalvárii, úsek Cukrová – NSC (Národné strelecké centrum), I. etapa</t>
  </si>
  <si>
    <t xml:space="preserve">Zhotoviteľ:   </t>
  </si>
  <si>
    <t>P.Č.</t>
  </si>
  <si>
    <t>KCN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</si>
  <si>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</si>
  <si>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</si>
  <si>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</si>
  <si>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</si>
  <si>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</si>
  <si>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</si>
  <si>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</si>
  <si>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</si>
  <si>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</si>
  <si>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</si>
  <si>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</si>
  <si>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</si>
  <si>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</si>
  <si>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</si>
  <si>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HSV</t>
  </si>
  <si>
    <t>Práce a dodávky HSV</t>
  </si>
  <si>
    <t>Zemné práce</t>
  </si>
  <si>
    <t>221</t>
  </si>
  <si>
    <t>113107141</t>
  </si>
  <si>
    <t>Odstránenie  krytuv ploche do 200 m2 asfaltového, hr. vrstvy do 50 mm,  -0,03800t</t>
  </si>
  <si>
    <t>m2</t>
  </si>
  <si>
    <t>"na preplátovaní - kryt 5cm + ložný 7cm" 23*0,5+23*0,5</t>
  </si>
  <si>
    <t>113206111</t>
  </si>
  <si>
    <t>Vytrhanie obrúb betónových, s vybúraním lôžka, z krajníkov alebo obrubníkov stojatých,  -0,14500t</t>
  </si>
  <si>
    <t>m</t>
  </si>
  <si>
    <t>"na preplátovaní" 23</t>
  </si>
  <si>
    <t>"pre zníženie obrubníkov na vjazdoch" 12*3</t>
  </si>
  <si>
    <t>113208111</t>
  </si>
  <si>
    <t>Vytrhanie obrúb betonových, s vybúraním lôžka, záhonových,  -0,04000t</t>
  </si>
  <si>
    <t>"chodník na ZÚ" 9</t>
  </si>
  <si>
    <t>113307125</t>
  </si>
  <si>
    <t>Odstránenie podkladu v ploche do 200 m2 z kameniva hrubého drveného, hr.400-500mm,  -0,72000t</t>
  </si>
  <si>
    <t>"na preplátovaní" 23*0,3</t>
  </si>
  <si>
    <t>001</t>
  </si>
  <si>
    <t>121101112</t>
  </si>
  <si>
    <t>Odstránenie ornice s premiestn. na hromady, so zložením na vzdialenosť do 100 m a do 1000 m3</t>
  </si>
  <si>
    <t>m3</t>
  </si>
  <si>
    <t>"plocha cyklochodníka" 1255,711*0,15 + "rozšírenie po okrajoch" 497,87*0,5*0,15</t>
  </si>
  <si>
    <t>122201102</t>
  </si>
  <si>
    <t>Odkopávka a prekopávka nezapažená v hornine 3, nad 100 do 1000 m3</t>
  </si>
  <si>
    <t>1504,646*0,25</t>
  </si>
  <si>
    <t>122201109</t>
  </si>
  <si>
    <t>Odkopávky a prekopávky nezapažené. Príplatok k cenám za lepivosť horniny</t>
  </si>
  <si>
    <t>162301101</t>
  </si>
  <si>
    <t>Vodorovné premiestnenie výkopku po spevnenej ceste, horniny tr.1-4 do 500 m</t>
  </si>
  <si>
    <t>"ornica pre zahumusovanie na medziskládku a späť" 298,722*0,15*2</t>
  </si>
  <si>
    <t>162501102</t>
  </si>
  <si>
    <t>Vodorovné premiestnenie výkopkupo spevnenej ceste, z horniny tr.1-4 do 3000 m</t>
  </si>
  <si>
    <t>162501123</t>
  </si>
  <si>
    <t>Vodorovné premiestnenie výkopkupo spevnenej ceste, z horniny tr.1-4, príplatok k cene za každých ďalšich začatých 1000 m</t>
  </si>
  <si>
    <t>167101101</t>
  </si>
  <si>
    <t>Nakladanie neuľahnutého výkopku z hornín tr.1-4 do 100 m3</t>
  </si>
  <si>
    <t>171201201</t>
  </si>
  <si>
    <t>Uloženie sypaniny na skládky do 100 m3</t>
  </si>
  <si>
    <t>171209002</t>
  </si>
  <si>
    <t>Poplatok za skladovanie - zemina a kamenivo (17 05) ostatné</t>
  </si>
  <si>
    <t>t</t>
  </si>
  <si>
    <t>181101102</t>
  </si>
  <si>
    <t>Úprava pláne v zárezoch v hornine 1-4 so zhutnením</t>
  </si>
  <si>
    <t>181301102</t>
  </si>
  <si>
    <t>Rozprestretie ornice v rovine, plocha do 500 m2,hr.do 150 mm</t>
  </si>
  <si>
    <t>"po okrajoch cyklochodníka" 2*497,87*0,3</t>
  </si>
  <si>
    <t>Komunikácie</t>
  </si>
  <si>
    <t>564851111</t>
  </si>
  <si>
    <t>Podklad zo štrkodrviny s rozprestrením a zhutnením, hr.po zhutnení 150 mm</t>
  </si>
  <si>
    <t>"preplátovanie" 23*0,5</t>
  </si>
  <si>
    <t>564851111R</t>
  </si>
  <si>
    <t>Podklad zo štrkodrviny 0/32 s rozprestrením a zhutnením, hr.po zhutnení 150 mm</t>
  </si>
  <si>
    <t>564851111R2</t>
  </si>
  <si>
    <t>Podklad zo štrkodrviny 0/63 s rozprestrením a zhutnením, hr.po zhutnení min. 150 mm</t>
  </si>
  <si>
    <t>567145115R</t>
  </si>
  <si>
    <t>Podklad z prostého betónu tr. C 12/15 hr.250 mm</t>
  </si>
  <si>
    <t>"preplátovanie" 23*0,3</t>
  </si>
  <si>
    <t>573211111</t>
  </si>
  <si>
    <t>Postrek asfaltový spojovací bez posypu kamenivom z asfaltu cestného v množstve 0,70 - 1,0 kg/m2</t>
  </si>
  <si>
    <t>"preplátovanie" 11,5+6,9</t>
  </si>
  <si>
    <t>"cyklochodník" 1255,711*2</t>
  </si>
  <si>
    <t>576331111</t>
  </si>
  <si>
    <t>Koberec asfaltový AC 8 O II. s rozprestretím a so zhutnením po zhutnení hr.40 mm, červený</t>
  </si>
  <si>
    <t>577141112</t>
  </si>
  <si>
    <t>Betón asfaltový AC 11 O I.tr. po zhutnení hr.50mm</t>
  </si>
  <si>
    <t>577151123</t>
  </si>
  <si>
    <t>Betón asfaltový AC 16 L II po zhutnení hr.60 mm</t>
  </si>
  <si>
    <t>577161124</t>
  </si>
  <si>
    <t>Betón asfaltový AC 22 L I.tr.lôžkový hr.70 mm</t>
  </si>
  <si>
    <t>599141111R</t>
  </si>
  <si>
    <t>Vyplnenie škár asfaltovou zálievkou</t>
  </si>
  <si>
    <t>5R</t>
  </si>
  <si>
    <t>Úprava pre železničný prejazd</t>
  </si>
  <si>
    <t>kpl</t>
  </si>
  <si>
    <t>9</t>
  </si>
  <si>
    <t>Ostatné konštrukcie a práce-búranie</t>
  </si>
  <si>
    <t>767</t>
  </si>
  <si>
    <t>767914830R</t>
  </si>
  <si>
    <t>Preložka (demontáž a montáž) oplotenia rámového na oceľových stĺpikoch, výšky 2 m, s podhrabovými doskami</t>
  </si>
  <si>
    <t>914001111</t>
  </si>
  <si>
    <t>Osadenie a montáž cestnej zvislej dopravnej značky na stľpik, stľp,konzolu alebo objekt</t>
  </si>
  <si>
    <t>ks</t>
  </si>
  <si>
    <t>914001111R</t>
  </si>
  <si>
    <t>Osadenie a montáž cestnej zvislej dopravnej značky na stľpik, stľp,konzolu alebo objekt, vrátane osadenia stĺpika</t>
  </si>
  <si>
    <t>404</t>
  </si>
  <si>
    <t>4044777000</t>
  </si>
  <si>
    <t>Zn stĺpik, f60 mm, + krytka</t>
  </si>
  <si>
    <t>4044741131</t>
  </si>
  <si>
    <t>Dopravná značka - Zn / Reflexnosť - Trieda 1, kruh O 700 mm + objímky</t>
  </si>
  <si>
    <t>4044744003</t>
  </si>
  <si>
    <t>Dopravná značka - Zn / Reflexnosť - Trieda 1, 500x500 mm + objímky</t>
  </si>
  <si>
    <t>R</t>
  </si>
  <si>
    <t>91400x</t>
  </si>
  <si>
    <t>Dočasné dopravné značenie</t>
  </si>
  <si>
    <t>súbor</t>
  </si>
  <si>
    <t>915711111</t>
  </si>
  <si>
    <t>Vodorovné značenie krytu striekané farbou deliacich čiar šírky 120 mm, s predznačením</t>
  </si>
  <si>
    <t>"stredová čiara" 551,87</t>
  </si>
  <si>
    <t>915712111</t>
  </si>
  <si>
    <t>Vodorovné značenie krytu striekané farbou vodiacich prúžkov šírky 250 mm, s predznačením</t>
  </si>
  <si>
    <t>"krajná čiara" 2*54</t>
  </si>
  <si>
    <t>9157211111</t>
  </si>
  <si>
    <t>Vodorovné značenie krytu striekané farbou stopčiar, zebier, tieňov, šípok nápisov, prechodov a pod. s predznačením</t>
  </si>
  <si>
    <t>"prechod pre chodcov" 9*3</t>
  </si>
  <si>
    <t>"prechod pre cyklistov" 11*3</t>
  </si>
  <si>
    <t>"prechody pre cyklistov cez vjazdy" 167,475</t>
  </si>
  <si>
    <t>"znak - bicykel, bicykel so šípkou alebo šípka" 62*1</t>
  </si>
  <si>
    <t>9157211111R</t>
  </si>
  <si>
    <t>Vodorovné značenie krytu striekané farbou - podfarbenie</t>
  </si>
  <si>
    <t>"podfarbenie na vjazdoch" 302,475</t>
  </si>
  <si>
    <t>9157211111R2</t>
  </si>
  <si>
    <t>Odstránenie vodorovného dopravného značenia - priechod pre chodcov</t>
  </si>
  <si>
    <t>916561111</t>
  </si>
  <si>
    <t>Osadenie záhon. obrubníka betón., do lôžka z bet. pros. tr. C 10/12,5 s bočnou oporou</t>
  </si>
  <si>
    <t>592</t>
  </si>
  <si>
    <t>5921745100</t>
  </si>
  <si>
    <t>Obrubník betónový záhonový 100/20/5 cm</t>
  </si>
  <si>
    <t>995,74 * 1,01</t>
  </si>
  <si>
    <t>917862111</t>
  </si>
  <si>
    <t>Osadenie chodník. obrub. betón. stojatého s bočnou oporou z betónu prostého tr. C 10/12, 5 do lôžka</t>
  </si>
  <si>
    <t>"pri preplátovaní" 23</t>
  </si>
  <si>
    <t>"zníženie obrubníkov na vjazdoch - zapustené" 19*3</t>
  </si>
  <si>
    <t>5921745000</t>
  </si>
  <si>
    <t>Obrubník betónový cestný bez skosenia 100/25/15</t>
  </si>
  <si>
    <t>57 * 1,01</t>
  </si>
  <si>
    <t>59217450002</t>
  </si>
  <si>
    <t>Obrubník betónový cestný so skosením 100/25/15</t>
  </si>
  <si>
    <t>919735112</t>
  </si>
  <si>
    <t>Rezanie existujúceho asfaltového krytu alebo podkladu hĺbky nad 50 do 100 mm</t>
  </si>
  <si>
    <t>"preplátovanie" 23</t>
  </si>
  <si>
    <t>979082213</t>
  </si>
  <si>
    <t>Vodorovná doprava sutiny so zložením a hrubým urovnaním na vzdialenosť do 1 km</t>
  </si>
  <si>
    <t>979082219</t>
  </si>
  <si>
    <t>Príplatok k cene za každý ďalší aj začatý 1 km nad 1 km</t>
  </si>
  <si>
    <t>979087212</t>
  </si>
  <si>
    <t>Nakladanie na dopravné prostriedky pre vodorovnú dopravu sutiny</t>
  </si>
  <si>
    <t>013</t>
  </si>
  <si>
    <t>979089012</t>
  </si>
  <si>
    <t>Poplatok za skladovanie - suť, ostatné</t>
  </si>
  <si>
    <t>99</t>
  </si>
  <si>
    <t>Presun hmôt HSV</t>
  </si>
  <si>
    <t>998225111</t>
  </si>
  <si>
    <t>Presun hmôt pre pozemnú komunikáciu a letisko s krytom asfaltovým akejkoľvek dĺžky objektu</t>
  </si>
  <si>
    <t>Názov stavby</t>
  </si>
  <si>
    <t>JKSO</t>
  </si>
  <si>
    <t>Objekt:</t>
  </si>
  <si>
    <t>EČO</t>
  </si>
  <si>
    <t>Miesto</t>
  </si>
  <si>
    <t>IČO</t>
  </si>
  <si>
    <t>IČ DPH</t>
  </si>
  <si>
    <t>Objednávateľ</t>
  </si>
  <si>
    <t>Projektant</t>
  </si>
  <si>
    <t>Zhotoviteľ</t>
  </si>
  <si>
    <t>Rozpočet číslo</t>
  </si>
  <si>
    <t>Spracoval</t>
  </si>
  <si>
    <t>Dňa</t>
  </si>
  <si>
    <t>Položiek</t>
  </si>
  <si>
    <t>Merné a účelové jednotky</t>
  </si>
  <si>
    <t xml:space="preserve">        Počet</t>
  </si>
  <si>
    <t xml:space="preserve"> Náklady / 1 m.j.</t>
  </si>
  <si>
    <t xml:space="preserve">       Počet</t>
  </si>
  <si>
    <t xml:space="preserve">           Počet</t>
  </si>
  <si>
    <t xml:space="preserve">    Náklady / 1 m.j.</t>
  </si>
  <si>
    <t xml:space="preserve">Rozpočtové náklady v 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</si>
  <si>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</si>
  <si>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</si>
  <si>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</si>
  <si>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</si>
  <si>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</si>
  <si>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</si>
  <si>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</si>
  <si>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</si>
  <si>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Práce nadčas</t>
  </si>
  <si>
    <t>13</t>
  </si>
  <si>
    <t>Zariad. staveniska</t>
  </si>
  <si>
    <t>Montáž</t>
  </si>
  <si>
    <t>Bez pevnej podl.</t>
  </si>
  <si>
    <t>14</t>
  </si>
  <si>
    <t>Mimostav. doprava</t>
  </si>
  <si>
    <t>PSV</t>
  </si>
  <si>
    <t>10</t>
  </si>
  <si>
    <t>Kultúrna pamiatka</t>
  </si>
  <si>
    <t>15</t>
  </si>
  <si>
    <t>Územné vplyvy</t>
  </si>
  <si>
    <t>11</t>
  </si>
  <si>
    <t>16</t>
  </si>
  <si>
    <t>Prevádzkové vplyvy</t>
  </si>
  <si>
    <t>"M"</t>
  </si>
  <si>
    <t>17</t>
  </si>
  <si>
    <t>Ostatné</t>
  </si>
  <si>
    <t>18</t>
  </si>
  <si>
    <t>VRN z rozpočtu</t>
  </si>
  <si>
    <t>ZRN (r. 1-6)</t>
  </si>
  <si>
    <t>12</t>
  </si>
  <si>
    <t>DN (r. 8-11)</t>
  </si>
  <si>
    <t>19</t>
  </si>
  <si>
    <t>VRN (r. 13-18)</t>
  </si>
  <si>
    <t>20</t>
  </si>
  <si>
    <t>HZS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</si>
  <si>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</si>
  <si>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</si>
  <si>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</si>
  <si>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</si>
  <si>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</si>
  <si>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</si>
  <si>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</si>
  <si>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</si>
  <si>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</si>
  <si>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</si>
  <si>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</si>
  <si>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</si>
  <si>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</si>
  <si>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</si>
  <si>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</si>
  <si>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</si>
  <si>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</si>
  <si>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</si>
  <si>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objednávateľa</t>
  </si>
  <si>
    <t>27</t>
  </si>
  <si>
    <t>Kĺzavá doložka</t>
  </si>
  <si>
    <t>28</t>
  </si>
  <si>
    <t>Zvýhodnenie</t>
  </si>
  <si>
    <t>Prepojovací cyklochodník Pri Kalvárii, úsek Cukrová – NSC (Národné strelecké centrum), I. etapa</t>
  </si>
  <si>
    <t>Cyklochodník</t>
  </si>
  <si>
    <t>Trnava</t>
  </si>
  <si>
    <t>Objednávateľ:   Mesto Trnava</t>
  </si>
  <si>
    <t>Spracoval:   Ing. Hana Fraňová</t>
  </si>
  <si>
    <t xml:space="preserve">Dátum:   </t>
  </si>
  <si>
    <t>Stavba:</t>
  </si>
  <si>
    <t>PREPOJOVACÍ CHODNÍK PRI KALVÁRII, ÚSEK CUKROVÁ – NSC (Národné strelecké centrum), I.ETAPA</t>
  </si>
  <si>
    <t xml:space="preserve">Časť: </t>
  </si>
  <si>
    <t>Verejné osvetlenie</t>
  </si>
  <si>
    <t>Por.</t>
  </si>
  <si>
    <t>Kód</t>
  </si>
  <si>
    <t>Popis položky, stavebného dielu, remesla,</t>
  </si>
  <si>
    <t>Množstvo</t>
  </si>
  <si>
    <t>Merná</t>
  </si>
  <si>
    <t>Jednotková</t>
  </si>
  <si>
    <t>Dodávka</t>
  </si>
  <si>
    <t>číslo</t>
  </si>
  <si>
    <t>cenníka</t>
  </si>
  <si>
    <t>výkaz-výmer</t>
  </si>
  <si>
    <t>výmera</t>
  </si>
  <si>
    <t>jednotka</t>
  </si>
  <si>
    <t>cena dodávky</t>
  </si>
  <si>
    <t>cena montáže</t>
  </si>
  <si>
    <t>cena celkom</t>
  </si>
  <si>
    <t>Svietidlá a osvetlovacie zariadenia so svetelnými zdrojmi komponenty VO a rozvádzače</t>
  </si>
  <si>
    <t>91</t>
  </si>
  <si>
    <t>Existujúci stožiar VO - DEMONTÁŽ</t>
  </si>
  <si>
    <t>Svorkovnica  s poistkovou vložkou D01 10A</t>
  </si>
  <si>
    <t>Svorkovnica  s poistkovou vložkou D02 10A</t>
  </si>
  <si>
    <t>Tavná poistka 10A,E14</t>
  </si>
  <si>
    <t>Rozvádzač RVO komplet s osadením podla schémy zapojenia</t>
  </si>
  <si>
    <t xml:space="preserve">Kábel 1 kV pevne uložený CYKY-J 4x10                    </t>
  </si>
  <si>
    <t xml:space="preserve">Kábel 1 kV pevne uložený CYKY-J  3x1,5                                        </t>
  </si>
  <si>
    <t>Spojka NN 4x10</t>
  </si>
  <si>
    <r>
      <t>Pripojenie vedení do 10 mm</t>
    </r>
    <r>
      <rPr>
        <sz val="9"/>
        <rFont val="Calibri"/>
        <family val="2"/>
        <charset val="238"/>
      </rPr>
      <t>²</t>
    </r>
  </si>
  <si>
    <t xml:space="preserve">Štítok označovací na kábel                                                      </t>
  </si>
  <si>
    <t xml:space="preserve"> </t>
  </si>
  <si>
    <t>Elektroinštalačný materiál</t>
  </si>
  <si>
    <t>Elektroinštalačná trubka FK 09090</t>
  </si>
  <si>
    <t xml:space="preserve">m      </t>
  </si>
  <si>
    <t>Rúra PVC Ø250 mm</t>
  </si>
  <si>
    <t>zaústenie kábla do stožiara</t>
  </si>
  <si>
    <t>Ochranná rúrka FXP 25mm</t>
  </si>
  <si>
    <t>Ochranná platňa KPL</t>
  </si>
  <si>
    <t>Utesňovací tmel</t>
  </si>
  <si>
    <t>Ukončenie vodiča do 16 mm2</t>
  </si>
  <si>
    <t>Elektroinštalačný materiál . . . spolu :</t>
  </si>
  <si>
    <t>Zemné práce vrátane zabezpečenia výkopu</t>
  </si>
  <si>
    <t>946</t>
  </si>
  <si>
    <t>Vytýčenie trasy</t>
  </si>
  <si>
    <t>km</t>
  </si>
  <si>
    <t>Vyhlbenie káblovej ryhy zemina tr. 3,  35cm širokej a 80cm hlbokej</t>
  </si>
  <si>
    <t>Vytvorenie káblového lôžka z kopaného piesku hrúbky 10 cm v ryhe do šírky 65 cm</t>
  </si>
  <si>
    <t>Zasypanie ryhy 35cm širokej 80 cm hlbokej</t>
  </si>
  <si>
    <t>Zriadenie podkladovej vrstvy zo štrko piesku vrstva 25 cm</t>
  </si>
  <si>
    <t>Výstražné tabulky elektro podľa STN 01 8012</t>
  </si>
  <si>
    <t>Červená výstražná fólia s bleskom</t>
  </si>
  <si>
    <t>Prenosné dopravné značenie komplet</t>
  </si>
  <si>
    <t>úprava terénu po prekopoch po IS ( hrabanie, vyrovnanie a rozprestretnie trávnika)</t>
  </si>
  <si>
    <t>Vybúranie betónovej plochy</t>
  </si>
  <si>
    <t>Vybúranie asfaltovej plochy</t>
  </si>
  <si>
    <t>Betónovanie oprava plochy</t>
  </si>
  <si>
    <t>Oprava plochy asfaltovaním</t>
  </si>
  <si>
    <t>Prieraz v základoch múrika</t>
  </si>
  <si>
    <t>Rozobratie zámkovej dlažby</t>
  </si>
  <si>
    <t>Zloženie zámkovej dlažby</t>
  </si>
  <si>
    <t>Zemné práce vrátane zabezpečenia výkopu . . . spolu :</t>
  </si>
  <si>
    <t>Uzemnenie</t>
  </si>
  <si>
    <t>FeZn 10 mm</t>
  </si>
  <si>
    <t>FeZn 30x4 mm</t>
  </si>
  <si>
    <t>Pripojovacia svorka SR3</t>
  </si>
  <si>
    <t>Pripojovacia svorka SR2</t>
  </si>
  <si>
    <t>Pripojovacia svorka SP1</t>
  </si>
  <si>
    <t>Vulkanizačná páska</t>
  </si>
  <si>
    <t>bal.</t>
  </si>
  <si>
    <t>Uzemnenie . . . spolu :</t>
  </si>
  <si>
    <t>Pomocné práce</t>
  </si>
  <si>
    <t>Vysokozdvižná plošina</t>
  </si>
  <si>
    <t>hod.</t>
  </si>
  <si>
    <t>Doprava materiálu</t>
  </si>
  <si>
    <t>Žeriav do 5t</t>
  </si>
  <si>
    <t>Drobný montážny materiál 1% z montážneho materiálu</t>
  </si>
  <si>
    <t>Pomocné práce . . . spolu :</t>
  </si>
  <si>
    <t>HZS - Hodinové zúčtovacie sadzby</t>
  </si>
  <si>
    <t xml:space="preserve">Východzia revízia elektro a vypracovanie správy                                 </t>
  </si>
  <si>
    <t xml:space="preserve">hod    </t>
  </si>
  <si>
    <t>Dokumentácia skutočného vyhotovenia</t>
  </si>
  <si>
    <t>HZS - Hodinové zúčtovacie sadzby spolu :</t>
  </si>
  <si>
    <t>CENA SPOLU</t>
  </si>
  <si>
    <t>CENA SPOLU BEZ DPH</t>
  </si>
  <si>
    <t xml:space="preserve">Odberateľ: </t>
  </si>
  <si>
    <t xml:space="preserve">Spracoval: Ing. Michala Zemková                    </t>
  </si>
  <si>
    <t>Projektant: Ing. Michala Zemková</t>
  </si>
  <si>
    <t xml:space="preserve">JKSO : </t>
  </si>
  <si>
    <t xml:space="preserve">Dodávateľ: </t>
  </si>
  <si>
    <t>Stavba :Prepojenie cyklochodníka pri Kalvárii, úsek Cukrová - NTS (Národné tenisové centrum), I. etapa</t>
  </si>
  <si>
    <t>Ing. Michala Zemková</t>
  </si>
  <si>
    <t>Konštrukcie</t>
  </si>
  <si>
    <t>Špecifikovaný</t>
  </si>
  <si>
    <t>Spolu</t>
  </si>
  <si>
    <t>Hmotnosť v tonách</t>
  </si>
  <si>
    <t>Suť v tonách</t>
  </si>
  <si>
    <t>Pozícia</t>
  </si>
  <si>
    <t>cena</t>
  </si>
  <si>
    <t>a práce</t>
  </si>
  <si>
    <t>materiál</t>
  </si>
  <si>
    <t>%</t>
  </si>
  <si>
    <t>rozpočtované</t>
  </si>
  <si>
    <t>od začiatku</t>
  </si>
  <si>
    <t>dodatok</t>
  </si>
  <si>
    <t>1. Príprava územia</t>
  </si>
  <si>
    <t>1.1 Asanačné práce</t>
  </si>
  <si>
    <t>231</t>
  </si>
  <si>
    <t xml:space="preserve">11210-1111  </t>
  </si>
  <si>
    <t xml:space="preserve">Rúbanie stromov listnatých v rovine priemer do 0,2m                                                                 </t>
  </si>
  <si>
    <t xml:space="preserve">kus    </t>
  </si>
  <si>
    <t>11210-1112</t>
  </si>
  <si>
    <t xml:space="preserve">Rúbanie stromov listnatých v rovine priemer do 0,3m                                                                 </t>
  </si>
  <si>
    <t>11210-1113</t>
  </si>
  <si>
    <t xml:space="preserve">Rúbanie stromov listnatých v rovine priemer do 0,4m                                                                 </t>
  </si>
  <si>
    <t>11210-1114</t>
  </si>
  <si>
    <t xml:space="preserve">Rúbanie stromov listnatých v rovine priemer do 0,5m                                                                 </t>
  </si>
  <si>
    <t>11210-1118</t>
  </si>
  <si>
    <t xml:space="preserve">Rúbanie stromov listnatých v rovine priemer do 0,9m                                                                 </t>
  </si>
  <si>
    <t>11210-1221</t>
  </si>
  <si>
    <t xml:space="preserve">Rúbanie stromov ihličnatých v rovine priemer do 0,2m                                                                 </t>
  </si>
  <si>
    <t>11220-1111</t>
  </si>
  <si>
    <t xml:space="preserve">Odstránenie pňov v rovine priemer do 0,2m                                                                              </t>
  </si>
  <si>
    <t>11220-1112</t>
  </si>
  <si>
    <t xml:space="preserve">Odstránenie pňov v rovine priemer do 0,3m                                                                              </t>
  </si>
  <si>
    <t>11220-1113</t>
  </si>
  <si>
    <t xml:space="preserve">Odstránenie pňov v rovine priemer do 0,4m                                                                              </t>
  </si>
  <si>
    <t>11220-1114</t>
  </si>
  <si>
    <t xml:space="preserve">Odstránenie pňov v rovine priemer do 0,5m                                                                              </t>
  </si>
  <si>
    <t>11220-1118</t>
  </si>
  <si>
    <t xml:space="preserve">Odstránenie pňov v rovine priemer do 0,9m                                                                              </t>
  </si>
  <si>
    <t xml:space="preserve">16230-1421   </t>
  </si>
  <si>
    <t xml:space="preserve">Vodorovné premiestnenie do 5 km pňov do 30 cm                                                                           </t>
  </si>
  <si>
    <t xml:space="preserve">16230-1921   </t>
  </si>
  <si>
    <t xml:space="preserve">Príplatok k vodor. prem. pňov za kaž. ďal. 5 km 30 cm                                                                   </t>
  </si>
  <si>
    <t>16230-1422</t>
  </si>
  <si>
    <t xml:space="preserve">Vodorovné premiestnenie do 5 km pňov do 50 cm                                                                           </t>
  </si>
  <si>
    <t>16230-1922</t>
  </si>
  <si>
    <t xml:space="preserve">Príplatok k vodor. prem. pňov za kaž. ďal. 5 km 50 cm                                                                   </t>
  </si>
  <si>
    <t>16230-1424</t>
  </si>
  <si>
    <t xml:space="preserve">Vodorovné premiestnenie do 5 km pňov do 90 cm                                                                           </t>
  </si>
  <si>
    <t>16230-1924</t>
  </si>
  <si>
    <t xml:space="preserve">Príplatok k vodor. prem. pňov za kaž. ďal. 5 km 90 cm                                                                   </t>
  </si>
  <si>
    <t xml:space="preserve">16230-1415   </t>
  </si>
  <si>
    <t xml:space="preserve">Vodorovné premiestnenie do 5 km kmeňov ihlič. do 30 cm                                                                  </t>
  </si>
  <si>
    <t>16230-1915</t>
  </si>
  <si>
    <t xml:space="preserve">Príplatok k vodor. prem. kmeňov ihlič. za kaž. ďal. 5 km 30 cm                                                                   </t>
  </si>
  <si>
    <t xml:space="preserve">16230-1411   </t>
  </si>
  <si>
    <t xml:space="preserve">Vodorovné premiestnenie do 5 km kmeňov listn. do 30 cm                                                                  </t>
  </si>
  <si>
    <t>16230-1911</t>
  </si>
  <si>
    <t xml:space="preserve">Príplatok k vodor. prem. kmeňov listn. za kaž. ďal. 5 km 30 cm                                                                   </t>
  </si>
  <si>
    <t xml:space="preserve">16230-1412   </t>
  </si>
  <si>
    <t xml:space="preserve">Vodorovné premiestnenie do 5 km kmeňov listn. do 50 cm                                                                  </t>
  </si>
  <si>
    <t>16230-1912</t>
  </si>
  <si>
    <t xml:space="preserve">Príplatok k vodor. prem. kmeňov listn. za kaž. ďal. 5 km 50 cm                                                                   </t>
  </si>
  <si>
    <t xml:space="preserve">16230-1414  </t>
  </si>
  <si>
    <t xml:space="preserve">Vodorovné premiestnenie do 5 km kmeňov listn. do 90 cm                                                                  </t>
  </si>
  <si>
    <t>16230-1914</t>
  </si>
  <si>
    <t xml:space="preserve">Príplatok k vodor. prem. kmeňov listn. za kaž. ďal. 5 km 90 cm                                                                   </t>
  </si>
  <si>
    <t xml:space="preserve">16230-1405   </t>
  </si>
  <si>
    <t xml:space="preserve">Vodorovné premiestnenie do 5 km konárov ihlič. do 30 cm                                                                  </t>
  </si>
  <si>
    <t xml:space="preserve">16230-1905   </t>
  </si>
  <si>
    <t xml:space="preserve">Príplatok k vodor. prem. konárov za kaž. ďal. 5 km ihlič. do 30 cm                                                      </t>
  </si>
  <si>
    <t xml:space="preserve">16230-1401 </t>
  </si>
  <si>
    <t xml:space="preserve">Vodorovné premiestnenie do 5 km konárov listn. do 30 cm                                                                  </t>
  </si>
  <si>
    <t xml:space="preserve">16230-1901 </t>
  </si>
  <si>
    <t xml:space="preserve">Príplatok k vodor. prem. konárov za kaž. ďal. 5 km listn. do 30 cm                                                      </t>
  </si>
  <si>
    <t xml:space="preserve">16230-1402 </t>
  </si>
  <si>
    <t xml:space="preserve">Vodorovné premiestnenie do 5 km konárov listn. do 50 cm                                                                  </t>
  </si>
  <si>
    <t>16230-1902</t>
  </si>
  <si>
    <t xml:space="preserve">Príplatok k vodor. prem. konárov za kaž. ďal. 5 km listn. do 50 cm                                                      </t>
  </si>
  <si>
    <t xml:space="preserve">16230-1404 </t>
  </si>
  <si>
    <t xml:space="preserve">Vodorovné premiestnenie do 5 km konárov listn. do 90 cm                                                                  </t>
  </si>
  <si>
    <t>16230-1904</t>
  </si>
  <si>
    <t xml:space="preserve">Príplatok k vodor. prem. konárov za kaž. ďal. 5 km listn. do 90 cm                                                      </t>
  </si>
  <si>
    <t>11121-2131</t>
  </si>
  <si>
    <t>Odstránenie drevín výšky nad 1m v rovine</t>
  </si>
  <si>
    <t xml:space="preserve">m2     </t>
  </si>
  <si>
    <t xml:space="preserve">16230-1501   </t>
  </si>
  <si>
    <t>Vodorovné premiestnenie krovín do 5km</t>
  </si>
  <si>
    <t>16230-1509</t>
  </si>
  <si>
    <t>Príplatok za kaž. ďal. 1km premiest. vyklčovaných krovín po spevnenej ceste</t>
  </si>
  <si>
    <t>ind.kalkul.</t>
  </si>
  <si>
    <t>Uloženie odpadu na skládke KO</t>
  </si>
  <si>
    <t>ind.kalkul.1</t>
  </si>
  <si>
    <t>Zákonný poplatok za uloženie na skládke KO</t>
  </si>
  <si>
    <t>1.1 Asanačné práce spolu :</t>
  </si>
  <si>
    <t>1. Príprava územia spolu :</t>
  </si>
  <si>
    <t>2. Zemné práce pre sadovnícke a krajinárske účely</t>
  </si>
  <si>
    <t>2.1 Príprava pôdy</t>
  </si>
  <si>
    <t>11110-5111</t>
  </si>
  <si>
    <t>Odstránenie stariny v rovine s odvozom do 20km</t>
  </si>
  <si>
    <t xml:space="preserve">18340-2111   </t>
  </si>
  <si>
    <t xml:space="preserve">Rozrušenie pôdy do hĺbky 15 cm v rovine                                                                                 </t>
  </si>
  <si>
    <t>18130-1101</t>
  </si>
  <si>
    <t>Rozprestretie ornice, sklon do 1:5 nad 500m2 hr. do 20cm</t>
  </si>
  <si>
    <t xml:space="preserve">18200-1111   </t>
  </si>
  <si>
    <t xml:space="preserve">Plošná úprava terénu, nerovnosti do +-10 cm v rovine                                                                    </t>
  </si>
  <si>
    <t xml:space="preserve">16710-1100   </t>
  </si>
  <si>
    <t xml:space="preserve">Nakladanie výkopku tr.1-4 ručne                                                                                         </t>
  </si>
  <si>
    <t xml:space="preserve">m3     </t>
  </si>
  <si>
    <t>272</t>
  </si>
  <si>
    <t xml:space="preserve">16230-1102   </t>
  </si>
  <si>
    <t xml:space="preserve">Vodorovné premiestnenie výkopu do 1000 m horn. tr. 1-4                                                                  </t>
  </si>
  <si>
    <t xml:space="preserve">16270-1159   </t>
  </si>
  <si>
    <t xml:space="preserve">Príplatok za každých ďalších 1000 m nad 10000 m horn. tr. 5-7                                                           </t>
  </si>
  <si>
    <t xml:space="preserve">18480-2111   </t>
  </si>
  <si>
    <t xml:space="preserve">Chem. odbur. pôdy pred založ.kultúry postrekom v rovine                                                                 </t>
  </si>
  <si>
    <t>2.1 Príprava pôdy spolu :</t>
  </si>
  <si>
    <t>2.2 Výsadba drevín</t>
  </si>
  <si>
    <t xml:space="preserve">18310-1222   </t>
  </si>
  <si>
    <t xml:space="preserve">Výkop jamiek s výmenou pôdy do 50% do 2 m3 v rovine                                                                     </t>
  </si>
  <si>
    <t xml:space="preserve">18410-2117   </t>
  </si>
  <si>
    <t xml:space="preserve">Vysadenie dreviny s balom v rovine priemer balu do 1 m                                                                  </t>
  </si>
  <si>
    <t>ind.kalkul.2</t>
  </si>
  <si>
    <t>Inštalácia fólie proti prerastaniu koreňov</t>
  </si>
  <si>
    <t xml:space="preserve">18420-2112   </t>
  </si>
  <si>
    <t xml:space="preserve">Ukotvenie drevín kolmi, priemer kola do 10 cm dĺžka do 3 m                                                              </t>
  </si>
  <si>
    <t xml:space="preserve">18490-1112   </t>
  </si>
  <si>
    <t xml:space="preserve">Osadenie kolov dĺžky do 3 m                                                                                             </t>
  </si>
  <si>
    <t>ind.k-alkul.4</t>
  </si>
  <si>
    <t xml:space="preserve">Osadenie melioračných hadíc vrátane vyplnenia štrkom                                                                    </t>
  </si>
  <si>
    <t xml:space="preserve">bm      </t>
  </si>
  <si>
    <t xml:space="preserve">18492-1093   </t>
  </si>
  <si>
    <t xml:space="preserve">Mulčovanie rastlín hr. do 10 cm v rovine                                                                                </t>
  </si>
  <si>
    <t>2.2 Výsadba drevín spolu :</t>
  </si>
  <si>
    <t>2.3 Založenie a rekultivácia trávnika</t>
  </si>
  <si>
    <t>183403153</t>
  </si>
  <si>
    <t xml:space="preserve">Obrobenie pôdy hrabaním v rovine 2x                                                                                   </t>
  </si>
  <si>
    <t xml:space="preserve">18040-2111   </t>
  </si>
  <si>
    <t xml:space="preserve">Založenie parkového trávnika výsevom v rovine                                                                           </t>
  </si>
  <si>
    <t xml:space="preserve">18340-3161   </t>
  </si>
  <si>
    <t xml:space="preserve">Obrobenie pôdy valcovaním v rovine 2x                                                                                   </t>
  </si>
  <si>
    <t xml:space="preserve">18480-2611   </t>
  </si>
  <si>
    <t xml:space="preserve">Chem. odbur. po založ.kultúry postrekom naširoko v rovine                                                               </t>
  </si>
  <si>
    <t>11110-4211</t>
  </si>
  <si>
    <t>Pokosenie trávnika parkového v rovine s odvozom do 20km</t>
  </si>
  <si>
    <t>18340-6214</t>
  </si>
  <si>
    <t>Prerezanie trávnika s prisievaním</t>
  </si>
  <si>
    <t>ha</t>
  </si>
  <si>
    <t>2.3 Založenie a rekultivácia trávnika spolu :</t>
  </si>
  <si>
    <t>2. Zemné práce pre sadovnícke a krajinárske účely spolu :</t>
  </si>
  <si>
    <t>3. Materiál</t>
  </si>
  <si>
    <t>3.1 Pomocný - špecifikácia</t>
  </si>
  <si>
    <t>MAT</t>
  </si>
  <si>
    <t xml:space="preserve">M1           </t>
  </si>
  <si>
    <t xml:space="preserve">trávové osivo - parková zmes                                                                                            </t>
  </si>
  <si>
    <t xml:space="preserve">kg     </t>
  </si>
  <si>
    <t xml:space="preserve">M2           </t>
  </si>
  <si>
    <t xml:space="preserve">kompostová zemina                                                                                                       </t>
  </si>
  <si>
    <t>M3</t>
  </si>
  <si>
    <t>ornica</t>
  </si>
  <si>
    <t xml:space="preserve">M4           </t>
  </si>
  <si>
    <t xml:space="preserve">koly ku stromom                                                                                                         </t>
  </si>
  <si>
    <t xml:space="preserve">M5           </t>
  </si>
  <si>
    <t>polkoly</t>
  </si>
  <si>
    <t xml:space="preserve">melioračná hadica                                                                                                       </t>
  </si>
  <si>
    <t xml:space="preserve">bm     </t>
  </si>
  <si>
    <t xml:space="preserve">štrk do melioračnej hadice                                                                                              </t>
  </si>
  <si>
    <t xml:space="preserve">M6           </t>
  </si>
  <si>
    <t xml:space="preserve">jutovina                                                                                               </t>
  </si>
  <si>
    <t xml:space="preserve">M7           </t>
  </si>
  <si>
    <t xml:space="preserve">mulčovacia kôra, 75l vrecia                                                                                             </t>
  </si>
  <si>
    <t>M8</t>
  </si>
  <si>
    <t>ochranná fólia proti prerastaniu koreňov</t>
  </si>
  <si>
    <t>M9</t>
  </si>
  <si>
    <t>totálny herbicíd</t>
  </si>
  <si>
    <t>l</t>
  </si>
  <si>
    <t>M10</t>
  </si>
  <si>
    <t>selektívny herbicíd</t>
  </si>
  <si>
    <t>3.1 Pomocný - špecifikácia spolu :</t>
  </si>
  <si>
    <t>3.2 Rastlinný - špecifikácia</t>
  </si>
  <si>
    <t xml:space="preserve">R1           </t>
  </si>
  <si>
    <t xml:space="preserve">Tilia tomentosa Brabant, bal., obv.km.20/25cm </t>
  </si>
  <si>
    <t>R2</t>
  </si>
  <si>
    <t>Acer campestre, bal., obv.km.20/25cm</t>
  </si>
  <si>
    <t>R3</t>
  </si>
  <si>
    <t>Prunus avium Plena, bal., obv.km.20/25cm</t>
  </si>
  <si>
    <t>R4</t>
  </si>
  <si>
    <t>Fraxinus ornus, bal., obv.km.20/25cm</t>
  </si>
  <si>
    <t>3.2 Rastlinný - špecifikácia spolu :</t>
  </si>
  <si>
    <t>3. Materiál spolu :</t>
  </si>
  <si>
    <t>4. Presun hmôt</t>
  </si>
  <si>
    <t>99823-1311</t>
  </si>
  <si>
    <t>Presun hmôt pre sadovnícke a krajinárske účely do 5km bez zvislého presunu (dovoz pomocného aj rastlinného materiálu + odvoz kameňa a debnenia)</t>
  </si>
  <si>
    <t>4. Presun hmôt spolu :</t>
  </si>
  <si>
    <t>Rozpočet celkom :</t>
  </si>
  <si>
    <t>Zeleň a sadové úpravy</t>
  </si>
  <si>
    <t>Mesto Trnava</t>
  </si>
  <si>
    <t xml:space="preserve">Dátum: </t>
  </si>
  <si>
    <t xml:space="preserve">Zákonný poplatok obci </t>
  </si>
  <si>
    <t>Príplatok za sťaženie vykopávky v blízkosti podzemného vedenia</t>
  </si>
  <si>
    <t>Zákonný poplatok obci za skladovanie - suť, ostatné</t>
  </si>
  <si>
    <t xml:space="preserve">Celkom bez DPH </t>
  </si>
  <si>
    <t xml:space="preserve">Cyklochodník </t>
  </si>
  <si>
    <t xml:space="preserve">VO </t>
  </si>
  <si>
    <t xml:space="preserve">Sadovky </t>
  </si>
  <si>
    <t xml:space="preserve">Ing.Hana Fraňová </t>
  </si>
  <si>
    <t>"plocha vjazdu" 148,2*0,15</t>
  </si>
  <si>
    <t>148,2*0,25</t>
  </si>
  <si>
    <t>"nadbytočná ornica" 247,927-298,722*0,15</t>
  </si>
  <si>
    <t>"nadbytočný výkopok" 413,212</t>
  </si>
  <si>
    <t>616,33 * 17</t>
  </si>
  <si>
    <t>"ornica" 247,927</t>
  </si>
  <si>
    <t>"ornica na medziskládke alebo skládke" 247,927</t>
  </si>
  <si>
    <t>"nadbytočný výkopok" 413,212*1,9</t>
  </si>
  <si>
    <t>"vjazd" 130,00</t>
  </si>
  <si>
    <t>"vjazd prechod pre chodcov " 39</t>
  </si>
  <si>
    <t>"vjazd" 17</t>
  </si>
  <si>
    <t>23+29 * 1,01</t>
  </si>
  <si>
    <t xml:space="preserve">Objekt:   Cyklochodník a vjazd </t>
  </si>
  <si>
    <t xml:space="preserve">Demontáž exist. Svietidla VO </t>
  </si>
  <si>
    <t>Typ B Stožiar žiarovo pozinkovaný VO 60/60/3, H=6m,E=1m,Lc=7m,D60mm,D1=130mm,</t>
  </si>
  <si>
    <t>Základ pre stožiar typ B VO 60/60/3 (podla výrobcu stlpu VO)</t>
  </si>
  <si>
    <t>Typ A, 2E Stožiar žiarovo pozinkovaný VO 76/80/3, H=8m,E=1,2m,Lc=9,2m,D76mm,D1=168mm,</t>
  </si>
  <si>
    <t>Výložník pre typ A V1T-15-76-15°</t>
  </si>
  <si>
    <t xml:space="preserve">Výložník pre typ 2E dvojitý výložník V2T-15-76-15°  </t>
  </si>
  <si>
    <t>Základ pre stožiar typ A, 2E VO 76/80/3 (podla výrobcu stlpu VO)</t>
  </si>
  <si>
    <t>Stožiar osvetlenia priechodu pre chodcov typ C, 114/60/3K14</t>
  </si>
  <si>
    <t>Výložník pre typ C - D výložník V1T-OP-35-114</t>
  </si>
  <si>
    <t>Výložník pre typ C výložník V1T-OP-40-114</t>
  </si>
  <si>
    <t>Výložník pre typ C - D výložník V1T-OP-35-114 - uprava na požadovanú dlžku</t>
  </si>
  <si>
    <t>Základ pre stožiar VO 114/60/3K14 (podla výrobcu stlpu VO)</t>
  </si>
  <si>
    <t>Zrezanie výložníka pre 2E na 0,5m na jednej strane</t>
  </si>
  <si>
    <t>Demontáž jestvujúceho RVO s vybúraním betonového základu</t>
  </si>
  <si>
    <t>SPREJ OPRAVNÝ ZINKOVÝ 400ML</t>
  </si>
  <si>
    <t>A - Streetlight 11mini LED, ST1.2a, 5XC2A31B08HB, ECG Plus, 3000K,70W, IP65, 230V</t>
  </si>
  <si>
    <t>B - Streetlight 11mini LED, ST1.2a, 5XC2A31B08GB, ECG Plus, 3000K,28W, IP65, 230V</t>
  </si>
  <si>
    <t>C - Streetlight 11mini LED, PC-R, 5XC3E41B08MC, 101,42 lm/W, 4000K,141W, IP65, 230V</t>
  </si>
  <si>
    <t>D - Streetlight 11mini LED, PC-L, 5XC3F41B08MC, 101,42 lm/W, 4000K,141W, IP65, 230V</t>
  </si>
  <si>
    <t>2E - Streetlight 11mini LED, ST1.2a, 5XC2A31B08HB, ECG Plus, 3000K,70W, IP65, 230V</t>
  </si>
  <si>
    <t>Kontrolný svetelnotechnický výpočet</t>
  </si>
  <si>
    <t>Vodiče, káble medené vrátane uloženia a upevnenia, ukončenia v rozvádzači, v krabiciach.</t>
  </si>
  <si>
    <t>číslovanie stlpov VO podla požiadavky prevádzkovateľa</t>
  </si>
  <si>
    <t>Vodiče, káble medené ...... spolu :</t>
  </si>
  <si>
    <t>Vyhlbenie jamy pre štarovaciu a prijímaciu</t>
  </si>
  <si>
    <t>Podtláčka komunikácie</t>
  </si>
  <si>
    <t>Vybúranie pôvodného základu stlpu VO</t>
  </si>
  <si>
    <t>Geodetické zameranie stožiara VO</t>
  </si>
  <si>
    <t>odvoz sute</t>
  </si>
  <si>
    <t xml:space="preserve">Práce vo výškach /nad 1,5m/                                                </t>
  </si>
  <si>
    <t>Likvidácia odpadu</t>
  </si>
  <si>
    <t>kompl.</t>
  </si>
  <si>
    <t>inžinierska činnosť</t>
  </si>
  <si>
    <t xml:space="preserve">Komplexné skúšky elektro / zabezpečenie bez napäťového stavu                                                  </t>
  </si>
  <si>
    <t>K</t>
  </si>
  <si>
    <t>915940011</t>
  </si>
  <si>
    <t>Osadenie parkovacej plastovej dorazovej lišty</t>
  </si>
  <si>
    <t>M</t>
  </si>
  <si>
    <t>404490004300</t>
  </si>
  <si>
    <t>Parkovacia dorazová lišta, rozmer 1820x152x102 mm</t>
  </si>
  <si>
    <t>Výkaz výmer</t>
  </si>
  <si>
    <t>KRYCÍ LIST VÝKAZU VÝMER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</si>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</sst>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\-#,##0.000"/>
    <numFmt numFmtId="165" formatCode="#,##0_*&quot;€&quot;;\-#,##0_*&quot;€&quot;"/>
    <numFmt numFmtId="166" formatCode="#,##0.000"/>
    <numFmt numFmtId="167" formatCode="#,##0.00000"/>
  </numFmts>
  <fonts count="38" x14ac:knownFonts="1">
    <font>
      <sz val="8"/>
      <name val="Arial"/>
      <family val="2"/>
      <charset val="238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charset val="238"/>
    </font>
    <font>
      <b/>
      <sz val="8"/>
      <color indexed="18"/>
      <name val="Arial CE"/>
      <charset val="238"/>
    </font>
    <font>
      <sz val="8"/>
      <color indexed="63"/>
      <name val="Arial CE"/>
      <charset val="238"/>
    </font>
    <font>
      <sz val="8"/>
      <color indexed="10"/>
      <name val="Arial CE"/>
      <charset val="238"/>
    </font>
    <font>
      <i/>
      <sz val="8"/>
      <color indexed="12"/>
      <name val="Arial CE"/>
      <charset val="238"/>
    </font>
    <font>
      <b/>
      <u/>
      <sz val="8"/>
      <color indexed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10"/>
      <name val="Arial CE"/>
      <family val="2"/>
      <charset val="238"/>
    </font>
    <font>
      <b/>
      <i/>
      <sz val="7"/>
      <color indexed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4"/>
      <name val="Arial CE"/>
      <family val="2"/>
      <charset val="238"/>
    </font>
    <font>
      <sz val="10"/>
      <name val="Helv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Calibri"/>
      <family val="2"/>
      <charset val="238"/>
    </font>
    <font>
      <sz val="9"/>
      <name val="Helv"/>
      <charset val="238"/>
    </font>
    <font>
      <b/>
      <u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</font>
    <font>
      <b/>
      <u/>
      <sz val="8"/>
      <color indexed="10"/>
      <name val="Arial CE"/>
      <family val="2"/>
      <charset val="238"/>
    </font>
    <font>
      <i/>
      <sz val="8"/>
      <color rgb="FF0000FF"/>
      <name val="Trebuchet MS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2"/>
        <bgColor indexed="31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</cellStyleXfs>
  <cellXfs count="294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center" vertical="center" wrapText="1"/>
    </xf>
    <xf numFmtId="37" fontId="6" fillId="0" borderId="0" xfId="0" applyNumberFormat="1" applyFont="1" applyAlignment="1">
      <alignment horizontal="right"/>
      <protection locked="0"/>
    </xf>
    <xf numFmtId="0" fontId="6" fillId="0" borderId="0" xfId="0" applyFont="1" applyAlignment="1">
      <alignment horizontal="left" wrapText="1"/>
      <protection locked="0"/>
    </xf>
    <xf numFmtId="164" fontId="6" fillId="0" borderId="0" xfId="0" applyNumberFormat="1" applyFont="1" applyAlignment="1">
      <alignment horizontal="right"/>
      <protection locked="0"/>
    </xf>
    <xf numFmtId="39" fontId="6" fillId="0" borderId="0" xfId="0" applyNumberFormat="1" applyFont="1" applyAlignment="1">
      <alignment horizontal="right"/>
      <protection locked="0"/>
    </xf>
    <xf numFmtId="37" fontId="3" fillId="0" borderId="0" xfId="0" applyNumberFormat="1" applyFont="1" applyAlignment="1">
      <alignment horizontal="right"/>
      <protection locked="0"/>
    </xf>
    <xf numFmtId="0" fontId="3" fillId="0" borderId="0" xfId="0" applyFont="1" applyAlignment="1">
      <alignment horizontal="left" wrapText="1"/>
      <protection locked="0"/>
    </xf>
    <xf numFmtId="164" fontId="3" fillId="0" borderId="0" xfId="0" applyNumberFormat="1" applyFont="1" applyAlignment="1">
      <alignment horizontal="right"/>
      <protection locked="0"/>
    </xf>
    <xf numFmtId="39" fontId="3" fillId="0" borderId="0" xfId="0" applyNumberFormat="1" applyFont="1" applyAlignment="1">
      <alignment horizontal="right"/>
      <protection locked="0"/>
    </xf>
    <xf numFmtId="37" fontId="10" fillId="0" borderId="0" xfId="0" applyNumberFormat="1" applyFont="1" applyAlignment="1">
      <alignment horizontal="right"/>
      <protection locked="0"/>
    </xf>
    <xf numFmtId="0" fontId="10" fillId="0" borderId="0" xfId="0" applyFont="1" applyAlignment="1">
      <alignment horizontal="left" wrapText="1"/>
      <protection locked="0"/>
    </xf>
    <xf numFmtId="164" fontId="10" fillId="0" borderId="0" xfId="0" applyNumberFormat="1" applyFont="1" applyAlignment="1">
      <alignment horizontal="right"/>
      <protection locked="0"/>
    </xf>
    <xf numFmtId="39" fontId="10" fillId="0" borderId="0" xfId="0" applyNumberFormat="1" applyFont="1" applyAlignment="1">
      <alignment horizontal="right"/>
      <protection locked="0"/>
    </xf>
    <xf numFmtId="37" fontId="4" fillId="0" borderId="2" xfId="0" applyNumberFormat="1" applyFont="1" applyBorder="1" applyAlignment="1">
      <alignment horizontal="right"/>
      <protection locked="0"/>
    </xf>
    <xf numFmtId="0" fontId="4" fillId="0" borderId="2" xfId="0" applyFont="1" applyBorder="1" applyAlignment="1">
      <alignment horizontal="left" wrapText="1"/>
      <protection locked="0"/>
    </xf>
    <xf numFmtId="164" fontId="4" fillId="0" borderId="2" xfId="0" applyNumberFormat="1" applyFont="1" applyBorder="1" applyAlignment="1">
      <alignment horizontal="right"/>
      <protection locked="0"/>
    </xf>
    <xf numFmtId="39" fontId="4" fillId="0" borderId="2" xfId="0" applyNumberFormat="1" applyFont="1" applyBorder="1" applyAlignment="1">
      <alignment horizontal="right"/>
      <protection locked="0"/>
    </xf>
    <xf numFmtId="37" fontId="7" fillId="0" borderId="2" xfId="0" applyNumberFormat="1" applyFont="1" applyBorder="1" applyAlignment="1">
      <alignment horizontal="right"/>
      <protection locked="0"/>
    </xf>
    <xf numFmtId="0" fontId="7" fillId="0" borderId="2" xfId="0" applyFont="1" applyBorder="1" applyAlignment="1">
      <alignment horizontal="left" wrapText="1"/>
      <protection locked="0"/>
    </xf>
    <xf numFmtId="164" fontId="7" fillId="0" borderId="2" xfId="0" applyNumberFormat="1" applyFont="1" applyBorder="1" applyAlignment="1">
      <alignment horizontal="right"/>
      <protection locked="0"/>
    </xf>
    <xf numFmtId="39" fontId="7" fillId="0" borderId="2" xfId="0" applyNumberFormat="1" applyFont="1" applyBorder="1" applyAlignment="1">
      <alignment horizontal="right"/>
      <protection locked="0"/>
    </xf>
    <xf numFmtId="37" fontId="8" fillId="0" borderId="2" xfId="0" applyNumberFormat="1" applyFont="1" applyBorder="1" applyAlignment="1">
      <alignment horizontal="right"/>
      <protection locked="0"/>
    </xf>
    <xf numFmtId="0" fontId="8" fillId="0" borderId="2" xfId="0" applyFont="1" applyBorder="1" applyAlignment="1">
      <alignment horizontal="left" wrapText="1"/>
      <protection locked="0"/>
    </xf>
    <xf numFmtId="164" fontId="8" fillId="0" borderId="2" xfId="0" applyNumberFormat="1" applyFont="1" applyBorder="1" applyAlignment="1">
      <alignment horizontal="right"/>
      <protection locked="0"/>
    </xf>
    <xf numFmtId="39" fontId="8" fillId="0" borderId="2" xfId="0" applyNumberFormat="1" applyFont="1" applyBorder="1" applyAlignment="1">
      <alignment horizontal="right"/>
      <protection locked="0"/>
    </xf>
    <xf numFmtId="37" fontId="9" fillId="0" borderId="2" xfId="0" applyNumberFormat="1" applyFont="1" applyBorder="1" applyAlignment="1">
      <alignment horizontal="right"/>
      <protection locked="0"/>
    </xf>
    <xf numFmtId="0" fontId="9" fillId="0" borderId="2" xfId="0" applyFont="1" applyBorder="1" applyAlignment="1">
      <alignment horizontal="left" wrapText="1"/>
      <protection locked="0"/>
    </xf>
    <xf numFmtId="164" fontId="9" fillId="0" borderId="2" xfId="0" applyNumberFormat="1" applyFont="1" applyBorder="1" applyAlignment="1">
      <alignment horizontal="right"/>
      <protection locked="0"/>
    </xf>
    <xf numFmtId="39" fontId="9" fillId="0" borderId="2" xfId="0" applyNumberFormat="1" applyFont="1" applyBorder="1" applyAlignment="1">
      <alignment horizontal="right"/>
      <protection locked="0"/>
    </xf>
    <xf numFmtId="0" fontId="12" fillId="0" borderId="3" xfId="1" applyFont="1" applyBorder="1" applyAlignment="1" applyProtection="1">
      <alignment horizontal="left"/>
    </xf>
    <xf numFmtId="0" fontId="12" fillId="0" borderId="4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1" fillId="0" borderId="0" xfId="1" applyAlignment="1">
      <alignment horizontal="left" vertical="top"/>
      <protection locked="0"/>
    </xf>
    <xf numFmtId="0" fontId="12" fillId="0" borderId="6" xfId="1" applyFont="1" applyBorder="1" applyAlignment="1" applyProtection="1">
      <alignment horizontal="left"/>
    </xf>
    <xf numFmtId="0" fontId="12" fillId="0" borderId="0" xfId="1" applyFont="1" applyAlignment="1" applyProtection="1">
      <alignment horizontal="left"/>
    </xf>
    <xf numFmtId="0" fontId="13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left"/>
    </xf>
    <xf numFmtId="0" fontId="12" fillId="0" borderId="7" xfId="1" applyFont="1" applyBorder="1" applyAlignment="1" applyProtection="1">
      <alignment horizontal="left"/>
    </xf>
    <xf numFmtId="0" fontId="12" fillId="0" borderId="8" xfId="1" applyFont="1" applyBorder="1" applyAlignment="1" applyProtection="1">
      <alignment horizontal="left"/>
    </xf>
    <xf numFmtId="0" fontId="12" fillId="0" borderId="9" xfId="1" applyFont="1" applyBorder="1" applyAlignment="1" applyProtection="1">
      <alignment horizontal="left"/>
    </xf>
    <xf numFmtId="0" fontId="12" fillId="0" borderId="10" xfId="1" applyFont="1" applyBorder="1" applyAlignment="1" applyProtection="1">
      <alignment horizontal="left"/>
    </xf>
    <xf numFmtId="0" fontId="11" fillId="0" borderId="3" xfId="1" applyFont="1" applyBorder="1" applyAlignment="1" applyProtection="1">
      <alignment horizontal="left" vertical="center"/>
    </xf>
    <xf numFmtId="0" fontId="11" fillId="0" borderId="4" xfId="1" applyFont="1" applyBorder="1" applyAlignment="1" applyProtection="1">
      <alignment horizontal="left" vertical="center"/>
    </xf>
    <xf numFmtId="0" fontId="11" fillId="0" borderId="0" xfId="1" applyFont="1" applyAlignment="1" applyProtection="1">
      <alignment horizontal="left" vertical="center"/>
    </xf>
    <xf numFmtId="0" fontId="11" fillId="0" borderId="5" xfId="1" applyFont="1" applyBorder="1" applyAlignment="1" applyProtection="1">
      <alignment horizontal="left" vertical="center"/>
    </xf>
    <xf numFmtId="0" fontId="11" fillId="0" borderId="6" xfId="1" applyFont="1" applyBorder="1" applyAlignment="1" applyProtection="1">
      <alignment horizontal="left" vertical="center"/>
    </xf>
    <xf numFmtId="0" fontId="11" fillId="0" borderId="11" xfId="1" applyFont="1" applyBorder="1" applyAlignment="1" applyProtection="1">
      <alignment horizontal="left" vertical="center"/>
    </xf>
    <xf numFmtId="0" fontId="11" fillId="0" borderId="12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11" fillId="0" borderId="13" xfId="1" applyFont="1" applyBorder="1" applyAlignment="1" applyProtection="1">
      <alignment horizontal="left" vertical="center"/>
    </xf>
    <xf numFmtId="0" fontId="11" fillId="0" borderId="14" xfId="1" applyFont="1" applyBorder="1" applyAlignment="1" applyProtection="1">
      <alignment horizontal="left" vertical="center"/>
    </xf>
    <xf numFmtId="0" fontId="17" fillId="0" borderId="15" xfId="1" applyFont="1" applyBorder="1" applyAlignment="1" applyProtection="1">
      <alignment horizontal="left" vertical="center"/>
    </xf>
    <xf numFmtId="0" fontId="11" fillId="0" borderId="16" xfId="1" applyFont="1" applyBorder="1" applyAlignment="1" applyProtection="1">
      <alignment horizontal="left" vertical="center"/>
    </xf>
    <xf numFmtId="0" fontId="17" fillId="0" borderId="2" xfId="1" applyFont="1" applyBorder="1" applyAlignment="1" applyProtection="1">
      <alignment horizontal="left" vertical="center"/>
    </xf>
    <xf numFmtId="0" fontId="16" fillId="0" borderId="6" xfId="1" applyFont="1" applyBorder="1" applyAlignment="1" applyProtection="1">
      <alignment horizontal="left" vertical="center"/>
    </xf>
    <xf numFmtId="0" fontId="11" fillId="0" borderId="2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left" vertical="center"/>
    </xf>
    <xf numFmtId="0" fontId="11" fillId="0" borderId="18" xfId="1" applyFont="1" applyBorder="1" applyAlignment="1" applyProtection="1">
      <alignment horizontal="left" vertical="center"/>
    </xf>
    <xf numFmtId="0" fontId="11" fillId="0" borderId="19" xfId="1" applyFont="1" applyBorder="1" applyAlignment="1" applyProtection="1">
      <alignment horizontal="left" vertical="center"/>
    </xf>
    <xf numFmtId="0" fontId="11" fillId="0" borderId="8" xfId="1" applyFont="1" applyBorder="1" applyAlignment="1" applyProtection="1">
      <alignment horizontal="left" vertical="center"/>
    </xf>
    <xf numFmtId="0" fontId="11" fillId="0" borderId="9" xfId="1" applyFont="1" applyBorder="1" applyAlignment="1" applyProtection="1">
      <alignment horizontal="left" vertical="center"/>
    </xf>
    <xf numFmtId="0" fontId="11" fillId="0" borderId="10" xfId="1" applyFont="1" applyBorder="1" applyAlignment="1" applyProtection="1">
      <alignment horizontal="left" vertical="center"/>
    </xf>
    <xf numFmtId="0" fontId="12" fillId="0" borderId="20" xfId="1" applyFont="1" applyBorder="1" applyAlignment="1" applyProtection="1">
      <alignment horizontal="left" vertical="center"/>
    </xf>
    <xf numFmtId="0" fontId="12" fillId="0" borderId="21" xfId="1" applyFont="1" applyBorder="1" applyAlignment="1" applyProtection="1">
      <alignment horizontal="left" vertical="center"/>
    </xf>
    <xf numFmtId="0" fontId="18" fillId="0" borderId="21" xfId="1" applyFont="1" applyBorder="1" applyAlignment="1" applyProtection="1">
      <alignment horizontal="left" vertical="center"/>
    </xf>
    <xf numFmtId="0" fontId="12" fillId="0" borderId="9" xfId="1" applyFont="1" applyBorder="1" applyAlignment="1" applyProtection="1">
      <alignment horizontal="left" vertical="center"/>
    </xf>
    <xf numFmtId="0" fontId="12" fillId="0" borderId="22" xfId="1" applyFont="1" applyBorder="1" applyAlignment="1" applyProtection="1">
      <alignment horizontal="left" vertical="center"/>
    </xf>
    <xf numFmtId="0" fontId="12" fillId="0" borderId="23" xfId="1" applyFont="1" applyBorder="1" applyAlignment="1" applyProtection="1">
      <alignment horizontal="left" vertical="center"/>
    </xf>
    <xf numFmtId="0" fontId="12" fillId="0" borderId="24" xfId="1" applyFont="1" applyBorder="1" applyAlignment="1" applyProtection="1">
      <alignment horizontal="left" vertical="center"/>
    </xf>
    <xf numFmtId="0" fontId="12" fillId="0" borderId="25" xfId="1" applyFont="1" applyBorder="1" applyAlignment="1" applyProtection="1">
      <alignment horizontal="left" vertical="center"/>
    </xf>
    <xf numFmtId="0" fontId="12" fillId="0" borderId="26" xfId="1" applyFont="1" applyBorder="1" applyAlignment="1" applyProtection="1">
      <alignment horizontal="left" vertical="center"/>
    </xf>
    <xf numFmtId="0" fontId="19" fillId="0" borderId="25" xfId="1" applyFont="1" applyBorder="1" applyAlignment="1" applyProtection="1">
      <alignment horizontal="left" vertical="center"/>
    </xf>
    <xf numFmtId="0" fontId="19" fillId="0" borderId="26" xfId="1" applyFont="1" applyBorder="1" applyAlignment="1" applyProtection="1">
      <alignment horizontal="left" vertical="center"/>
    </xf>
    <xf numFmtId="0" fontId="12" fillId="0" borderId="27" xfId="1" applyFont="1" applyBorder="1" applyAlignment="1" applyProtection="1">
      <alignment horizontal="left" vertical="center"/>
    </xf>
    <xf numFmtId="0" fontId="12" fillId="0" borderId="28" xfId="1" applyFont="1" applyBorder="1" applyAlignment="1" applyProtection="1">
      <alignment horizontal="left" vertical="center"/>
    </xf>
    <xf numFmtId="0" fontId="12" fillId="0" borderId="29" xfId="1" applyFont="1" applyBorder="1" applyAlignment="1" applyProtection="1">
      <alignment horizontal="left" vertical="center"/>
    </xf>
    <xf numFmtId="0" fontId="12" fillId="0" borderId="30" xfId="1" applyFont="1" applyBorder="1" applyAlignment="1" applyProtection="1">
      <alignment horizontal="left" vertical="center"/>
    </xf>
    <xf numFmtId="37" fontId="12" fillId="0" borderId="31" xfId="1" applyNumberFormat="1" applyFont="1" applyBorder="1" applyAlignment="1" applyProtection="1">
      <alignment horizontal="right" vertical="center"/>
    </xf>
    <xf numFmtId="37" fontId="12" fillId="0" borderId="32" xfId="1" applyNumberFormat="1" applyFont="1" applyBorder="1" applyAlignment="1" applyProtection="1">
      <alignment horizontal="right" vertical="center"/>
    </xf>
    <xf numFmtId="0" fontId="12" fillId="0" borderId="31" xfId="1" applyFont="1" applyBorder="1" applyAlignment="1" applyProtection="1">
      <alignment horizontal="left" vertical="center"/>
    </xf>
    <xf numFmtId="0" fontId="12" fillId="0" borderId="32" xfId="1" applyFont="1" applyBorder="1" applyAlignment="1" applyProtection="1">
      <alignment horizontal="left" vertical="center"/>
    </xf>
    <xf numFmtId="165" fontId="12" fillId="0" borderId="32" xfId="1" applyNumberFormat="1" applyFont="1" applyBorder="1" applyAlignment="1" applyProtection="1">
      <alignment horizontal="right" vertical="center"/>
    </xf>
    <xf numFmtId="37" fontId="12" fillId="0" borderId="30" xfId="1" applyNumberFormat="1" applyFont="1" applyBorder="1" applyAlignment="1" applyProtection="1">
      <alignment horizontal="right" vertical="center"/>
    </xf>
    <xf numFmtId="0" fontId="12" fillId="0" borderId="33" xfId="1" applyFont="1" applyBorder="1" applyAlignment="1" applyProtection="1">
      <alignment horizontal="left" vertical="center"/>
    </xf>
    <xf numFmtId="0" fontId="18" fillId="0" borderId="20" xfId="1" applyFont="1" applyBorder="1" applyAlignment="1" applyProtection="1">
      <alignment horizontal="left" vertical="center"/>
    </xf>
    <xf numFmtId="0" fontId="20" fillId="0" borderId="21" xfId="1" applyFont="1" applyBorder="1" applyAlignment="1" applyProtection="1">
      <alignment horizontal="left" vertical="center" wrapText="1"/>
    </xf>
    <xf numFmtId="0" fontId="18" fillId="0" borderId="22" xfId="1" applyFont="1" applyBorder="1" applyAlignment="1" applyProtection="1">
      <alignment horizontal="left" vertical="center"/>
    </xf>
    <xf numFmtId="0" fontId="21" fillId="0" borderId="23" xfId="1" applyFont="1" applyBorder="1" applyAlignment="1" applyProtection="1">
      <alignment horizontal="left" vertical="center"/>
    </xf>
    <xf numFmtId="0" fontId="18" fillId="0" borderId="25" xfId="1" applyFont="1" applyBorder="1" applyAlignment="1" applyProtection="1">
      <alignment horizontal="left" vertical="center"/>
    </xf>
    <xf numFmtId="0" fontId="18" fillId="0" borderId="26" xfId="1" applyFont="1" applyBorder="1" applyAlignment="1" applyProtection="1">
      <alignment horizontal="left" vertical="center"/>
    </xf>
    <xf numFmtId="0" fontId="18" fillId="0" borderId="24" xfId="1" applyFont="1" applyBorder="1" applyAlignment="1" applyProtection="1">
      <alignment horizontal="left" vertical="center"/>
    </xf>
    <xf numFmtId="0" fontId="22" fillId="0" borderId="28" xfId="1" applyFont="1" applyBorder="1" applyAlignment="1" applyProtection="1">
      <alignment horizontal="left" vertical="center"/>
    </xf>
    <xf numFmtId="0" fontId="18" fillId="0" borderId="28" xfId="1" applyFont="1" applyBorder="1" applyAlignment="1" applyProtection="1">
      <alignment horizontal="left" vertical="center"/>
    </xf>
    <xf numFmtId="0" fontId="18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8" fillId="0" borderId="35" xfId="1" applyFont="1" applyBorder="1" applyAlignment="1" applyProtection="1">
      <alignment horizontal="left" vertical="center"/>
    </xf>
    <xf numFmtId="0" fontId="12" fillId="0" borderId="36" xfId="1" applyFont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/>
    </xf>
    <xf numFmtId="39" fontId="19" fillId="0" borderId="38" xfId="1" applyNumberFormat="1" applyFont="1" applyBorder="1" applyAlignment="1" applyProtection="1">
      <alignment horizontal="right" vertical="center"/>
    </xf>
    <xf numFmtId="0" fontId="12" fillId="0" borderId="39" xfId="1" applyFont="1" applyBorder="1" applyAlignment="1" applyProtection="1">
      <alignment horizontal="left" vertical="center"/>
    </xf>
    <xf numFmtId="0" fontId="11" fillId="0" borderId="38" xfId="1" applyFont="1" applyBorder="1" applyAlignment="1" applyProtection="1">
      <alignment horizontal="left" vertical="center"/>
    </xf>
    <xf numFmtId="0" fontId="12" fillId="0" borderId="40" xfId="1" applyFont="1" applyBorder="1" applyAlignment="1" applyProtection="1">
      <alignment horizontal="left" vertical="center"/>
    </xf>
    <xf numFmtId="39" fontId="12" fillId="0" borderId="38" xfId="1" applyNumberFormat="1" applyFont="1" applyBorder="1" applyAlignment="1" applyProtection="1">
      <alignment horizontal="left" vertical="center"/>
    </xf>
    <xf numFmtId="0" fontId="17" fillId="0" borderId="38" xfId="1" applyFont="1" applyBorder="1" applyAlignment="1" applyProtection="1">
      <alignment horizontal="left" vertical="center"/>
    </xf>
    <xf numFmtId="0" fontId="12" fillId="0" borderId="41" xfId="1" applyFont="1" applyBorder="1" applyAlignment="1" applyProtection="1">
      <alignment horizontal="left" vertical="center"/>
    </xf>
    <xf numFmtId="2" fontId="23" fillId="0" borderId="41" xfId="1" applyNumberFormat="1" applyFont="1" applyBorder="1" applyAlignment="1" applyProtection="1">
      <alignment horizontal="right" vertical="center"/>
    </xf>
    <xf numFmtId="0" fontId="18" fillId="0" borderId="42" xfId="1" applyFont="1" applyBorder="1" applyAlignment="1" applyProtection="1">
      <alignment horizontal="left" vertical="center"/>
    </xf>
    <xf numFmtId="0" fontId="12" fillId="0" borderId="43" xfId="1" applyFont="1" applyBorder="1" applyAlignment="1" applyProtection="1">
      <alignment horizontal="left" vertical="center"/>
    </xf>
    <xf numFmtId="0" fontId="17" fillId="0" borderId="41" xfId="1" applyFont="1" applyBorder="1" applyAlignment="1" applyProtection="1">
      <alignment horizontal="left" vertical="center"/>
    </xf>
    <xf numFmtId="0" fontId="11" fillId="0" borderId="44" xfId="1" applyFont="1" applyBorder="1" applyAlignment="1" applyProtection="1">
      <alignment horizontal="center" vertical="center"/>
    </xf>
    <xf numFmtId="0" fontId="11" fillId="0" borderId="41" xfId="1" applyFont="1" applyBorder="1" applyAlignment="1" applyProtection="1">
      <alignment horizontal="left" vertical="center"/>
    </xf>
    <xf numFmtId="2" fontId="23" fillId="0" borderId="40" xfId="1" applyNumberFormat="1" applyFont="1" applyBorder="1" applyAlignment="1" applyProtection="1">
      <alignment horizontal="right" vertical="center"/>
    </xf>
    <xf numFmtId="0" fontId="16" fillId="0" borderId="38" xfId="1" applyFont="1" applyBorder="1" applyAlignment="1" applyProtection="1">
      <alignment horizontal="left" vertical="center"/>
    </xf>
    <xf numFmtId="0" fontId="11" fillId="0" borderId="45" xfId="1" applyFont="1" applyBorder="1" applyAlignment="1" applyProtection="1">
      <alignment horizontal="center" vertical="center"/>
    </xf>
    <xf numFmtId="0" fontId="11" fillId="0" borderId="32" xfId="1" applyFont="1" applyBorder="1" applyAlignment="1" applyProtection="1">
      <alignment horizontal="left" vertical="center"/>
    </xf>
    <xf numFmtId="39" fontId="19" fillId="0" borderId="32" xfId="1" applyNumberFormat="1" applyFont="1" applyBorder="1" applyAlignment="1" applyProtection="1">
      <alignment horizontal="right" vertical="center"/>
    </xf>
    <xf numFmtId="0" fontId="18" fillId="0" borderId="3" xfId="1" applyFont="1" applyBorder="1" applyAlignment="1" applyProtection="1">
      <alignment horizontal="left" vertical="top"/>
    </xf>
    <xf numFmtId="0" fontId="12" fillId="0" borderId="4" xfId="1" applyFont="1" applyBorder="1" applyAlignment="1" applyProtection="1">
      <alignment horizontal="left" vertical="center"/>
    </xf>
    <xf numFmtId="0" fontId="12" fillId="0" borderId="46" xfId="1" applyFont="1" applyBorder="1" applyAlignment="1" applyProtection="1">
      <alignment horizontal="left" vertical="center"/>
    </xf>
    <xf numFmtId="0" fontId="12" fillId="0" borderId="47" xfId="1" applyFont="1" applyBorder="1" applyAlignment="1" applyProtection="1">
      <alignment horizontal="left" vertical="center"/>
    </xf>
    <xf numFmtId="0" fontId="12" fillId="0" borderId="5" xfId="1" applyFont="1" applyBorder="1" applyAlignment="1" applyProtection="1">
      <alignment horizontal="left" vertical="center"/>
    </xf>
    <xf numFmtId="0" fontId="12" fillId="0" borderId="6" xfId="1" applyFont="1" applyBorder="1" applyAlignment="1" applyProtection="1">
      <alignment horizontal="left" vertical="center"/>
    </xf>
    <xf numFmtId="0" fontId="12" fillId="0" borderId="0" xfId="1" applyFont="1" applyAlignment="1" applyProtection="1">
      <alignment horizontal="left" vertical="center"/>
    </xf>
    <xf numFmtId="0" fontId="12" fillId="0" borderId="48" xfId="1" applyFont="1" applyBorder="1" applyAlignment="1" applyProtection="1">
      <alignment horizontal="left" vertical="center"/>
    </xf>
    <xf numFmtId="0" fontId="12" fillId="0" borderId="49" xfId="1" applyFont="1" applyBorder="1" applyAlignment="1" applyProtection="1">
      <alignment horizontal="left" vertical="center"/>
    </xf>
    <xf numFmtId="2" fontId="23" fillId="0" borderId="0" xfId="1" applyNumberFormat="1" applyFont="1" applyAlignment="1" applyProtection="1">
      <alignment horizontal="right" vertical="center"/>
    </xf>
    <xf numFmtId="0" fontId="12" fillId="0" borderId="14" xfId="1" applyFont="1" applyBorder="1" applyAlignment="1" applyProtection="1">
      <alignment horizontal="left" vertical="center"/>
    </xf>
    <xf numFmtId="0" fontId="11" fillId="0" borderId="50" xfId="1" applyFont="1" applyBorder="1" applyAlignment="1" applyProtection="1">
      <alignment horizontal="center" vertical="center"/>
    </xf>
    <xf numFmtId="0" fontId="11" fillId="0" borderId="51" xfId="1" applyFont="1" applyBorder="1" applyAlignment="1" applyProtection="1">
      <alignment horizontal="left"/>
    </xf>
    <xf numFmtId="0" fontId="11" fillId="0" borderId="42" xfId="1" applyFont="1" applyBorder="1" applyAlignment="1" applyProtection="1">
      <alignment horizontal="left"/>
    </xf>
    <xf numFmtId="2" fontId="23" fillId="0" borderId="27" xfId="1" applyNumberFormat="1" applyFont="1" applyBorder="1" applyAlignment="1" applyProtection="1">
      <alignment horizontal="right" vertical="center"/>
    </xf>
    <xf numFmtId="0" fontId="12" fillId="0" borderId="52" xfId="1" applyFont="1" applyBorder="1" applyAlignment="1" applyProtection="1">
      <alignment horizontal="left" vertical="center"/>
    </xf>
    <xf numFmtId="0" fontId="17" fillId="0" borderId="38" xfId="1" applyFont="1" applyBorder="1" applyAlignment="1" applyProtection="1">
      <alignment horizontal="left" vertical="center" wrapText="1"/>
    </xf>
    <xf numFmtId="2" fontId="17" fillId="0" borderId="41" xfId="1" applyNumberFormat="1" applyFont="1" applyBorder="1" applyAlignment="1" applyProtection="1">
      <alignment horizontal="right" vertical="center"/>
    </xf>
    <xf numFmtId="0" fontId="11" fillId="0" borderId="27" xfId="1" applyFont="1" applyBorder="1" applyAlignment="1" applyProtection="1">
      <alignment horizontal="center" vertical="center"/>
    </xf>
    <xf numFmtId="39" fontId="17" fillId="0" borderId="41" xfId="1" applyNumberFormat="1" applyFont="1" applyBorder="1" applyAlignment="1" applyProtection="1">
      <alignment horizontal="left" vertical="center"/>
    </xf>
    <xf numFmtId="0" fontId="11" fillId="0" borderId="40" xfId="1" applyFont="1" applyBorder="1" applyAlignment="1" applyProtection="1">
      <alignment horizontal="left" vertical="center"/>
    </xf>
    <xf numFmtId="39" fontId="19" fillId="0" borderId="42" xfId="1" applyNumberFormat="1" applyFont="1" applyBorder="1" applyAlignment="1" applyProtection="1">
      <alignment horizontal="right" vertical="center"/>
    </xf>
    <xf numFmtId="0" fontId="12" fillId="0" borderId="53" xfId="1" applyFont="1" applyBorder="1" applyAlignment="1" applyProtection="1">
      <alignment horizontal="left" vertical="center"/>
    </xf>
    <xf numFmtId="0" fontId="22" fillId="0" borderId="54" xfId="1" applyFont="1" applyBorder="1" applyAlignment="1" applyProtection="1">
      <alignment horizontal="left" vertical="top"/>
    </xf>
    <xf numFmtId="0" fontId="12" fillId="0" borderId="55" xfId="1" applyFont="1" applyBorder="1" applyAlignment="1" applyProtection="1">
      <alignment horizontal="left" vertical="center"/>
    </xf>
    <xf numFmtId="0" fontId="12" fillId="0" borderId="35" xfId="1" applyFont="1" applyBorder="1" applyAlignment="1" applyProtection="1">
      <alignment horizontal="left" vertical="center"/>
    </xf>
    <xf numFmtId="0" fontId="12" fillId="0" borderId="56" xfId="1" applyFont="1" applyBorder="1" applyAlignment="1" applyProtection="1">
      <alignment horizontal="left" vertical="center"/>
    </xf>
    <xf numFmtId="0" fontId="24" fillId="0" borderId="13" xfId="1" applyFont="1" applyBorder="1" applyAlignment="1" applyProtection="1">
      <alignment horizontal="left"/>
    </xf>
    <xf numFmtId="0" fontId="24" fillId="0" borderId="0" xfId="1" applyFont="1" applyAlignment="1" applyProtection="1">
      <alignment horizontal="left"/>
    </xf>
    <xf numFmtId="39" fontId="24" fillId="0" borderId="0" xfId="1" applyNumberFormat="1" applyFont="1" applyAlignment="1" applyProtection="1">
      <alignment horizontal="left"/>
    </xf>
    <xf numFmtId="0" fontId="18" fillId="0" borderId="6" xfId="1" applyFont="1" applyBorder="1" applyAlignment="1" applyProtection="1">
      <alignment horizontal="left" vertical="top"/>
    </xf>
    <xf numFmtId="0" fontId="18" fillId="0" borderId="0" xfId="1" applyFont="1" applyAlignment="1" applyProtection="1">
      <alignment horizontal="left" vertical="center"/>
    </xf>
    <xf numFmtId="0" fontId="11" fillId="0" borderId="57" xfId="1" applyFont="1" applyBorder="1" applyAlignment="1" applyProtection="1">
      <alignment horizontal="center" vertical="center"/>
    </xf>
    <xf numFmtId="39" fontId="20" fillId="0" borderId="32" xfId="1" applyNumberFormat="1" applyFont="1" applyBorder="1" applyAlignment="1" applyProtection="1">
      <alignment horizontal="right" vertical="center"/>
    </xf>
    <xf numFmtId="0" fontId="18" fillId="0" borderId="54" xfId="1" applyFont="1" applyBorder="1" applyAlignment="1" applyProtection="1">
      <alignment horizontal="left" vertical="top"/>
    </xf>
    <xf numFmtId="0" fontId="11" fillId="0" borderId="40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left"/>
    </xf>
    <xf numFmtId="0" fontId="12" fillId="0" borderId="58" xfId="1" applyFont="1" applyBorder="1" applyAlignment="1" applyProtection="1">
      <alignment horizontal="left" vertical="center"/>
    </xf>
    <xf numFmtId="0" fontId="11" fillId="0" borderId="59" xfId="1" applyFont="1" applyBorder="1" applyAlignment="1" applyProtection="1">
      <alignment horizontal="left"/>
    </xf>
    <xf numFmtId="0" fontId="12" fillId="0" borderId="60" xfId="1" applyFont="1" applyBorder="1" applyAlignment="1" applyProtection="1">
      <alignment horizontal="left" vertical="center"/>
    </xf>
    <xf numFmtId="0" fontId="11" fillId="0" borderId="31" xfId="1" applyFont="1" applyBorder="1" applyAlignment="1" applyProtection="1">
      <alignment horizontal="center" vertical="center"/>
    </xf>
    <xf numFmtId="0" fontId="11" fillId="0" borderId="0" xfId="1" applyFont="1" applyAlignment="1">
      <alignment horizontal="left" vertical="top"/>
      <protection locked="0"/>
    </xf>
    <xf numFmtId="0" fontId="15" fillId="2" borderId="0" xfId="0" applyFont="1" applyFill="1" applyAlignment="1" applyProtection="1">
      <alignment horizontal="left"/>
    </xf>
    <xf numFmtId="0" fontId="19" fillId="4" borderId="0" xfId="0" applyFont="1" applyFill="1" applyAlignment="1" applyProtection="1">
      <alignment horizontal="center"/>
    </xf>
    <xf numFmtId="0" fontId="19" fillId="4" borderId="0" xfId="0" applyFont="1" applyFill="1" applyAlignment="1" applyProtection="1"/>
    <xf numFmtId="0" fontId="25" fillId="4" borderId="0" xfId="0" applyFont="1" applyFill="1" applyAlignment="1" applyProtection="1"/>
    <xf numFmtId="0" fontId="26" fillId="0" borderId="0" xfId="0" applyFont="1" applyAlignment="1" applyProtection="1"/>
    <xf numFmtId="0" fontId="20" fillId="4" borderId="0" xfId="0" applyFont="1" applyFill="1" applyAlignment="1" applyProtection="1"/>
    <xf numFmtId="0" fontId="27" fillId="0" borderId="0" xfId="0" applyFont="1" applyAlignment="1" applyProtection="1"/>
    <xf numFmtId="0" fontId="28" fillId="0" borderId="0" xfId="0" applyFont="1" applyAlignment="1" applyProtection="1"/>
    <xf numFmtId="0" fontId="28" fillId="0" borderId="61" xfId="0" applyFont="1" applyBorder="1" applyAlignment="1" applyProtection="1">
      <alignment horizontal="center"/>
    </xf>
    <xf numFmtId="0" fontId="28" fillId="0" borderId="62" xfId="0" applyFont="1" applyBorder="1" applyAlignment="1" applyProtection="1">
      <alignment horizontal="center"/>
    </xf>
    <xf numFmtId="0" fontId="28" fillId="0" borderId="63" xfId="0" applyFont="1" applyBorder="1" applyAlignment="1" applyProtection="1">
      <alignment horizontal="center"/>
    </xf>
    <xf numFmtId="0" fontId="28" fillId="0" borderId="64" xfId="0" applyFont="1" applyBorder="1" applyAlignment="1" applyProtection="1">
      <alignment horizontal="center"/>
    </xf>
    <xf numFmtId="0" fontId="28" fillId="0" borderId="64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right"/>
    </xf>
    <xf numFmtId="49" fontId="28" fillId="0" borderId="0" xfId="0" applyNumberFormat="1" applyFont="1" applyAlignment="1" applyProtection="1">
      <alignment horizontal="center"/>
    </xf>
    <xf numFmtId="49" fontId="28" fillId="0" borderId="0" xfId="0" applyNumberFormat="1" applyFont="1" applyAlignment="1" applyProtection="1"/>
    <xf numFmtId="166" fontId="28" fillId="0" borderId="0" xfId="0" applyNumberFormat="1" applyFont="1" applyFill="1" applyAlignment="1" applyProtection="1"/>
    <xf numFmtId="0" fontId="28" fillId="0" borderId="0" xfId="0" applyFont="1" applyFill="1" applyAlignment="1" applyProtection="1">
      <alignment horizontal="center"/>
    </xf>
    <xf numFmtId="4" fontId="29" fillId="0" borderId="0" xfId="0" applyNumberFormat="1" applyFont="1" applyAlignment="1" applyProtection="1"/>
    <xf numFmtId="0" fontId="28" fillId="0" borderId="0" xfId="0" applyFont="1" applyFill="1" applyAlignment="1" applyProtection="1">
      <alignment horizontal="right"/>
    </xf>
    <xf numFmtId="49" fontId="28" fillId="0" borderId="0" xfId="0" applyNumberFormat="1" applyFont="1" applyFill="1" applyAlignment="1" applyProtection="1">
      <alignment horizontal="center"/>
    </xf>
    <xf numFmtId="49" fontId="28" fillId="0" borderId="0" xfId="0" applyNumberFormat="1" applyFont="1" applyFill="1" applyAlignment="1" applyProtection="1"/>
    <xf numFmtId="0" fontId="28" fillId="0" borderId="0" xfId="0" applyFont="1" applyFill="1" applyAlignment="1" applyProtection="1"/>
    <xf numFmtId="4" fontId="29" fillId="0" borderId="0" xfId="0" applyNumberFormat="1" applyFont="1" applyFill="1" applyAlignment="1" applyProtection="1"/>
    <xf numFmtId="0" fontId="28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4" fontId="30" fillId="0" borderId="0" xfId="0" applyNumberFormat="1" applyFont="1" applyBorder="1" applyAlignment="1" applyProtection="1">
      <alignment horizontal="right"/>
    </xf>
    <xf numFmtId="4" fontId="30" fillId="0" borderId="0" xfId="0" applyNumberFormat="1" applyFont="1" applyBorder="1" applyAlignment="1" applyProtection="1">
      <alignment horizontal="right" vertical="center"/>
    </xf>
    <xf numFmtId="0" fontId="29" fillId="0" borderId="0" xfId="0" applyFont="1" applyAlignment="1" applyProtection="1">
      <alignment horizontal="right"/>
    </xf>
    <xf numFmtId="49" fontId="29" fillId="0" borderId="0" xfId="0" applyNumberFormat="1" applyFont="1" applyAlignment="1" applyProtection="1">
      <alignment horizontal="center"/>
    </xf>
    <xf numFmtId="0" fontId="30" fillId="0" borderId="0" xfId="0" applyFont="1" applyAlignment="1" applyProtection="1"/>
    <xf numFmtId="166" fontId="29" fillId="0" borderId="0" xfId="0" applyNumberFormat="1" applyFont="1" applyAlignment="1" applyProtection="1"/>
    <xf numFmtId="0" fontId="29" fillId="0" borderId="0" xfId="0" applyFont="1" applyAlignment="1" applyProtection="1">
      <alignment horizontal="center"/>
    </xf>
    <xf numFmtId="167" fontId="28" fillId="0" borderId="0" xfId="0" applyNumberFormat="1" applyFont="1" applyAlignment="1" applyProtection="1"/>
    <xf numFmtId="166" fontId="28" fillId="0" borderId="0" xfId="0" applyNumberFormat="1" applyFont="1" applyAlignment="1" applyProtection="1"/>
    <xf numFmtId="0" fontId="28" fillId="0" borderId="0" xfId="0" applyFont="1" applyAlignment="1" applyProtection="1">
      <alignment horizontal="center"/>
    </xf>
    <xf numFmtId="49" fontId="29" fillId="0" borderId="0" xfId="0" applyNumberFormat="1" applyFont="1" applyAlignment="1" applyProtection="1"/>
    <xf numFmtId="0" fontId="29" fillId="0" borderId="0" xfId="0" applyFont="1" applyFill="1" applyAlignment="1" applyProtection="1"/>
    <xf numFmtId="0" fontId="29" fillId="0" borderId="0" xfId="0" applyFont="1" applyFill="1" applyAlignment="1" applyProtection="1">
      <alignment horizontal="center"/>
    </xf>
    <xf numFmtId="4" fontId="29" fillId="0" borderId="0" xfId="0" applyNumberFormat="1" applyFont="1" applyFill="1" applyAlignment="1" applyProtection="1">
      <alignment horizontal="right"/>
    </xf>
    <xf numFmtId="0" fontId="30" fillId="0" borderId="0" xfId="0" applyFont="1" applyAlignment="1" applyProtection="1">
      <alignment horizontal="right"/>
    </xf>
    <xf numFmtId="166" fontId="29" fillId="0" borderId="0" xfId="0" applyNumberFormat="1" applyFont="1" applyFill="1" applyAlignment="1" applyProtection="1"/>
    <xf numFmtId="4" fontId="30" fillId="0" borderId="0" xfId="0" applyNumberFormat="1" applyFont="1" applyAlignment="1" applyProtection="1"/>
    <xf numFmtId="0" fontId="29" fillId="0" borderId="0" xfId="0" applyFont="1" applyAlignment="1" applyProtection="1"/>
    <xf numFmtId="0" fontId="32" fillId="0" borderId="0" xfId="0" applyFont="1" applyAlignment="1" applyProtection="1"/>
    <xf numFmtId="0" fontId="30" fillId="0" borderId="0" xfId="0" applyFont="1" applyFill="1" applyAlignment="1" applyProtection="1">
      <alignment horizontal="right"/>
    </xf>
    <xf numFmtId="4" fontId="33" fillId="0" borderId="0" xfId="0" applyNumberFormat="1" applyFont="1" applyAlignment="1" applyProtection="1"/>
    <xf numFmtId="4" fontId="28" fillId="0" borderId="0" xfId="0" applyNumberFormat="1" applyFont="1" applyAlignment="1" applyProtection="1"/>
    <xf numFmtId="0" fontId="34" fillId="0" borderId="0" xfId="0" applyFont="1" applyAlignment="1" applyProtection="1"/>
    <xf numFmtId="0" fontId="28" fillId="0" borderId="65" xfId="0" applyFont="1" applyBorder="1" applyAlignment="1" applyProtection="1">
      <alignment horizontal="center"/>
    </xf>
    <xf numFmtId="0" fontId="28" fillId="0" borderId="66" xfId="0" applyFont="1" applyBorder="1" applyAlignment="1" applyProtection="1">
      <alignment horizontal="center"/>
    </xf>
    <xf numFmtId="0" fontId="28" fillId="0" borderId="67" xfId="0" applyFont="1" applyBorder="1" applyAlignment="1" applyProtection="1">
      <alignment horizontal="centerContinuous"/>
    </xf>
    <xf numFmtId="0" fontId="28" fillId="0" borderId="68" xfId="0" applyFont="1" applyBorder="1" applyAlignment="1" applyProtection="1">
      <alignment horizontal="centerContinuous"/>
    </xf>
    <xf numFmtId="0" fontId="28" fillId="0" borderId="69" xfId="0" applyFont="1" applyBorder="1" applyAlignment="1" applyProtection="1">
      <alignment horizontal="centerContinuous"/>
    </xf>
    <xf numFmtId="0" fontId="28" fillId="0" borderId="70" xfId="0" applyFont="1" applyBorder="1" applyAlignment="1" applyProtection="1">
      <alignment horizontal="center"/>
    </xf>
    <xf numFmtId="0" fontId="28" fillId="0" borderId="65" xfId="0" applyNumberFormat="1" applyFont="1" applyBorder="1" applyAlignment="1" applyProtection="1">
      <alignment horizontal="center"/>
    </xf>
    <xf numFmtId="0" fontId="28" fillId="0" borderId="66" xfId="0" applyNumberFormat="1" applyFont="1" applyBorder="1" applyAlignment="1" applyProtection="1">
      <alignment horizontal="center"/>
    </xf>
    <xf numFmtId="0" fontId="28" fillId="0" borderId="70" xfId="0" applyNumberFormat="1" applyFont="1" applyBorder="1" applyAlignment="1" applyProtection="1">
      <alignment horizontal="center"/>
    </xf>
    <xf numFmtId="0" fontId="28" fillId="0" borderId="71" xfId="0" applyFont="1" applyBorder="1" applyAlignment="1" applyProtection="1">
      <alignment horizontal="center"/>
    </xf>
    <xf numFmtId="0" fontId="28" fillId="0" borderId="72" xfId="0" applyFont="1" applyBorder="1" applyAlignment="1" applyProtection="1">
      <alignment horizontal="center"/>
    </xf>
    <xf numFmtId="0" fontId="28" fillId="0" borderId="72" xfId="0" applyFont="1" applyBorder="1" applyAlignment="1" applyProtection="1">
      <alignment horizontal="center" vertical="center"/>
    </xf>
    <xf numFmtId="0" fontId="28" fillId="0" borderId="73" xfId="0" applyFont="1" applyBorder="1" applyAlignment="1" applyProtection="1">
      <alignment horizontal="center"/>
    </xf>
    <xf numFmtId="0" fontId="28" fillId="0" borderId="74" xfId="0" applyFont="1" applyBorder="1" applyAlignment="1" applyProtection="1">
      <alignment horizontal="center"/>
    </xf>
    <xf numFmtId="0" fontId="28" fillId="0" borderId="71" xfId="0" applyNumberFormat="1" applyFont="1" applyBorder="1" applyAlignment="1" applyProtection="1">
      <alignment horizontal="center"/>
    </xf>
    <xf numFmtId="0" fontId="28" fillId="0" borderId="72" xfId="0" applyNumberFormat="1" applyFont="1" applyBorder="1" applyAlignment="1" applyProtection="1">
      <alignment horizontal="center"/>
    </xf>
    <xf numFmtId="0" fontId="28" fillId="0" borderId="74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horizontal="right"/>
    </xf>
    <xf numFmtId="0" fontId="35" fillId="0" borderId="0" xfId="0" applyFont="1" applyAlignment="1" applyProtection="1"/>
    <xf numFmtId="0" fontId="35" fillId="0" borderId="0" xfId="0" applyFont="1" applyBorder="1" applyAlignment="1" applyProtection="1">
      <alignment horizontal="right"/>
    </xf>
    <xf numFmtId="49" fontId="35" fillId="0" borderId="0" xfId="0" applyNumberFormat="1" applyFont="1" applyBorder="1" applyAlignment="1" applyProtection="1">
      <alignment horizontal="center"/>
    </xf>
    <xf numFmtId="49" fontId="35" fillId="0" borderId="0" xfId="0" applyNumberFormat="1" applyFont="1" applyBorder="1" applyAlignment="1" applyProtection="1"/>
    <xf numFmtId="0" fontId="35" fillId="0" borderId="0" xfId="0" applyFont="1" applyBorder="1" applyAlignment="1" applyProtection="1">
      <alignment vertical="center" wrapText="1"/>
    </xf>
    <xf numFmtId="0" fontId="35" fillId="0" borderId="0" xfId="0" applyFont="1" applyBorder="1" applyAlignment="1" applyProtection="1"/>
    <xf numFmtId="49" fontId="17" fillId="0" borderId="2" xfId="0" applyNumberFormat="1" applyFont="1" applyBorder="1" applyAlignment="1">
      <alignment horizontal="right"/>
      <protection locked="0"/>
    </xf>
    <xf numFmtId="0" fontId="17" fillId="0" borderId="2" xfId="0" applyFont="1" applyBorder="1" applyAlignment="1">
      <alignment horizontal="left" wrapText="1"/>
      <protection locked="0"/>
    </xf>
    <xf numFmtId="0" fontId="36" fillId="0" borderId="0" xfId="0" applyFont="1" applyAlignment="1">
      <alignment horizontal="left" wrapText="1"/>
      <protection locked="0"/>
    </xf>
    <xf numFmtId="0" fontId="18" fillId="0" borderId="49" xfId="1" applyFont="1" applyBorder="1" applyAlignment="1" applyProtection="1">
      <alignment horizontal="left" vertical="center"/>
    </xf>
    <xf numFmtId="0" fontId="0" fillId="0" borderId="37" xfId="1" applyFont="1" applyBorder="1" applyAlignment="1" applyProtection="1">
      <alignment horizontal="left" vertical="center"/>
    </xf>
    <xf numFmtId="0" fontId="18" fillId="0" borderId="9" xfId="1" applyFont="1" applyBorder="1" applyAlignment="1" applyProtection="1">
      <alignment horizontal="left" vertical="center"/>
    </xf>
    <xf numFmtId="0" fontId="16" fillId="0" borderId="13" xfId="1" applyFont="1" applyBorder="1" applyAlignment="1" applyProtection="1">
      <alignment horizontal="left" vertical="center" wrapText="1"/>
    </xf>
    <xf numFmtId="0" fontId="16" fillId="0" borderId="0" xfId="1" applyFont="1" applyBorder="1" applyAlignment="1" applyProtection="1">
      <alignment horizontal="left" vertical="center" wrapText="1"/>
    </xf>
    <xf numFmtId="0" fontId="16" fillId="0" borderId="14" xfId="1" applyFont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/>
    </xf>
    <xf numFmtId="164" fontId="0" fillId="0" borderId="0" xfId="0" applyNumberFormat="1" applyAlignment="1">
      <alignment horizontal="left" vertical="top"/>
      <protection locked="0"/>
    </xf>
    <xf numFmtId="0" fontId="28" fillId="0" borderId="0" xfId="0" applyFont="1" applyFill="1" applyBorder="1" applyAlignment="1" applyProtection="1">
      <alignment horizontal="center"/>
    </xf>
    <xf numFmtId="0" fontId="32" fillId="0" borderId="0" xfId="0" applyFont="1" applyFill="1" applyAlignment="1" applyProtection="1"/>
    <xf numFmtId="0" fontId="37" fillId="0" borderId="2" xfId="1" applyFont="1" applyFill="1" applyBorder="1" applyAlignment="1" applyProtection="1">
      <alignment horizontal="center" vertical="center"/>
    </xf>
    <xf numFmtId="0" fontId="11" fillId="0" borderId="2" xfId="1" applyFill="1" applyBorder="1" applyAlignment="1" applyProtection="1">
      <alignment horizontal="center" vertical="center"/>
    </xf>
    <xf numFmtId="49" fontId="11" fillId="0" borderId="2" xfId="1" applyNumberFormat="1" applyFill="1" applyBorder="1" applyAlignment="1" applyProtection="1">
      <alignment horizontal="left" vertical="center" wrapText="1"/>
    </xf>
    <xf numFmtId="0" fontId="37" fillId="0" borderId="2" xfId="1" applyFont="1" applyFill="1" applyBorder="1" applyAlignment="1" applyProtection="1">
      <alignment horizontal="left" vertical="center" wrapText="1"/>
    </xf>
    <xf numFmtId="4" fontId="11" fillId="0" borderId="2" xfId="1" applyNumberFormat="1" applyFill="1" applyBorder="1" applyAlignment="1" applyProtection="1">
      <alignment vertical="center"/>
    </xf>
    <xf numFmtId="39" fontId="4" fillId="0" borderId="2" xfId="1" applyNumberFormat="1" applyFont="1" applyBorder="1" applyAlignment="1">
      <alignment horizontal="right"/>
      <protection locked="0"/>
    </xf>
    <xf numFmtId="49" fontId="37" fillId="0" borderId="2" xfId="1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6" fillId="0" borderId="0" xfId="0" applyFont="1" applyAlignment="1">
      <alignment horizontal="center" wrapText="1"/>
      <protection locked="0"/>
    </xf>
    <xf numFmtId="0" fontId="3" fillId="0" borderId="0" xfId="0" applyFont="1" applyAlignment="1">
      <alignment horizontal="center" wrapText="1"/>
      <protection locked="0"/>
    </xf>
    <xf numFmtId="0" fontId="4" fillId="0" borderId="2" xfId="0" applyFont="1" applyBorder="1" applyAlignment="1">
      <alignment horizontal="center" wrapText="1"/>
      <protection locked="0"/>
    </xf>
    <xf numFmtId="0" fontId="7" fillId="0" borderId="2" xfId="0" applyFont="1" applyBorder="1" applyAlignment="1">
      <alignment horizontal="center" wrapText="1"/>
      <protection locked="0"/>
    </xf>
    <xf numFmtId="0" fontId="8" fillId="0" borderId="2" xfId="0" applyFont="1" applyBorder="1" applyAlignment="1">
      <alignment horizontal="center" wrapText="1"/>
      <protection locked="0"/>
    </xf>
    <xf numFmtId="0" fontId="9" fillId="0" borderId="2" xfId="0" applyFont="1" applyBorder="1" applyAlignment="1">
      <alignment horizontal="center" wrapText="1"/>
      <protection locked="0"/>
    </xf>
    <xf numFmtId="0" fontId="10" fillId="0" borderId="0" xfId="0" applyFont="1" applyAlignment="1">
      <alignment horizontal="center" wrapText="1"/>
      <protection locked="0"/>
    </xf>
    <xf numFmtId="0" fontId="0" fillId="0" borderId="0" xfId="0" applyAlignment="1">
      <alignment horizontal="center" vertical="top" wrapText="1"/>
      <protection locked="0"/>
    </xf>
    <xf numFmtId="0" fontId="16" fillId="0" borderId="0" xfId="1" applyFont="1" applyAlignment="1" applyProtection="1">
      <alignment horizontal="left" vertical="center"/>
    </xf>
    <xf numFmtId="0" fontId="18" fillId="0" borderId="9" xfId="1" applyFont="1" applyBorder="1" applyAlignment="1" applyProtection="1">
      <alignment horizontal="left" vertical="center"/>
    </xf>
    <xf numFmtId="0" fontId="15" fillId="0" borderId="11" xfId="1" applyFont="1" applyBorder="1" applyAlignment="1" applyProtection="1">
      <alignment horizontal="left" vertical="center" wrapText="1"/>
    </xf>
    <xf numFmtId="0" fontId="15" fillId="0" borderId="75" xfId="1" applyFont="1" applyBorder="1" applyAlignment="1" applyProtection="1">
      <alignment horizontal="left" vertical="center" wrapText="1"/>
    </xf>
    <xf numFmtId="0" fontId="15" fillId="0" borderId="12" xfId="1" applyFont="1" applyBorder="1" applyAlignment="1" applyProtection="1">
      <alignment horizontal="left" vertical="center" wrapText="1"/>
    </xf>
    <xf numFmtId="0" fontId="16" fillId="0" borderId="13" xfId="1" applyFont="1" applyBorder="1" applyAlignment="1" applyProtection="1">
      <alignment horizontal="left" vertical="center" wrapText="1"/>
    </xf>
    <xf numFmtId="0" fontId="16" fillId="0" borderId="0" xfId="1" applyFont="1" applyBorder="1" applyAlignment="1" applyProtection="1">
      <alignment horizontal="left" vertical="center" wrapText="1"/>
    </xf>
    <xf numFmtId="0" fontId="16" fillId="0" borderId="14" xfId="1" applyFont="1" applyBorder="1" applyAlignment="1" applyProtection="1">
      <alignment horizontal="left" vertical="center" wrapText="1"/>
    </xf>
    <xf numFmtId="0" fontId="16" fillId="0" borderId="15" xfId="1" applyFont="1" applyBorder="1" applyAlignment="1" applyProtection="1">
      <alignment horizontal="left" vertical="center" wrapText="1"/>
    </xf>
    <xf numFmtId="0" fontId="16" fillId="0" borderId="76" xfId="1" applyFont="1" applyBorder="1" applyAlignment="1" applyProtection="1">
      <alignment horizontal="left" vertical="center" wrapText="1"/>
    </xf>
    <xf numFmtId="0" fontId="16" fillId="0" borderId="16" xfId="1" applyFont="1" applyBorder="1" applyAlignment="1" applyProtection="1">
      <alignment horizontal="left" vertical="center" wrapText="1"/>
    </xf>
    <xf numFmtId="0" fontId="17" fillId="0" borderId="11" xfId="1" applyFont="1" applyBorder="1" applyAlignment="1" applyProtection="1">
      <alignment horizontal="left" vertical="center" wrapText="1"/>
    </xf>
    <xf numFmtId="0" fontId="17" fillId="0" borderId="75" xfId="1" applyFont="1" applyBorder="1" applyAlignment="1" applyProtection="1">
      <alignment horizontal="left" vertical="center" wrapText="1"/>
    </xf>
    <xf numFmtId="0" fontId="17" fillId="0" borderId="12" xfId="1" applyFont="1" applyBorder="1" applyAlignment="1" applyProtection="1">
      <alignment horizontal="left" vertical="center" wrapText="1"/>
    </xf>
    <xf numFmtId="0" fontId="17" fillId="0" borderId="13" xfId="1" applyFont="1" applyBorder="1" applyAlignment="1" applyProtection="1">
      <alignment horizontal="left" vertical="center" wrapText="1"/>
    </xf>
    <xf numFmtId="0" fontId="17" fillId="0" borderId="0" xfId="1" applyFont="1" applyBorder="1" applyAlignment="1" applyProtection="1">
      <alignment horizontal="left" vertical="center" wrapText="1"/>
    </xf>
    <xf numFmtId="0" fontId="17" fillId="0" borderId="14" xfId="1" applyFont="1" applyBorder="1" applyAlignment="1" applyProtection="1">
      <alignment horizontal="left" vertical="center" wrapText="1"/>
    </xf>
    <xf numFmtId="0" fontId="17" fillId="0" borderId="15" xfId="1" applyFont="1" applyBorder="1" applyAlignment="1" applyProtection="1">
      <alignment horizontal="left" vertical="center" wrapText="1"/>
    </xf>
    <xf numFmtId="0" fontId="17" fillId="0" borderId="76" xfId="1" applyFont="1" applyBorder="1" applyAlignment="1" applyProtection="1">
      <alignment horizontal="left" vertical="center" wrapText="1"/>
    </xf>
    <xf numFmtId="0" fontId="17" fillId="0" borderId="16" xfId="1" applyFont="1" applyBorder="1" applyAlignment="1" applyProtection="1">
      <alignment horizontal="left" vertical="center" wrapText="1"/>
    </xf>
    <xf numFmtId="0" fontId="15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S38"/>
  <sheetViews>
    <sheetView showGridLines="0" workbookViewId="0">
      <pane ySplit="3" topLeftCell="A4" activePane="bottomLeft" state="frozenSplit"/>
      <selection activeCell="R119" sqref="R119"/>
      <selection pane="bottomLeft" activeCell="E8" sqref="E8:M8"/>
    </sheetView>
  </sheetViews>
  <sheetFormatPr defaultColWidth="10.5" defaultRowHeight="12" customHeight="1" x14ac:dyDescent="0.2"/>
  <cols>
    <col min="1" max="1" width="2.5" style="42" customWidth="1"/>
    <col min="2" max="2" width="2.33203125" style="42" customWidth="1"/>
    <col min="3" max="3" width="3.83203125" style="42" customWidth="1"/>
    <col min="4" max="4" width="11.6640625" style="42" customWidth="1"/>
    <col min="5" max="5" width="30.1640625" style="42" customWidth="1"/>
    <col min="6" max="6" width="1.1640625" style="42" customWidth="1"/>
    <col min="7" max="7" width="2.5" style="42" customWidth="1"/>
    <col min="8" max="8" width="4.1640625" style="42" customWidth="1"/>
    <col min="9" max="9" width="10.33203125" style="42" customWidth="1"/>
    <col min="10" max="10" width="15.83203125" style="42" customWidth="1"/>
    <col min="11" max="11" width="1" style="42" customWidth="1"/>
    <col min="12" max="12" width="2.6640625" style="42" customWidth="1"/>
    <col min="13" max="13" width="4.5" style="42" customWidth="1"/>
    <col min="14" max="14" width="5.6640625" style="42" customWidth="1"/>
    <col min="15" max="15" width="3.6640625" style="42" customWidth="1"/>
    <col min="16" max="16" width="13.33203125" style="42" customWidth="1"/>
    <col min="17" max="17" width="5" style="42" customWidth="1"/>
    <col min="18" max="18" width="15.83203125" style="42" customWidth="1"/>
    <col min="19" max="19" width="0.83203125" style="42" customWidth="1"/>
    <col min="20" max="16384" width="10.5" style="167"/>
  </cols>
  <sheetData>
    <row r="1" spans="1:19" s="42" customFormat="1" ht="3.7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19" s="42" customFormat="1" ht="19.5" customHeight="1" x14ac:dyDescent="0.25">
      <c r="A2" s="43"/>
      <c r="B2" s="44"/>
      <c r="C2" s="44"/>
      <c r="D2" s="44"/>
      <c r="E2" s="44"/>
      <c r="F2" s="44"/>
      <c r="G2" s="45" t="s">
        <v>600</v>
      </c>
      <c r="H2" s="46"/>
      <c r="I2" s="44"/>
      <c r="J2" s="44"/>
      <c r="K2" s="44"/>
      <c r="L2" s="44"/>
      <c r="M2" s="44"/>
      <c r="N2" s="44"/>
      <c r="O2" s="44"/>
      <c r="P2" s="44"/>
      <c r="Q2" s="44"/>
      <c r="R2" s="44"/>
      <c r="S2" s="47"/>
    </row>
    <row r="3" spans="1:19" s="42" customFormat="1" ht="9" customHeight="1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</row>
    <row r="4" spans="1:19" s="42" customFormat="1" ht="7.5" customHeight="1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52"/>
      <c r="Q4" s="52"/>
      <c r="R4" s="52"/>
      <c r="S4" s="54"/>
    </row>
    <row r="5" spans="1:19" s="42" customFormat="1" ht="45" customHeight="1" x14ac:dyDescent="0.2">
      <c r="A5" s="55"/>
      <c r="B5" s="53" t="s">
        <v>163</v>
      </c>
      <c r="C5" s="53"/>
      <c r="D5" s="53"/>
      <c r="E5" s="273" t="s">
        <v>242</v>
      </c>
      <c r="F5" s="274"/>
      <c r="G5" s="274"/>
      <c r="H5" s="274"/>
      <c r="I5" s="274"/>
      <c r="J5" s="274"/>
      <c r="K5" s="274"/>
      <c r="L5" s="274"/>
      <c r="M5" s="275"/>
      <c r="N5" s="53"/>
      <c r="O5" s="53"/>
      <c r="P5" s="53" t="s">
        <v>164</v>
      </c>
      <c r="Q5" s="56"/>
      <c r="R5" s="57"/>
      <c r="S5" s="58"/>
    </row>
    <row r="6" spans="1:19" s="42" customFormat="1" ht="24.75" customHeight="1" x14ac:dyDescent="0.2">
      <c r="A6" s="55"/>
      <c r="B6" s="53" t="s">
        <v>165</v>
      </c>
      <c r="C6" s="53"/>
      <c r="D6" s="53"/>
      <c r="E6" s="276" t="s">
        <v>243</v>
      </c>
      <c r="F6" s="277"/>
      <c r="G6" s="277"/>
      <c r="H6" s="277"/>
      <c r="I6" s="277"/>
      <c r="J6" s="277"/>
      <c r="K6" s="277"/>
      <c r="L6" s="277"/>
      <c r="M6" s="278"/>
      <c r="N6" s="53"/>
      <c r="O6" s="53"/>
      <c r="P6" s="53" t="s">
        <v>166</v>
      </c>
      <c r="Q6" s="59"/>
      <c r="R6" s="60"/>
      <c r="S6" s="58"/>
    </row>
    <row r="7" spans="1:19" s="42" customFormat="1" ht="24.75" customHeight="1" x14ac:dyDescent="0.2">
      <c r="A7" s="55"/>
      <c r="B7" s="53"/>
      <c r="C7" s="53"/>
      <c r="D7" s="53"/>
      <c r="E7" s="247" t="s">
        <v>251</v>
      </c>
      <c r="F7" s="248"/>
      <c r="G7" s="248"/>
      <c r="H7" s="248"/>
      <c r="I7" s="248"/>
      <c r="J7" s="248"/>
      <c r="K7" s="248"/>
      <c r="L7" s="248"/>
      <c r="M7" s="249"/>
      <c r="N7" s="53"/>
      <c r="O7" s="53"/>
      <c r="P7" s="53"/>
      <c r="Q7" s="59"/>
      <c r="R7" s="60"/>
      <c r="S7" s="58"/>
    </row>
    <row r="8" spans="1:19" s="42" customFormat="1" ht="24.75" customHeight="1" x14ac:dyDescent="0.2">
      <c r="A8" s="55"/>
      <c r="B8" s="53"/>
      <c r="C8" s="53"/>
      <c r="D8" s="53"/>
      <c r="E8" s="279" t="s">
        <v>535</v>
      </c>
      <c r="F8" s="280"/>
      <c r="G8" s="280"/>
      <c r="H8" s="280"/>
      <c r="I8" s="280"/>
      <c r="J8" s="280"/>
      <c r="K8" s="280"/>
      <c r="L8" s="280"/>
      <c r="M8" s="281"/>
      <c r="N8" s="53"/>
      <c r="O8" s="53"/>
      <c r="P8" s="53" t="s">
        <v>167</v>
      </c>
      <c r="Q8" s="61" t="s">
        <v>244</v>
      </c>
      <c r="R8" s="62"/>
      <c r="S8" s="58"/>
    </row>
    <row r="9" spans="1:19" s="42" customFormat="1" ht="24.75" customHeight="1" x14ac:dyDescent="0.2">
      <c r="A9" s="55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 t="s">
        <v>168</v>
      </c>
      <c r="Q9" s="53"/>
      <c r="R9" s="53" t="s">
        <v>169</v>
      </c>
      <c r="S9" s="58"/>
    </row>
    <row r="10" spans="1:19" s="42" customFormat="1" ht="24.75" customHeight="1" x14ac:dyDescent="0.2">
      <c r="A10" s="55"/>
      <c r="B10" s="53" t="s">
        <v>170</v>
      </c>
      <c r="C10" s="53"/>
      <c r="D10" s="53"/>
      <c r="E10" s="282" t="s">
        <v>536</v>
      </c>
      <c r="F10" s="283"/>
      <c r="G10" s="283"/>
      <c r="H10" s="283"/>
      <c r="I10" s="283"/>
      <c r="J10" s="283"/>
      <c r="K10" s="283"/>
      <c r="L10" s="283"/>
      <c r="M10" s="284"/>
      <c r="N10" s="53"/>
      <c r="O10" s="53"/>
      <c r="P10" s="63"/>
      <c r="Q10" s="53"/>
      <c r="R10" s="63"/>
      <c r="S10" s="58"/>
    </row>
    <row r="11" spans="1:19" s="42" customFormat="1" ht="24.75" customHeight="1" x14ac:dyDescent="0.2">
      <c r="A11" s="64"/>
      <c r="B11" s="53" t="s">
        <v>171</v>
      </c>
      <c r="C11" s="53"/>
      <c r="D11" s="53"/>
      <c r="E11" s="285" t="s">
        <v>545</v>
      </c>
      <c r="F11" s="286"/>
      <c r="G11" s="286"/>
      <c r="H11" s="286"/>
      <c r="I11" s="286"/>
      <c r="J11" s="286"/>
      <c r="K11" s="286"/>
      <c r="L11" s="286"/>
      <c r="M11" s="287"/>
      <c r="N11" s="53"/>
      <c r="O11" s="53"/>
      <c r="P11" s="63"/>
      <c r="Q11" s="53"/>
      <c r="R11" s="63"/>
      <c r="S11" s="58"/>
    </row>
    <row r="12" spans="1:19" s="42" customFormat="1" ht="24.75" customHeight="1" x14ac:dyDescent="0.2">
      <c r="A12" s="55"/>
      <c r="B12" s="53" t="s">
        <v>172</v>
      </c>
      <c r="C12" s="53"/>
      <c r="D12" s="53"/>
      <c r="E12" s="288"/>
      <c r="F12" s="289"/>
      <c r="G12" s="289"/>
      <c r="H12" s="289"/>
      <c r="I12" s="289"/>
      <c r="J12" s="289"/>
      <c r="K12" s="289"/>
      <c r="L12" s="289"/>
      <c r="M12" s="290"/>
      <c r="N12" s="53"/>
      <c r="O12" s="53"/>
      <c r="P12" s="63"/>
      <c r="Q12" s="53"/>
      <c r="R12" s="63"/>
      <c r="S12" s="58"/>
    </row>
    <row r="13" spans="1:19" s="42" customFormat="1" ht="17.25" customHeight="1" x14ac:dyDescent="0.2">
      <c r="A13" s="55"/>
      <c r="B13" s="53"/>
      <c r="C13" s="53"/>
      <c r="D13" s="53"/>
      <c r="E13" s="53" t="s">
        <v>173</v>
      </c>
      <c r="F13" s="53"/>
      <c r="G13" s="53" t="s">
        <v>174</v>
      </c>
      <c r="H13" s="53"/>
      <c r="I13" s="53"/>
      <c r="J13" s="53"/>
      <c r="K13" s="53"/>
      <c r="L13" s="53"/>
      <c r="M13" s="53"/>
      <c r="N13" s="53"/>
      <c r="O13" s="53"/>
      <c r="P13" s="53" t="s">
        <v>175</v>
      </c>
      <c r="Q13" s="53"/>
      <c r="R13" s="53" t="s">
        <v>176</v>
      </c>
      <c r="S13" s="58"/>
    </row>
    <row r="14" spans="1:19" s="42" customFormat="1" ht="17.25" customHeight="1" x14ac:dyDescent="0.2">
      <c r="A14" s="55"/>
      <c r="B14" s="53"/>
      <c r="C14" s="53"/>
      <c r="D14" s="53"/>
      <c r="E14" s="65"/>
      <c r="F14" s="53"/>
      <c r="G14" s="66"/>
      <c r="H14" s="67"/>
      <c r="I14" s="68"/>
      <c r="J14" s="53"/>
      <c r="K14" s="53"/>
      <c r="L14" s="53"/>
      <c r="M14" s="53"/>
      <c r="N14" s="53"/>
      <c r="O14" s="53"/>
      <c r="P14" s="65"/>
      <c r="Q14" s="53"/>
      <c r="R14" s="65"/>
      <c r="S14" s="58"/>
    </row>
    <row r="15" spans="1:19" s="42" customFormat="1" ht="6.75" customHeight="1" x14ac:dyDescent="0.2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1"/>
    </row>
    <row r="16" spans="1:19" s="42" customFormat="1" ht="23.25" customHeight="1" x14ac:dyDescent="0.2">
      <c r="A16" s="72"/>
      <c r="B16" s="73"/>
      <c r="C16" s="73"/>
      <c r="D16" s="73"/>
      <c r="E16" s="74" t="s">
        <v>177</v>
      </c>
      <c r="F16" s="73"/>
      <c r="G16" s="73"/>
      <c r="H16" s="73"/>
      <c r="I16" s="73"/>
      <c r="J16" s="73"/>
      <c r="K16" s="73"/>
      <c r="L16" s="73"/>
      <c r="M16" s="73"/>
      <c r="N16" s="73"/>
      <c r="O16" s="75"/>
      <c r="P16" s="73"/>
      <c r="Q16" s="73"/>
      <c r="R16" s="73"/>
      <c r="S16" s="76"/>
    </row>
    <row r="17" spans="1:19" s="42" customFormat="1" ht="21.75" customHeight="1" x14ac:dyDescent="0.2">
      <c r="A17" s="77" t="s">
        <v>178</v>
      </c>
      <c r="B17" s="78"/>
      <c r="C17" s="78"/>
      <c r="D17" s="79"/>
      <c r="E17" s="80" t="s">
        <v>179</v>
      </c>
      <c r="F17" s="79"/>
      <c r="G17" s="80" t="s">
        <v>180</v>
      </c>
      <c r="H17" s="78"/>
      <c r="I17" s="81"/>
      <c r="J17" s="82" t="s">
        <v>179</v>
      </c>
      <c r="K17" s="79"/>
      <c r="L17" s="80" t="s">
        <v>181</v>
      </c>
      <c r="M17" s="78"/>
      <c r="N17" s="78"/>
      <c r="O17" s="83"/>
      <c r="P17" s="79"/>
      <c r="Q17" s="80" t="s">
        <v>182</v>
      </c>
      <c r="R17" s="78"/>
      <c r="S17" s="84"/>
    </row>
    <row r="18" spans="1:19" s="42" customFormat="1" ht="23.25" customHeight="1" x14ac:dyDescent="0.2">
      <c r="A18" s="85"/>
      <c r="B18" s="86"/>
      <c r="C18" s="86"/>
      <c r="D18" s="87"/>
      <c r="E18" s="88"/>
      <c r="F18" s="89"/>
      <c r="G18" s="90"/>
      <c r="H18" s="86"/>
      <c r="I18" s="87"/>
      <c r="J18" s="91"/>
      <c r="K18" s="89"/>
      <c r="L18" s="90"/>
      <c r="M18" s="86"/>
      <c r="N18" s="86"/>
      <c r="O18" s="75"/>
      <c r="P18" s="87"/>
      <c r="Q18" s="90"/>
      <c r="R18" s="92"/>
      <c r="S18" s="93"/>
    </row>
    <row r="19" spans="1:19" s="42" customFormat="1" ht="23.25" customHeight="1" x14ac:dyDescent="0.2">
      <c r="A19" s="94"/>
      <c r="B19" s="74"/>
      <c r="C19" s="74"/>
      <c r="D19" s="74"/>
      <c r="E19" s="74" t="s">
        <v>183</v>
      </c>
      <c r="F19" s="74"/>
      <c r="G19" s="74"/>
      <c r="H19" s="74"/>
      <c r="I19" s="95" t="s">
        <v>184</v>
      </c>
      <c r="J19" s="74"/>
      <c r="K19" s="74"/>
      <c r="L19" s="74"/>
      <c r="M19" s="74"/>
      <c r="N19" s="74"/>
      <c r="O19" s="246"/>
      <c r="P19" s="74"/>
      <c r="Q19" s="74"/>
      <c r="R19" s="74"/>
      <c r="S19" s="96"/>
    </row>
    <row r="20" spans="1:19" s="42" customFormat="1" ht="21.75" customHeight="1" x14ac:dyDescent="0.2">
      <c r="A20" s="97" t="s">
        <v>185</v>
      </c>
      <c r="B20" s="98"/>
      <c r="C20" s="99" t="s">
        <v>186</v>
      </c>
      <c r="D20" s="100"/>
      <c r="E20" s="100"/>
      <c r="F20" s="101"/>
      <c r="G20" s="97" t="s">
        <v>187</v>
      </c>
      <c r="H20" s="98"/>
      <c r="I20" s="99" t="s">
        <v>188</v>
      </c>
      <c r="J20" s="100"/>
      <c r="K20" s="102"/>
      <c r="L20" s="97" t="s">
        <v>189</v>
      </c>
      <c r="M20" s="98"/>
      <c r="N20" s="99" t="s">
        <v>190</v>
      </c>
      <c r="O20" s="103"/>
      <c r="P20" s="100"/>
      <c r="Q20" s="100"/>
      <c r="R20" s="100"/>
      <c r="S20" s="102"/>
    </row>
    <row r="21" spans="1:19" s="42" customFormat="1" ht="27" customHeight="1" x14ac:dyDescent="0.2">
      <c r="A21" s="104" t="s">
        <v>10</v>
      </c>
      <c r="B21" s="105" t="s">
        <v>18</v>
      </c>
      <c r="C21" s="106"/>
      <c r="D21" s="245" t="s">
        <v>542</v>
      </c>
      <c r="E21" s="108">
        <f>CYKLOCHODNÍK!H115</f>
        <v>0</v>
      </c>
      <c r="F21" s="109"/>
      <c r="G21" s="104" t="s">
        <v>17</v>
      </c>
      <c r="H21" s="110" t="s">
        <v>192</v>
      </c>
      <c r="I21" s="111"/>
      <c r="J21" s="112"/>
      <c r="K21" s="109"/>
      <c r="L21" s="104" t="s">
        <v>193</v>
      </c>
      <c r="M21" s="113" t="s">
        <v>194</v>
      </c>
      <c r="N21" s="114"/>
      <c r="O21" s="83"/>
      <c r="P21" s="115"/>
      <c r="Q21" s="111"/>
      <c r="R21" s="108">
        <v>0</v>
      </c>
      <c r="S21" s="109"/>
    </row>
    <row r="22" spans="1:19" s="42" customFormat="1" ht="27" customHeight="1" x14ac:dyDescent="0.2">
      <c r="A22" s="104" t="s">
        <v>11</v>
      </c>
      <c r="B22" s="116"/>
      <c r="C22" s="117"/>
      <c r="D22" s="245" t="s">
        <v>543</v>
      </c>
      <c r="E22" s="108">
        <f>'VO '!I101</f>
        <v>0</v>
      </c>
      <c r="F22" s="109"/>
      <c r="G22" s="104" t="s">
        <v>94</v>
      </c>
      <c r="H22" s="110" t="s">
        <v>196</v>
      </c>
      <c r="I22" s="111"/>
      <c r="J22" s="112"/>
      <c r="K22" s="109"/>
      <c r="L22" s="104" t="s">
        <v>197</v>
      </c>
      <c r="M22" s="113" t="s">
        <v>198</v>
      </c>
      <c r="N22" s="114"/>
      <c r="O22" s="83"/>
      <c r="P22" s="114"/>
      <c r="Q22" s="111"/>
      <c r="R22" s="108">
        <v>0</v>
      </c>
      <c r="S22" s="109"/>
    </row>
    <row r="23" spans="1:19" s="42" customFormat="1" ht="27" customHeight="1" x14ac:dyDescent="0.2">
      <c r="A23" s="104"/>
      <c r="B23" s="244"/>
      <c r="C23" s="133"/>
      <c r="D23" s="245" t="s">
        <v>544</v>
      </c>
      <c r="E23" s="108">
        <f>'SADOVKY '!J107</f>
        <v>0</v>
      </c>
      <c r="F23" s="109"/>
      <c r="G23" s="104"/>
      <c r="H23" s="110"/>
      <c r="I23" s="111"/>
      <c r="J23" s="112"/>
      <c r="K23" s="109"/>
      <c r="L23" s="104"/>
      <c r="M23" s="113"/>
      <c r="N23" s="114"/>
      <c r="O23" s="83"/>
      <c r="P23" s="114"/>
      <c r="Q23" s="111"/>
      <c r="R23" s="108"/>
      <c r="S23" s="109"/>
    </row>
    <row r="24" spans="1:19" s="42" customFormat="1" ht="27" customHeight="1" x14ac:dyDescent="0.2">
      <c r="A24" s="104" t="s">
        <v>12</v>
      </c>
      <c r="B24" s="105" t="s">
        <v>199</v>
      </c>
      <c r="C24" s="106"/>
      <c r="D24" s="107" t="s">
        <v>191</v>
      </c>
      <c r="E24" s="108">
        <v>0</v>
      </c>
      <c r="F24" s="109"/>
      <c r="G24" s="104" t="s">
        <v>200</v>
      </c>
      <c r="H24" s="110" t="s">
        <v>201</v>
      </c>
      <c r="I24" s="111"/>
      <c r="J24" s="112"/>
      <c r="K24" s="109"/>
      <c r="L24" s="104" t="s">
        <v>202</v>
      </c>
      <c r="M24" s="113" t="s">
        <v>203</v>
      </c>
      <c r="N24" s="114"/>
      <c r="O24" s="83"/>
      <c r="P24" s="114"/>
      <c r="Q24" s="111"/>
      <c r="R24" s="108">
        <v>0</v>
      </c>
      <c r="S24" s="109"/>
    </row>
    <row r="25" spans="1:19" s="42" customFormat="1" ht="27" customHeight="1" x14ac:dyDescent="0.2">
      <c r="A25" s="104" t="s">
        <v>13</v>
      </c>
      <c r="B25" s="116"/>
      <c r="C25" s="117"/>
      <c r="D25" s="107" t="s">
        <v>195</v>
      </c>
      <c r="E25" s="108">
        <v>0</v>
      </c>
      <c r="F25" s="109"/>
      <c r="G25" s="104" t="s">
        <v>204</v>
      </c>
      <c r="H25" s="110"/>
      <c r="I25" s="111"/>
      <c r="J25" s="112"/>
      <c r="K25" s="109"/>
      <c r="L25" s="104" t="s">
        <v>205</v>
      </c>
      <c r="M25" s="118" t="s">
        <v>206</v>
      </c>
      <c r="N25" s="114"/>
      <c r="O25" s="83"/>
      <c r="P25" s="114"/>
      <c r="Q25" s="111"/>
      <c r="R25" s="108">
        <v>0</v>
      </c>
      <c r="S25" s="109"/>
    </row>
    <row r="26" spans="1:19" s="42" customFormat="1" ht="27" customHeight="1" x14ac:dyDescent="0.2">
      <c r="A26" s="104" t="s">
        <v>14</v>
      </c>
      <c r="B26" s="105" t="s">
        <v>207</v>
      </c>
      <c r="C26" s="106"/>
      <c r="D26" s="107" t="s">
        <v>191</v>
      </c>
      <c r="E26" s="108">
        <v>0</v>
      </c>
      <c r="F26" s="109"/>
      <c r="G26" s="119"/>
      <c r="H26" s="120"/>
      <c r="I26" s="111"/>
      <c r="J26" s="112"/>
      <c r="K26" s="109"/>
      <c r="L26" s="104" t="s">
        <v>208</v>
      </c>
      <c r="M26" s="113" t="s">
        <v>209</v>
      </c>
      <c r="N26" s="114"/>
      <c r="O26" s="83"/>
      <c r="P26" s="114"/>
      <c r="Q26" s="121"/>
      <c r="R26" s="108">
        <v>0</v>
      </c>
      <c r="S26" s="109"/>
    </row>
    <row r="27" spans="1:19" s="42" customFormat="1" ht="23.25" customHeight="1" x14ac:dyDescent="0.2">
      <c r="A27" s="104" t="s">
        <v>15</v>
      </c>
      <c r="B27" s="116"/>
      <c r="C27" s="117"/>
      <c r="D27" s="107" t="s">
        <v>195</v>
      </c>
      <c r="E27" s="108">
        <v>0</v>
      </c>
      <c r="F27" s="109"/>
      <c r="G27" s="119"/>
      <c r="H27" s="120"/>
      <c r="I27" s="111"/>
      <c r="J27" s="112"/>
      <c r="K27" s="109"/>
      <c r="L27" s="104" t="s">
        <v>210</v>
      </c>
      <c r="M27" s="113" t="s">
        <v>211</v>
      </c>
      <c r="N27" s="114"/>
      <c r="O27" s="83"/>
      <c r="P27" s="114"/>
      <c r="Q27" s="111"/>
      <c r="R27" s="108">
        <v>0</v>
      </c>
      <c r="S27" s="109"/>
    </row>
    <row r="28" spans="1:19" s="42" customFormat="1" ht="21.75" customHeight="1" x14ac:dyDescent="0.2">
      <c r="A28" s="104" t="s">
        <v>16</v>
      </c>
      <c r="B28" s="271" t="s">
        <v>212</v>
      </c>
      <c r="C28" s="271"/>
      <c r="D28" s="271"/>
      <c r="E28" s="108">
        <f>E21+E22+E23</f>
        <v>0</v>
      </c>
      <c r="F28" s="109"/>
      <c r="G28" s="104" t="s">
        <v>213</v>
      </c>
      <c r="H28" s="122" t="s">
        <v>214</v>
      </c>
      <c r="I28" s="111"/>
      <c r="J28" s="112"/>
      <c r="K28" s="109"/>
      <c r="L28" s="104" t="s">
        <v>215</v>
      </c>
      <c r="M28" s="122" t="s">
        <v>216</v>
      </c>
      <c r="N28" s="114"/>
      <c r="O28" s="83"/>
      <c r="P28" s="114"/>
      <c r="Q28" s="111"/>
      <c r="R28" s="108">
        <v>0</v>
      </c>
      <c r="S28" s="109"/>
    </row>
    <row r="29" spans="1:19" s="42" customFormat="1" ht="21.75" customHeight="1" x14ac:dyDescent="0.2">
      <c r="A29" s="123" t="s">
        <v>217</v>
      </c>
      <c r="B29" s="124" t="s">
        <v>218</v>
      </c>
      <c r="C29" s="86"/>
      <c r="D29" s="89"/>
      <c r="E29" s="125">
        <v>0</v>
      </c>
      <c r="F29" s="93"/>
      <c r="G29" s="123" t="s">
        <v>219</v>
      </c>
      <c r="H29" s="124" t="s">
        <v>220</v>
      </c>
      <c r="I29" s="89"/>
      <c r="J29" s="125">
        <v>0</v>
      </c>
      <c r="K29" s="93"/>
      <c r="L29" s="123" t="s">
        <v>221</v>
      </c>
      <c r="M29" s="124" t="s">
        <v>222</v>
      </c>
      <c r="N29" s="86"/>
      <c r="O29" s="75"/>
      <c r="P29" s="86"/>
      <c r="Q29" s="89"/>
      <c r="R29" s="125">
        <v>0</v>
      </c>
      <c r="S29" s="93"/>
    </row>
    <row r="30" spans="1:19" s="42" customFormat="1" ht="21.75" customHeight="1" x14ac:dyDescent="0.2">
      <c r="A30" s="126" t="s">
        <v>171</v>
      </c>
      <c r="B30" s="127"/>
      <c r="C30" s="127"/>
      <c r="D30" s="127"/>
      <c r="E30" s="127"/>
      <c r="F30" s="128"/>
      <c r="G30" s="129"/>
      <c r="H30" s="127"/>
      <c r="I30" s="127"/>
      <c r="J30" s="127"/>
      <c r="K30" s="130"/>
      <c r="L30" s="97" t="s">
        <v>223</v>
      </c>
      <c r="M30" s="79"/>
      <c r="N30" s="99" t="s">
        <v>224</v>
      </c>
      <c r="O30" s="103"/>
      <c r="P30" s="78"/>
      <c r="Q30" s="78"/>
      <c r="R30" s="78"/>
      <c r="S30" s="84"/>
    </row>
    <row r="31" spans="1:19" s="42" customFormat="1" ht="21.75" customHeight="1" x14ac:dyDescent="0.2">
      <c r="A31" s="131"/>
      <c r="B31" s="132"/>
      <c r="C31" s="132"/>
      <c r="D31" s="132"/>
      <c r="E31" s="132"/>
      <c r="F31" s="133"/>
      <c r="G31" s="134"/>
      <c r="H31" s="132"/>
      <c r="I31" s="135"/>
      <c r="J31" s="132"/>
      <c r="K31" s="136"/>
      <c r="L31" s="137" t="s">
        <v>225</v>
      </c>
      <c r="M31" s="110" t="s">
        <v>226</v>
      </c>
      <c r="N31" s="114"/>
      <c r="O31" s="83"/>
      <c r="P31" s="114"/>
      <c r="Q31" s="111"/>
      <c r="R31" s="108">
        <f>E28</f>
        <v>0</v>
      </c>
      <c r="S31" s="109"/>
    </row>
    <row r="32" spans="1:19" s="42" customFormat="1" ht="21.75" customHeight="1" x14ac:dyDescent="0.2">
      <c r="A32" s="138" t="s">
        <v>227</v>
      </c>
      <c r="B32" s="83"/>
      <c r="C32" s="83"/>
      <c r="D32" s="83"/>
      <c r="E32" s="83"/>
      <c r="F32" s="117"/>
      <c r="G32" s="139" t="s">
        <v>228</v>
      </c>
      <c r="H32" s="140"/>
      <c r="I32" s="83"/>
      <c r="J32" s="83"/>
      <c r="K32" s="141"/>
      <c r="L32" s="137" t="s">
        <v>229</v>
      </c>
      <c r="M32" s="142" t="s">
        <v>230</v>
      </c>
      <c r="N32" s="143">
        <v>20</v>
      </c>
      <c r="O32" s="144" t="s">
        <v>231</v>
      </c>
      <c r="P32" s="145">
        <f>R31</f>
        <v>0</v>
      </c>
      <c r="Q32" s="146"/>
      <c r="R32" s="147">
        <f>R31*0.2</f>
        <v>0</v>
      </c>
      <c r="S32" s="148"/>
    </row>
    <row r="33" spans="1:19" s="42" customFormat="1" ht="12.75" hidden="1" customHeight="1" x14ac:dyDescent="0.2">
      <c r="A33" s="149"/>
      <c r="B33" s="150"/>
      <c r="C33" s="150"/>
      <c r="D33" s="150"/>
      <c r="E33" s="150"/>
      <c r="F33" s="106"/>
      <c r="G33" s="151"/>
      <c r="H33" s="150"/>
      <c r="I33" s="150"/>
      <c r="J33" s="150"/>
      <c r="K33" s="152"/>
      <c r="L33" s="153"/>
      <c r="M33" s="154"/>
      <c r="N33" s="154"/>
      <c r="O33" s="154"/>
      <c r="P33" s="154"/>
      <c r="Q33" s="154"/>
      <c r="R33" s="155"/>
      <c r="S33" s="154"/>
    </row>
    <row r="34" spans="1:19" s="42" customFormat="1" ht="35.25" customHeight="1" x14ac:dyDescent="0.2">
      <c r="A34" s="156" t="s">
        <v>170</v>
      </c>
      <c r="B34" s="157"/>
      <c r="C34" s="157"/>
      <c r="D34" s="157"/>
      <c r="E34" s="132"/>
      <c r="F34" s="133"/>
      <c r="G34" s="134"/>
      <c r="H34" s="132"/>
      <c r="I34" s="132"/>
      <c r="J34" s="132"/>
      <c r="K34" s="136"/>
      <c r="L34" s="158" t="s">
        <v>232</v>
      </c>
      <c r="M34" s="272" t="s">
        <v>233</v>
      </c>
      <c r="N34" s="272"/>
      <c r="O34" s="272"/>
      <c r="P34" s="272"/>
      <c r="Q34" s="272"/>
      <c r="R34" s="159">
        <f>R31+R32</f>
        <v>0</v>
      </c>
      <c r="S34" s="93"/>
    </row>
    <row r="35" spans="1:19" s="42" customFormat="1" ht="33" customHeight="1" x14ac:dyDescent="0.2">
      <c r="A35" s="138" t="s">
        <v>227</v>
      </c>
      <c r="B35" s="83"/>
      <c r="C35" s="83"/>
      <c r="D35" s="83"/>
      <c r="E35" s="83"/>
      <c r="F35" s="117"/>
      <c r="G35" s="139" t="s">
        <v>228</v>
      </c>
      <c r="H35" s="83"/>
      <c r="I35" s="83"/>
      <c r="J35" s="83"/>
      <c r="K35" s="148"/>
      <c r="L35" s="97" t="s">
        <v>234</v>
      </c>
      <c r="M35" s="79"/>
      <c r="N35" s="99" t="s">
        <v>235</v>
      </c>
      <c r="O35" s="103"/>
      <c r="P35" s="78"/>
      <c r="Q35" s="79"/>
      <c r="R35" s="80"/>
      <c r="S35" s="84"/>
    </row>
    <row r="36" spans="1:19" s="42" customFormat="1" ht="23.25" customHeight="1" x14ac:dyDescent="0.2">
      <c r="A36" s="160" t="s">
        <v>172</v>
      </c>
      <c r="B36" s="150"/>
      <c r="C36" s="150"/>
      <c r="D36" s="150"/>
      <c r="E36" s="150"/>
      <c r="F36" s="106"/>
      <c r="G36" s="151"/>
      <c r="H36" s="150"/>
      <c r="I36" s="150"/>
      <c r="J36" s="150"/>
      <c r="K36" s="152"/>
      <c r="L36" s="161" t="s">
        <v>236</v>
      </c>
      <c r="M36" s="110" t="s">
        <v>237</v>
      </c>
      <c r="N36" s="114"/>
      <c r="O36" s="83"/>
      <c r="P36" s="114"/>
      <c r="Q36" s="111"/>
      <c r="R36" s="108">
        <v>0</v>
      </c>
      <c r="S36" s="109"/>
    </row>
    <row r="37" spans="1:19" s="42" customFormat="1" ht="21.75" customHeight="1" x14ac:dyDescent="0.2">
      <c r="A37" s="131"/>
      <c r="B37" s="132"/>
      <c r="C37" s="132"/>
      <c r="D37" s="132"/>
      <c r="E37" s="132"/>
      <c r="F37" s="133"/>
      <c r="G37" s="134"/>
      <c r="H37" s="132"/>
      <c r="I37" s="132"/>
      <c r="J37" s="132"/>
      <c r="K37" s="136"/>
      <c r="L37" s="161" t="s">
        <v>238</v>
      </c>
      <c r="M37" s="110" t="s">
        <v>239</v>
      </c>
      <c r="N37" s="114"/>
      <c r="O37" s="83"/>
      <c r="P37" s="114"/>
      <c r="Q37" s="111"/>
      <c r="R37" s="108">
        <v>0</v>
      </c>
      <c r="S37" s="109"/>
    </row>
    <row r="38" spans="1:19" s="42" customFormat="1" ht="21.75" customHeight="1" x14ac:dyDescent="0.2">
      <c r="A38" s="162" t="s">
        <v>227</v>
      </c>
      <c r="B38" s="75"/>
      <c r="C38" s="75"/>
      <c r="D38" s="75"/>
      <c r="E38" s="75"/>
      <c r="F38" s="163"/>
      <c r="G38" s="164" t="s">
        <v>228</v>
      </c>
      <c r="H38" s="75"/>
      <c r="I38" s="75"/>
      <c r="J38" s="75"/>
      <c r="K38" s="165"/>
      <c r="L38" s="166" t="s">
        <v>240</v>
      </c>
      <c r="M38" s="124" t="s">
        <v>241</v>
      </c>
      <c r="N38" s="86"/>
      <c r="O38" s="75"/>
      <c r="P38" s="86"/>
      <c r="Q38" s="89"/>
      <c r="R38" s="125">
        <v>0</v>
      </c>
      <c r="S38" s="93"/>
    </row>
  </sheetData>
  <mergeCells count="8">
    <mergeCell ref="B28:D28"/>
    <mergeCell ref="M34:Q34"/>
    <mergeCell ref="E5:M5"/>
    <mergeCell ref="E6:M6"/>
    <mergeCell ref="E8:M8"/>
    <mergeCell ref="E10:M10"/>
    <mergeCell ref="E11:M11"/>
    <mergeCell ref="E12:M12"/>
  </mergeCells>
  <printOptions horizontalCentered="1"/>
  <pageMargins left="0.39370079040527345" right="0.39370079040527345" top="0.7874015808105469" bottom="0.7874015808105469" header="0" footer="0"/>
  <pageSetup paperSize="9" scale="88" orientation="portrait" blackAndWhite="1" horizontalDpi="300" verticalDpi="300" r:id="rId1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K115"/>
  <sheetViews>
    <sheetView showGridLines="0" tabSelected="1" topLeftCell="A88" zoomScaleNormal="100" zoomScaleSheetLayoutView="100" workbookViewId="0">
      <selection activeCell="A114" sqref="A114"/>
    </sheetView>
  </sheetViews>
  <sheetFormatPr defaultColWidth="10.5" defaultRowHeight="12" customHeight="1" x14ac:dyDescent="0.2"/>
  <cols>
    <col min="1" max="1" width="7.5" style="2" customWidth="1"/>
    <col min="2" max="2" width="7.1640625" style="270" customWidth="1"/>
    <col min="3" max="3" width="14.1640625" style="3" customWidth="1"/>
    <col min="4" max="4" width="49.1640625" style="3" customWidth="1"/>
    <col min="5" max="5" width="4.6640625" style="3" customWidth="1"/>
    <col min="6" max="6" width="10.83203125" style="4" customWidth="1"/>
    <col min="7" max="7" width="10.83203125" style="5" customWidth="1"/>
    <col min="8" max="8" width="14.5" style="5" customWidth="1"/>
    <col min="9" max="16384" width="10.5" style="1"/>
  </cols>
  <sheetData>
    <row r="1" spans="1:8" s="6" customFormat="1" ht="19.5" customHeight="1" x14ac:dyDescent="0.25">
      <c r="A1" s="7" t="s">
        <v>599</v>
      </c>
      <c r="B1" s="261"/>
      <c r="C1" s="8"/>
      <c r="D1" s="8"/>
      <c r="E1" s="8"/>
      <c r="F1" s="8"/>
      <c r="G1" s="8"/>
      <c r="H1" s="8"/>
    </row>
    <row r="2" spans="1:8" s="6" customFormat="1" ht="14.25" customHeight="1" x14ac:dyDescent="0.2">
      <c r="A2" s="291" t="s">
        <v>0</v>
      </c>
      <c r="B2" s="292"/>
      <c r="C2" s="292"/>
      <c r="D2" s="292"/>
      <c r="E2" s="292"/>
      <c r="F2" s="292"/>
      <c r="G2" s="292"/>
      <c r="H2" s="292"/>
    </row>
    <row r="3" spans="1:8" s="6" customFormat="1" ht="12.75" customHeight="1" x14ac:dyDescent="0.2">
      <c r="A3" s="168" t="s">
        <v>558</v>
      </c>
      <c r="B3" s="262"/>
      <c r="C3" s="9"/>
      <c r="D3" s="9"/>
      <c r="E3" s="9"/>
      <c r="F3" s="9"/>
      <c r="G3" s="8"/>
      <c r="H3" s="8"/>
    </row>
    <row r="4" spans="1:8" s="6" customFormat="1" ht="12.75" customHeight="1" x14ac:dyDescent="0.2">
      <c r="A4" s="293"/>
      <c r="B4" s="293"/>
      <c r="C4" s="250"/>
      <c r="D4" s="9"/>
      <c r="E4" s="9"/>
      <c r="F4" s="9"/>
      <c r="G4" s="8"/>
      <c r="H4" s="8"/>
    </row>
    <row r="5" spans="1:8" s="6" customFormat="1" ht="12.75" customHeight="1" x14ac:dyDescent="0.2">
      <c r="A5" s="9" t="s">
        <v>245</v>
      </c>
      <c r="B5" s="262"/>
      <c r="C5" s="9"/>
      <c r="D5" s="9"/>
      <c r="E5" s="9"/>
      <c r="F5" s="9" t="s">
        <v>246</v>
      </c>
      <c r="G5" s="8"/>
      <c r="H5" s="8"/>
    </row>
    <row r="6" spans="1:8" s="6" customFormat="1" ht="12.75" customHeight="1" x14ac:dyDescent="0.2">
      <c r="A6" s="9" t="s">
        <v>1</v>
      </c>
      <c r="B6" s="262"/>
      <c r="C6" s="9"/>
      <c r="D6" s="9"/>
      <c r="E6" s="9"/>
      <c r="F6" s="9" t="s">
        <v>247</v>
      </c>
      <c r="G6" s="8"/>
      <c r="H6" s="8"/>
    </row>
    <row r="7" spans="1:8" s="6" customFormat="1" ht="6" customHeight="1" x14ac:dyDescent="0.2">
      <c r="A7" s="8"/>
      <c r="B7" s="261"/>
      <c r="C7" s="8"/>
      <c r="D7" s="8"/>
      <c r="E7" s="8"/>
      <c r="F7" s="8"/>
      <c r="G7" s="8"/>
      <c r="H7" s="8"/>
    </row>
    <row r="8" spans="1:8" s="6" customFormat="1" ht="25.5" customHeight="1" x14ac:dyDescent="0.2">
      <c r="A8" s="10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</row>
    <row r="9" spans="1:8" s="6" customFormat="1" ht="12.75" customHeight="1" x14ac:dyDescent="0.2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0" t="s">
        <v>17</v>
      </c>
    </row>
    <row r="10" spans="1:8" s="6" customFormat="1" ht="4.5" customHeight="1" x14ac:dyDescent="0.2">
      <c r="A10" s="8"/>
      <c r="B10" s="261"/>
      <c r="C10" s="8"/>
      <c r="D10" s="8"/>
      <c r="E10" s="8"/>
      <c r="F10" s="8"/>
      <c r="G10" s="8"/>
      <c r="H10" s="8"/>
    </row>
    <row r="11" spans="1:8" s="6" customFormat="1" ht="15" customHeight="1" x14ac:dyDescent="0.2">
      <c r="A11" s="11"/>
      <c r="B11" s="263"/>
      <c r="C11" s="12" t="s">
        <v>18</v>
      </c>
      <c r="D11" s="12" t="s">
        <v>19</v>
      </c>
      <c r="E11" s="12"/>
      <c r="F11" s="13"/>
      <c r="G11" s="14"/>
      <c r="H11" s="14">
        <f>SUBTOTAL(9,H12:H114)</f>
        <v>0</v>
      </c>
    </row>
    <row r="12" spans="1:8" s="6" customFormat="1" ht="18.75" customHeight="1" x14ac:dyDescent="0.2">
      <c r="A12" s="15"/>
      <c r="B12" s="264"/>
      <c r="C12" s="16" t="s">
        <v>10</v>
      </c>
      <c r="D12" s="16" t="s">
        <v>20</v>
      </c>
      <c r="E12" s="16"/>
      <c r="F12" s="17"/>
      <c r="G12" s="18"/>
      <c r="H12" s="18">
        <f>SUBTOTAL(9,H13:H46)</f>
        <v>0</v>
      </c>
    </row>
    <row r="13" spans="1:8" s="6" customFormat="1" ht="22.5" x14ac:dyDescent="0.2">
      <c r="A13" s="23">
        <v>1</v>
      </c>
      <c r="B13" s="265" t="s">
        <v>21</v>
      </c>
      <c r="C13" s="24" t="s">
        <v>22</v>
      </c>
      <c r="D13" s="24" t="s">
        <v>23</v>
      </c>
      <c r="E13" s="24" t="s">
        <v>24</v>
      </c>
      <c r="F13" s="25">
        <v>23</v>
      </c>
      <c r="G13" s="26"/>
      <c r="H13" s="26">
        <f>ROUND(F13*G13,2)</f>
        <v>0</v>
      </c>
    </row>
    <row r="14" spans="1:8" s="6" customFormat="1" ht="11.25" x14ac:dyDescent="0.2">
      <c r="A14" s="27"/>
      <c r="B14" s="266"/>
      <c r="C14" s="28"/>
      <c r="D14" s="28" t="s">
        <v>25</v>
      </c>
      <c r="E14" s="28"/>
      <c r="F14" s="29">
        <v>23</v>
      </c>
      <c r="G14" s="30"/>
      <c r="H14" s="30"/>
    </row>
    <row r="15" spans="1:8" s="6" customFormat="1" ht="22.5" x14ac:dyDescent="0.2">
      <c r="A15" s="23">
        <v>2</v>
      </c>
      <c r="B15" s="265" t="s">
        <v>21</v>
      </c>
      <c r="C15" s="24" t="s">
        <v>26</v>
      </c>
      <c r="D15" s="24" t="s">
        <v>27</v>
      </c>
      <c r="E15" s="24" t="s">
        <v>28</v>
      </c>
      <c r="F15" s="25">
        <v>59</v>
      </c>
      <c r="G15" s="26"/>
      <c r="H15" s="26">
        <f t="shared" ref="H15:H45" si="0">ROUND(F15*G15,2)</f>
        <v>0</v>
      </c>
    </row>
    <row r="16" spans="1:8" s="6" customFormat="1" ht="11.25" x14ac:dyDescent="0.2">
      <c r="A16" s="27"/>
      <c r="B16" s="266"/>
      <c r="C16" s="28"/>
      <c r="D16" s="28" t="s">
        <v>29</v>
      </c>
      <c r="E16" s="28"/>
      <c r="F16" s="29">
        <v>23</v>
      </c>
      <c r="G16" s="30"/>
      <c r="H16" s="30"/>
    </row>
    <row r="17" spans="1:8" s="6" customFormat="1" ht="11.25" x14ac:dyDescent="0.2">
      <c r="A17" s="27"/>
      <c r="B17" s="266"/>
      <c r="C17" s="28"/>
      <c r="D17" s="28" t="s">
        <v>30</v>
      </c>
      <c r="E17" s="28"/>
      <c r="F17" s="29">
        <v>36</v>
      </c>
      <c r="G17" s="30"/>
      <c r="H17" s="30"/>
    </row>
    <row r="18" spans="1:8" s="6" customFormat="1" ht="22.5" x14ac:dyDescent="0.2">
      <c r="A18" s="23">
        <v>3</v>
      </c>
      <c r="B18" s="265" t="s">
        <v>21</v>
      </c>
      <c r="C18" s="24" t="s">
        <v>31</v>
      </c>
      <c r="D18" s="24" t="s">
        <v>32</v>
      </c>
      <c r="E18" s="24" t="s">
        <v>28</v>
      </c>
      <c r="F18" s="25">
        <v>9</v>
      </c>
      <c r="G18" s="26"/>
      <c r="H18" s="26">
        <f t="shared" si="0"/>
        <v>0</v>
      </c>
    </row>
    <row r="19" spans="1:8" s="6" customFormat="1" ht="11.25" x14ac:dyDescent="0.2">
      <c r="A19" s="27"/>
      <c r="B19" s="266"/>
      <c r="C19" s="28"/>
      <c r="D19" s="28" t="s">
        <v>33</v>
      </c>
      <c r="E19" s="28"/>
      <c r="F19" s="29">
        <v>9</v>
      </c>
      <c r="G19" s="30"/>
      <c r="H19" s="30"/>
    </row>
    <row r="20" spans="1:8" s="6" customFormat="1" ht="22.5" x14ac:dyDescent="0.2">
      <c r="A20" s="23">
        <v>4</v>
      </c>
      <c r="B20" s="265" t="s">
        <v>21</v>
      </c>
      <c r="C20" s="24" t="s">
        <v>34</v>
      </c>
      <c r="D20" s="24" t="s">
        <v>35</v>
      </c>
      <c r="E20" s="24" t="s">
        <v>24</v>
      </c>
      <c r="F20" s="25">
        <v>6.9</v>
      </c>
      <c r="G20" s="26"/>
      <c r="H20" s="26">
        <f t="shared" si="0"/>
        <v>0</v>
      </c>
    </row>
    <row r="21" spans="1:8" s="6" customFormat="1" ht="11.25" x14ac:dyDescent="0.2">
      <c r="A21" s="27"/>
      <c r="B21" s="266"/>
      <c r="C21" s="28"/>
      <c r="D21" s="28" t="s">
        <v>36</v>
      </c>
      <c r="E21" s="28"/>
      <c r="F21" s="29">
        <v>6.9</v>
      </c>
      <c r="G21" s="30"/>
      <c r="H21" s="30"/>
    </row>
    <row r="22" spans="1:8" s="6" customFormat="1" ht="22.5" x14ac:dyDescent="0.2">
      <c r="A22" s="23">
        <v>5</v>
      </c>
      <c r="B22" s="265" t="s">
        <v>37</v>
      </c>
      <c r="C22" s="24" t="s">
        <v>38</v>
      </c>
      <c r="D22" s="24" t="s">
        <v>39</v>
      </c>
      <c r="E22" s="24" t="s">
        <v>40</v>
      </c>
      <c r="F22" s="25">
        <v>247.92699999999999</v>
      </c>
      <c r="G22" s="26"/>
      <c r="H22" s="26">
        <f t="shared" si="0"/>
        <v>0</v>
      </c>
    </row>
    <row r="23" spans="1:8" s="6" customFormat="1" ht="22.5" x14ac:dyDescent="0.2">
      <c r="A23" s="27"/>
      <c r="B23" s="266"/>
      <c r="C23" s="28"/>
      <c r="D23" s="28" t="s">
        <v>41</v>
      </c>
      <c r="E23" s="28"/>
      <c r="F23" s="29">
        <v>225.697</v>
      </c>
      <c r="G23" s="30"/>
      <c r="H23" s="30"/>
    </row>
    <row r="24" spans="1:8" s="6" customFormat="1" ht="11.25" x14ac:dyDescent="0.2">
      <c r="A24" s="27"/>
      <c r="B24" s="266"/>
      <c r="C24" s="28"/>
      <c r="D24" s="28" t="s">
        <v>546</v>
      </c>
      <c r="E24" s="28"/>
      <c r="F24" s="29">
        <v>22.23</v>
      </c>
      <c r="G24" s="30"/>
      <c r="H24" s="30"/>
    </row>
    <row r="25" spans="1:8" s="6" customFormat="1" ht="22.5" x14ac:dyDescent="0.2">
      <c r="A25" s="23">
        <v>6</v>
      </c>
      <c r="B25" s="265" t="s">
        <v>37</v>
      </c>
      <c r="C25" s="24" t="s">
        <v>42</v>
      </c>
      <c r="D25" s="24" t="s">
        <v>43</v>
      </c>
      <c r="E25" s="24" t="s">
        <v>40</v>
      </c>
      <c r="F25" s="25">
        <v>413.21199999999999</v>
      </c>
      <c r="G25" s="26"/>
      <c r="H25" s="26">
        <f t="shared" si="0"/>
        <v>0</v>
      </c>
    </row>
    <row r="26" spans="1:8" s="6" customFormat="1" ht="11.25" x14ac:dyDescent="0.2">
      <c r="A26" s="27"/>
      <c r="B26" s="266"/>
      <c r="C26" s="28"/>
      <c r="D26" s="28" t="s">
        <v>44</v>
      </c>
      <c r="E26" s="28"/>
      <c r="F26" s="29">
        <v>376.16199999999998</v>
      </c>
      <c r="G26" s="30"/>
      <c r="H26" s="30"/>
    </row>
    <row r="27" spans="1:8" s="6" customFormat="1" ht="11.25" x14ac:dyDescent="0.2">
      <c r="A27" s="27"/>
      <c r="B27" s="266"/>
      <c r="C27" s="28"/>
      <c r="D27" s="28" t="s">
        <v>547</v>
      </c>
      <c r="E27" s="28"/>
      <c r="F27" s="29">
        <v>37.049999999999997</v>
      </c>
      <c r="G27" s="30"/>
      <c r="H27" s="30"/>
    </row>
    <row r="28" spans="1:8" s="6" customFormat="1" ht="22.5" x14ac:dyDescent="0.2">
      <c r="A28" s="23">
        <v>7</v>
      </c>
      <c r="B28" s="265" t="s">
        <v>37</v>
      </c>
      <c r="C28" s="24" t="s">
        <v>45</v>
      </c>
      <c r="D28" s="24" t="s">
        <v>46</v>
      </c>
      <c r="E28" s="24" t="s">
        <v>40</v>
      </c>
      <c r="F28" s="25">
        <v>413.21199999999999</v>
      </c>
      <c r="G28" s="26"/>
      <c r="H28" s="26">
        <f t="shared" si="0"/>
        <v>0</v>
      </c>
    </row>
    <row r="29" spans="1:8" s="6" customFormat="1" ht="22.5" x14ac:dyDescent="0.2">
      <c r="A29" s="23">
        <v>8</v>
      </c>
      <c r="B29" s="265" t="s">
        <v>37</v>
      </c>
      <c r="C29" s="24">
        <v>120001101</v>
      </c>
      <c r="D29" s="242" t="s">
        <v>539</v>
      </c>
      <c r="E29" s="24" t="s">
        <v>40</v>
      </c>
      <c r="F29" s="25">
        <v>289.24799999999999</v>
      </c>
      <c r="G29" s="26"/>
      <c r="H29" s="26">
        <f>ROUND(F29*G29,2)</f>
        <v>0</v>
      </c>
    </row>
    <row r="30" spans="1:8" s="6" customFormat="1" ht="22.5" x14ac:dyDescent="0.2">
      <c r="A30" s="23">
        <v>9</v>
      </c>
      <c r="B30" s="265" t="s">
        <v>37</v>
      </c>
      <c r="C30" s="24" t="s">
        <v>47</v>
      </c>
      <c r="D30" s="24" t="s">
        <v>48</v>
      </c>
      <c r="E30" s="24" t="s">
        <v>40</v>
      </c>
      <c r="F30" s="25">
        <v>89.617000000000004</v>
      </c>
      <c r="G30" s="26"/>
      <c r="H30" s="26">
        <f t="shared" si="0"/>
        <v>0</v>
      </c>
    </row>
    <row r="31" spans="1:8" s="6" customFormat="1" ht="22.5" x14ac:dyDescent="0.2">
      <c r="A31" s="27"/>
      <c r="B31" s="266"/>
      <c r="C31" s="28"/>
      <c r="D31" s="28" t="s">
        <v>49</v>
      </c>
      <c r="E31" s="28"/>
      <c r="F31" s="29">
        <v>89.617000000000004</v>
      </c>
      <c r="G31" s="30"/>
      <c r="H31" s="30"/>
    </row>
    <row r="32" spans="1:8" s="6" customFormat="1" ht="22.5" x14ac:dyDescent="0.2">
      <c r="A32" s="23">
        <v>10</v>
      </c>
      <c r="B32" s="265" t="s">
        <v>37</v>
      </c>
      <c r="C32" s="24" t="s">
        <v>50</v>
      </c>
      <c r="D32" s="24" t="s">
        <v>51</v>
      </c>
      <c r="E32" s="24" t="s">
        <v>40</v>
      </c>
      <c r="F32" s="25">
        <v>616.33000000000004</v>
      </c>
      <c r="G32" s="26"/>
      <c r="H32" s="26">
        <f t="shared" si="0"/>
        <v>0</v>
      </c>
    </row>
    <row r="33" spans="1:8" s="6" customFormat="1" ht="11.25" x14ac:dyDescent="0.2">
      <c r="A33" s="27"/>
      <c r="B33" s="266"/>
      <c r="C33" s="28"/>
      <c r="D33" s="28" t="s">
        <v>548</v>
      </c>
      <c r="E33" s="28"/>
      <c r="F33" s="29">
        <v>203.119</v>
      </c>
      <c r="G33" s="30"/>
      <c r="H33" s="30"/>
    </row>
    <row r="34" spans="1:8" s="6" customFormat="1" ht="11.25" x14ac:dyDescent="0.2">
      <c r="A34" s="27"/>
      <c r="B34" s="266"/>
      <c r="C34" s="28"/>
      <c r="D34" s="28" t="s">
        <v>549</v>
      </c>
      <c r="E34" s="28"/>
      <c r="F34" s="29">
        <v>413.21199999999999</v>
      </c>
      <c r="G34" s="30"/>
      <c r="H34" s="30"/>
    </row>
    <row r="35" spans="1:8" s="6" customFormat="1" ht="33.75" x14ac:dyDescent="0.2">
      <c r="A35" s="23">
        <v>11</v>
      </c>
      <c r="B35" s="265" t="s">
        <v>37</v>
      </c>
      <c r="C35" s="24" t="s">
        <v>52</v>
      </c>
      <c r="D35" s="24" t="s">
        <v>53</v>
      </c>
      <c r="E35" s="24" t="s">
        <v>40</v>
      </c>
      <c r="F35" s="25">
        <v>10477.61</v>
      </c>
      <c r="G35" s="26"/>
      <c r="H35" s="26">
        <f t="shared" si="0"/>
        <v>0</v>
      </c>
    </row>
    <row r="36" spans="1:8" s="6" customFormat="1" ht="11.25" x14ac:dyDescent="0.2">
      <c r="A36" s="31"/>
      <c r="B36" s="267"/>
      <c r="C36" s="32"/>
      <c r="D36" s="32" t="s">
        <v>550</v>
      </c>
      <c r="E36" s="32"/>
      <c r="F36" s="33">
        <v>10477.61</v>
      </c>
      <c r="G36" s="34"/>
      <c r="H36" s="34"/>
    </row>
    <row r="37" spans="1:8" s="6" customFormat="1" ht="22.5" x14ac:dyDescent="0.2">
      <c r="A37" s="23">
        <v>12</v>
      </c>
      <c r="B37" s="265" t="s">
        <v>37</v>
      </c>
      <c r="C37" s="24" t="s">
        <v>54</v>
      </c>
      <c r="D37" s="24" t="s">
        <v>55</v>
      </c>
      <c r="E37" s="24" t="s">
        <v>40</v>
      </c>
      <c r="F37" s="25">
        <v>247.92699999999999</v>
      </c>
      <c r="G37" s="26"/>
      <c r="H37" s="26">
        <f t="shared" si="0"/>
        <v>0</v>
      </c>
    </row>
    <row r="38" spans="1:8" s="6" customFormat="1" ht="11.25" x14ac:dyDescent="0.2">
      <c r="A38" s="27"/>
      <c r="B38" s="266"/>
      <c r="C38" s="28"/>
      <c r="D38" s="28" t="s">
        <v>551</v>
      </c>
      <c r="E38" s="28"/>
      <c r="F38" s="29">
        <v>247.92699999999999</v>
      </c>
      <c r="G38" s="30"/>
      <c r="H38" s="30"/>
    </row>
    <row r="39" spans="1:8" s="6" customFormat="1" ht="11.25" x14ac:dyDescent="0.2">
      <c r="A39" s="23">
        <v>13</v>
      </c>
      <c r="B39" s="265" t="s">
        <v>37</v>
      </c>
      <c r="C39" s="24" t="s">
        <v>56</v>
      </c>
      <c r="D39" s="24" t="s">
        <v>57</v>
      </c>
      <c r="E39" s="24" t="s">
        <v>40</v>
      </c>
      <c r="F39" s="25">
        <v>247.92699999999999</v>
      </c>
      <c r="G39" s="26"/>
      <c r="H39" s="26">
        <f t="shared" si="0"/>
        <v>0</v>
      </c>
    </row>
    <row r="40" spans="1:8" s="6" customFormat="1" ht="11.25" x14ac:dyDescent="0.2">
      <c r="A40" s="27"/>
      <c r="B40" s="266"/>
      <c r="C40" s="28"/>
      <c r="D40" s="28" t="s">
        <v>552</v>
      </c>
      <c r="E40" s="28"/>
      <c r="F40" s="29">
        <v>247.92699999999999</v>
      </c>
      <c r="G40" s="30"/>
      <c r="H40" s="30"/>
    </row>
    <row r="41" spans="1:8" s="6" customFormat="1" ht="22.5" x14ac:dyDescent="0.2">
      <c r="A41" s="241" t="s">
        <v>197</v>
      </c>
      <c r="B41" s="265" t="s">
        <v>37</v>
      </c>
      <c r="C41" s="24" t="s">
        <v>58</v>
      </c>
      <c r="D41" s="24" t="s">
        <v>59</v>
      </c>
      <c r="E41" s="24" t="s">
        <v>60</v>
      </c>
      <c r="F41" s="25">
        <v>785.10299999999995</v>
      </c>
      <c r="G41" s="26"/>
      <c r="H41" s="26">
        <f t="shared" si="0"/>
        <v>0</v>
      </c>
    </row>
    <row r="42" spans="1:8" s="6" customFormat="1" ht="11.25" x14ac:dyDescent="0.2">
      <c r="A42" s="27"/>
      <c r="B42" s="266"/>
      <c r="C42" s="28"/>
      <c r="D42" s="28" t="s">
        <v>553</v>
      </c>
      <c r="E42" s="28"/>
      <c r="F42" s="29">
        <v>785.10299999999995</v>
      </c>
      <c r="G42" s="30"/>
      <c r="H42" s="30"/>
    </row>
    <row r="43" spans="1:8" s="6" customFormat="1" ht="11.25" x14ac:dyDescent="0.2">
      <c r="A43" s="241" t="s">
        <v>202</v>
      </c>
      <c r="B43" s="265" t="s">
        <v>37</v>
      </c>
      <c r="C43" s="24">
        <v>171209003</v>
      </c>
      <c r="D43" s="242" t="s">
        <v>538</v>
      </c>
      <c r="E43" s="24" t="s">
        <v>60</v>
      </c>
      <c r="F43" s="25">
        <v>785.10299999999995</v>
      </c>
      <c r="G43" s="26"/>
      <c r="H43" s="26">
        <f>ROUND(F43*G43,2)</f>
        <v>0</v>
      </c>
    </row>
    <row r="44" spans="1:8" s="6" customFormat="1" ht="11.25" x14ac:dyDescent="0.2">
      <c r="A44" s="23">
        <v>16</v>
      </c>
      <c r="B44" s="265" t="s">
        <v>37</v>
      </c>
      <c r="C44" s="24" t="s">
        <v>61</v>
      </c>
      <c r="D44" s="24" t="s">
        <v>62</v>
      </c>
      <c r="E44" s="24" t="s">
        <v>24</v>
      </c>
      <c r="F44" s="25">
        <v>1652.846</v>
      </c>
      <c r="G44" s="26"/>
      <c r="H44" s="26">
        <f t="shared" si="0"/>
        <v>0</v>
      </c>
    </row>
    <row r="45" spans="1:8" s="6" customFormat="1" ht="22.5" x14ac:dyDescent="0.2">
      <c r="A45" s="23">
        <v>17</v>
      </c>
      <c r="B45" s="265" t="s">
        <v>37</v>
      </c>
      <c r="C45" s="24" t="s">
        <v>63</v>
      </c>
      <c r="D45" s="24" t="s">
        <v>64</v>
      </c>
      <c r="E45" s="24" t="s">
        <v>24</v>
      </c>
      <c r="F45" s="25">
        <v>298.72199999999998</v>
      </c>
      <c r="G45" s="26"/>
      <c r="H45" s="26">
        <f t="shared" si="0"/>
        <v>0</v>
      </c>
    </row>
    <row r="46" spans="1:8" s="6" customFormat="1" ht="11.25" x14ac:dyDescent="0.2">
      <c r="A46" s="27"/>
      <c r="B46" s="266"/>
      <c r="C46" s="28"/>
      <c r="D46" s="28" t="s">
        <v>65</v>
      </c>
      <c r="E46" s="28"/>
      <c r="F46" s="29">
        <v>298.72199999999998</v>
      </c>
      <c r="G46" s="30"/>
      <c r="H46" s="30"/>
    </row>
    <row r="47" spans="1:8" s="6" customFormat="1" ht="21" customHeight="1" x14ac:dyDescent="0.2">
      <c r="A47" s="15"/>
      <c r="B47" s="264"/>
      <c r="C47" s="16" t="s">
        <v>14</v>
      </c>
      <c r="D47" s="16" t="s">
        <v>66</v>
      </c>
      <c r="E47" s="16"/>
      <c r="F47" s="17">
        <v>0</v>
      </c>
      <c r="G47" s="18"/>
      <c r="H47" s="18">
        <f>SUBTOTAL(9,H48:H68)</f>
        <v>0</v>
      </c>
    </row>
    <row r="48" spans="1:8" s="6" customFormat="1" ht="22.5" x14ac:dyDescent="0.2">
      <c r="A48" s="23">
        <v>18</v>
      </c>
      <c r="B48" s="265" t="s">
        <v>21</v>
      </c>
      <c r="C48" s="24" t="s">
        <v>67</v>
      </c>
      <c r="D48" s="24" t="s">
        <v>68</v>
      </c>
      <c r="E48" s="24" t="s">
        <v>24</v>
      </c>
      <c r="F48" s="25">
        <v>11.5</v>
      </c>
      <c r="G48" s="26"/>
      <c r="H48" s="26">
        <f>ROUND(F48*G48,2)</f>
        <v>0</v>
      </c>
    </row>
    <row r="49" spans="1:8" s="6" customFormat="1" ht="11.25" x14ac:dyDescent="0.2">
      <c r="A49" s="27"/>
      <c r="B49" s="266"/>
      <c r="C49" s="28"/>
      <c r="D49" s="28" t="s">
        <v>69</v>
      </c>
      <c r="E49" s="28"/>
      <c r="F49" s="29">
        <v>11.5</v>
      </c>
      <c r="G49" s="30"/>
      <c r="H49" s="30"/>
    </row>
    <row r="50" spans="1:8" s="6" customFormat="1" ht="22.5" x14ac:dyDescent="0.2">
      <c r="A50" s="23">
        <v>19</v>
      </c>
      <c r="B50" s="265" t="s">
        <v>21</v>
      </c>
      <c r="C50" s="24" t="s">
        <v>70</v>
      </c>
      <c r="D50" s="24" t="s">
        <v>71</v>
      </c>
      <c r="E50" s="24" t="s">
        <v>24</v>
      </c>
      <c r="F50" s="25">
        <v>1403.9110000000001</v>
      </c>
      <c r="G50" s="26"/>
      <c r="H50" s="26">
        <f t="shared" ref="H50:H68" si="1">ROUND(F50*G50,2)</f>
        <v>0</v>
      </c>
    </row>
    <row r="51" spans="1:8" s="6" customFormat="1" ht="22.5" x14ac:dyDescent="0.2">
      <c r="A51" s="23">
        <v>20</v>
      </c>
      <c r="B51" s="265" t="s">
        <v>21</v>
      </c>
      <c r="C51" s="24" t="s">
        <v>72</v>
      </c>
      <c r="D51" s="24" t="s">
        <v>73</v>
      </c>
      <c r="E51" s="24" t="s">
        <v>24</v>
      </c>
      <c r="F51" s="25">
        <v>1403.9110000000001</v>
      </c>
      <c r="G51" s="26"/>
      <c r="H51" s="26">
        <f t="shared" si="1"/>
        <v>0</v>
      </c>
    </row>
    <row r="52" spans="1:8" s="6" customFormat="1" ht="11.25" x14ac:dyDescent="0.2">
      <c r="A52" s="23">
        <v>21</v>
      </c>
      <c r="B52" s="265" t="s">
        <v>21</v>
      </c>
      <c r="C52" s="24" t="s">
        <v>74</v>
      </c>
      <c r="D52" s="24" t="s">
        <v>75</v>
      </c>
      <c r="E52" s="24" t="s">
        <v>24</v>
      </c>
      <c r="F52" s="25">
        <v>136.9</v>
      </c>
      <c r="G52" s="26"/>
      <c r="H52" s="26">
        <f t="shared" si="1"/>
        <v>0</v>
      </c>
    </row>
    <row r="53" spans="1:8" s="6" customFormat="1" ht="11.25" x14ac:dyDescent="0.2">
      <c r="A53" s="27"/>
      <c r="B53" s="266"/>
      <c r="C53" s="28"/>
      <c r="D53" s="28" t="s">
        <v>76</v>
      </c>
      <c r="E53" s="28"/>
      <c r="F53" s="29">
        <v>6.9</v>
      </c>
      <c r="G53" s="30"/>
      <c r="H53" s="30"/>
    </row>
    <row r="54" spans="1:8" s="6" customFormat="1" ht="11.25" x14ac:dyDescent="0.2">
      <c r="A54" s="27"/>
      <c r="B54" s="266"/>
      <c r="C54" s="28"/>
      <c r="D54" s="28" t="s">
        <v>554</v>
      </c>
      <c r="E54" s="28"/>
      <c r="F54" s="29">
        <v>130</v>
      </c>
      <c r="G54" s="30"/>
      <c r="H54" s="30"/>
    </row>
    <row r="55" spans="1:8" s="6" customFormat="1" ht="22.5" x14ac:dyDescent="0.2">
      <c r="A55" s="23">
        <v>22</v>
      </c>
      <c r="B55" s="265" t="s">
        <v>21</v>
      </c>
      <c r="C55" s="24" t="s">
        <v>77</v>
      </c>
      <c r="D55" s="24" t="s">
        <v>78</v>
      </c>
      <c r="E55" s="24" t="s">
        <v>24</v>
      </c>
      <c r="F55" s="25">
        <v>2659.8220000000001</v>
      </c>
      <c r="G55" s="26"/>
      <c r="H55" s="26">
        <f t="shared" si="1"/>
        <v>0</v>
      </c>
    </row>
    <row r="56" spans="1:8" s="6" customFormat="1" ht="11.25" x14ac:dyDescent="0.2">
      <c r="A56" s="27"/>
      <c r="B56" s="266"/>
      <c r="C56" s="28"/>
      <c r="D56" s="28" t="s">
        <v>79</v>
      </c>
      <c r="E56" s="28"/>
      <c r="F56" s="29">
        <v>18.399999999999999</v>
      </c>
      <c r="G56" s="30"/>
      <c r="H56" s="30"/>
    </row>
    <row r="57" spans="1:8" s="6" customFormat="1" ht="11.25" x14ac:dyDescent="0.2">
      <c r="A57" s="27"/>
      <c r="B57" s="266"/>
      <c r="C57" s="28"/>
      <c r="D57" s="28" t="s">
        <v>80</v>
      </c>
      <c r="E57" s="28"/>
      <c r="F57" s="29">
        <v>2511.422</v>
      </c>
      <c r="G57" s="30"/>
      <c r="H57" s="30"/>
    </row>
    <row r="58" spans="1:8" s="6" customFormat="1" ht="11.25" x14ac:dyDescent="0.2">
      <c r="A58" s="27"/>
      <c r="B58" s="266"/>
      <c r="C58" s="28"/>
      <c r="D58" s="28" t="s">
        <v>554</v>
      </c>
      <c r="E58" s="28"/>
      <c r="F58" s="29">
        <v>130</v>
      </c>
      <c r="G58" s="30"/>
      <c r="H58" s="30"/>
    </row>
    <row r="59" spans="1:8" s="6" customFormat="1" ht="22.5" x14ac:dyDescent="0.2">
      <c r="A59" s="23">
        <v>23</v>
      </c>
      <c r="B59" s="265" t="s">
        <v>21</v>
      </c>
      <c r="C59" s="24" t="s">
        <v>81</v>
      </c>
      <c r="D59" s="24" t="s">
        <v>82</v>
      </c>
      <c r="E59" s="24" t="s">
        <v>24</v>
      </c>
      <c r="F59" s="25">
        <v>1255.711</v>
      </c>
      <c r="G59" s="26"/>
      <c r="H59" s="26">
        <f t="shared" si="1"/>
        <v>0</v>
      </c>
    </row>
    <row r="60" spans="1:8" s="6" customFormat="1" ht="11.25" x14ac:dyDescent="0.2">
      <c r="A60" s="23">
        <v>24</v>
      </c>
      <c r="B60" s="265" t="s">
        <v>21</v>
      </c>
      <c r="C60" s="24" t="s">
        <v>83</v>
      </c>
      <c r="D60" s="24" t="s">
        <v>84</v>
      </c>
      <c r="E60" s="24" t="s">
        <v>24</v>
      </c>
      <c r="F60" s="25">
        <v>141.5</v>
      </c>
      <c r="G60" s="26"/>
      <c r="H60" s="26">
        <f t="shared" si="1"/>
        <v>0</v>
      </c>
    </row>
    <row r="61" spans="1:8" s="6" customFormat="1" ht="11.25" x14ac:dyDescent="0.2">
      <c r="A61" s="27"/>
      <c r="B61" s="266"/>
      <c r="C61" s="28"/>
      <c r="D61" s="28" t="s">
        <v>69</v>
      </c>
      <c r="E61" s="28"/>
      <c r="F61" s="29">
        <v>11.5</v>
      </c>
      <c r="G61" s="30"/>
      <c r="H61" s="30"/>
    </row>
    <row r="62" spans="1:8" s="6" customFormat="1" ht="11.25" x14ac:dyDescent="0.2">
      <c r="A62" s="27"/>
      <c r="B62" s="266"/>
      <c r="C62" s="28"/>
      <c r="D62" s="28" t="s">
        <v>554</v>
      </c>
      <c r="E62" s="28"/>
      <c r="F62" s="29">
        <v>130</v>
      </c>
      <c r="G62" s="30"/>
      <c r="H62" s="30"/>
    </row>
    <row r="63" spans="1:8" s="6" customFormat="1" ht="11.25" x14ac:dyDescent="0.2">
      <c r="A63" s="23">
        <v>25</v>
      </c>
      <c r="B63" s="265" t="s">
        <v>21</v>
      </c>
      <c r="C63" s="24" t="s">
        <v>85</v>
      </c>
      <c r="D63" s="24" t="s">
        <v>86</v>
      </c>
      <c r="E63" s="24" t="s">
        <v>24</v>
      </c>
      <c r="F63" s="25">
        <v>1255.711</v>
      </c>
      <c r="G63" s="26"/>
      <c r="H63" s="26">
        <f t="shared" si="1"/>
        <v>0</v>
      </c>
    </row>
    <row r="64" spans="1:8" s="6" customFormat="1" ht="11.25" x14ac:dyDescent="0.2">
      <c r="A64" s="23">
        <v>26</v>
      </c>
      <c r="B64" s="265" t="s">
        <v>21</v>
      </c>
      <c r="C64" s="24" t="s">
        <v>87</v>
      </c>
      <c r="D64" s="24" t="s">
        <v>88</v>
      </c>
      <c r="E64" s="24" t="s">
        <v>24</v>
      </c>
      <c r="F64" s="25">
        <v>136.9</v>
      </c>
      <c r="G64" s="26"/>
      <c r="H64" s="26">
        <f t="shared" si="1"/>
        <v>0</v>
      </c>
    </row>
    <row r="65" spans="1:8" s="6" customFormat="1" ht="11.25" x14ac:dyDescent="0.2">
      <c r="A65" s="27"/>
      <c r="B65" s="266"/>
      <c r="C65" s="28"/>
      <c r="D65" s="28" t="s">
        <v>76</v>
      </c>
      <c r="E65" s="28"/>
      <c r="F65" s="29">
        <v>6.9</v>
      </c>
      <c r="G65" s="30"/>
      <c r="H65" s="30"/>
    </row>
    <row r="66" spans="1:8" s="6" customFormat="1" ht="11.25" x14ac:dyDescent="0.2">
      <c r="A66" s="27"/>
      <c r="B66" s="266"/>
      <c r="C66" s="28"/>
      <c r="D66" s="28" t="s">
        <v>554</v>
      </c>
      <c r="E66" s="28"/>
      <c r="F66" s="29">
        <v>130</v>
      </c>
      <c r="G66" s="30"/>
      <c r="H66" s="30"/>
    </row>
    <row r="67" spans="1:8" s="6" customFormat="1" ht="11.25" x14ac:dyDescent="0.2">
      <c r="A67" s="23">
        <v>27</v>
      </c>
      <c r="B67" s="265" t="s">
        <v>21</v>
      </c>
      <c r="C67" s="24" t="s">
        <v>89</v>
      </c>
      <c r="D67" s="24" t="s">
        <v>90</v>
      </c>
      <c r="E67" s="24" t="s">
        <v>28</v>
      </c>
      <c r="F67" s="25">
        <v>23</v>
      </c>
      <c r="G67" s="26"/>
      <c r="H67" s="26">
        <f t="shared" si="1"/>
        <v>0</v>
      </c>
    </row>
    <row r="68" spans="1:8" s="6" customFormat="1" ht="11.25" x14ac:dyDescent="0.2">
      <c r="A68" s="23">
        <v>28</v>
      </c>
      <c r="B68" s="265" t="s">
        <v>21</v>
      </c>
      <c r="C68" s="24" t="s">
        <v>91</v>
      </c>
      <c r="D68" s="24" t="s">
        <v>92</v>
      </c>
      <c r="E68" s="24" t="s">
        <v>93</v>
      </c>
      <c r="F68" s="25">
        <v>1</v>
      </c>
      <c r="G68" s="26"/>
      <c r="H68" s="26">
        <f t="shared" si="1"/>
        <v>0</v>
      </c>
    </row>
    <row r="69" spans="1:8" s="6" customFormat="1" ht="21" customHeight="1" x14ac:dyDescent="0.2">
      <c r="A69" s="15"/>
      <c r="B69" s="264"/>
      <c r="C69" s="16" t="s">
        <v>94</v>
      </c>
      <c r="D69" s="16" t="s">
        <v>95</v>
      </c>
      <c r="E69" s="16"/>
      <c r="F69" s="17">
        <v>0</v>
      </c>
      <c r="G69" s="18"/>
      <c r="H69" s="18">
        <f>SUBTOTAL(9,H70:H111)</f>
        <v>0</v>
      </c>
    </row>
    <row r="70" spans="1:8" s="6" customFormat="1" ht="22.5" x14ac:dyDescent="0.2">
      <c r="A70" s="23">
        <v>29</v>
      </c>
      <c r="B70" s="265" t="s">
        <v>96</v>
      </c>
      <c r="C70" s="24" t="s">
        <v>97</v>
      </c>
      <c r="D70" s="24" t="s">
        <v>98</v>
      </c>
      <c r="E70" s="24" t="s">
        <v>28</v>
      </c>
      <c r="F70" s="25">
        <v>10</v>
      </c>
      <c r="G70" s="26"/>
      <c r="H70" s="26">
        <f>ROUND(F70*G70,2)</f>
        <v>0</v>
      </c>
    </row>
    <row r="71" spans="1:8" s="6" customFormat="1" ht="22.5" x14ac:dyDescent="0.2">
      <c r="A71" s="23">
        <v>30</v>
      </c>
      <c r="B71" s="265" t="s">
        <v>21</v>
      </c>
      <c r="C71" s="24" t="s">
        <v>99</v>
      </c>
      <c r="D71" s="24" t="s">
        <v>100</v>
      </c>
      <c r="E71" s="24" t="s">
        <v>101</v>
      </c>
      <c r="F71" s="25">
        <v>1</v>
      </c>
      <c r="G71" s="26"/>
      <c r="H71" s="26">
        <f t="shared" ref="H71:H111" si="2">ROUND(F71*G71,2)</f>
        <v>0</v>
      </c>
    </row>
    <row r="72" spans="1:8" s="6" customFormat="1" ht="22.5" x14ac:dyDescent="0.2">
      <c r="A72" s="23">
        <v>31</v>
      </c>
      <c r="B72" s="265" t="s">
        <v>21</v>
      </c>
      <c r="C72" s="24" t="s">
        <v>102</v>
      </c>
      <c r="D72" s="24" t="s">
        <v>103</v>
      </c>
      <c r="E72" s="24" t="s">
        <v>101</v>
      </c>
      <c r="F72" s="25">
        <v>38</v>
      </c>
      <c r="G72" s="26"/>
      <c r="H72" s="26">
        <f t="shared" si="2"/>
        <v>0</v>
      </c>
    </row>
    <row r="73" spans="1:8" s="6" customFormat="1" ht="11.25" x14ac:dyDescent="0.2">
      <c r="A73" s="35">
        <v>32</v>
      </c>
      <c r="B73" s="268" t="s">
        <v>104</v>
      </c>
      <c r="C73" s="36" t="s">
        <v>105</v>
      </c>
      <c r="D73" s="36" t="s">
        <v>106</v>
      </c>
      <c r="E73" s="36" t="s">
        <v>101</v>
      </c>
      <c r="F73" s="37">
        <v>38</v>
      </c>
      <c r="G73" s="38"/>
      <c r="H73" s="38">
        <f t="shared" si="2"/>
        <v>0</v>
      </c>
    </row>
    <row r="74" spans="1:8" s="6" customFormat="1" ht="22.5" x14ac:dyDescent="0.2">
      <c r="A74" s="35">
        <v>33</v>
      </c>
      <c r="B74" s="268" t="s">
        <v>104</v>
      </c>
      <c r="C74" s="36" t="s">
        <v>107</v>
      </c>
      <c r="D74" s="36" t="s">
        <v>108</v>
      </c>
      <c r="E74" s="36" t="s">
        <v>101</v>
      </c>
      <c r="F74" s="37">
        <v>21</v>
      </c>
      <c r="G74" s="38"/>
      <c r="H74" s="38">
        <f t="shared" si="2"/>
        <v>0</v>
      </c>
    </row>
    <row r="75" spans="1:8" s="6" customFormat="1" ht="22.5" x14ac:dyDescent="0.2">
      <c r="A75" s="35">
        <v>34</v>
      </c>
      <c r="B75" s="268" t="s">
        <v>104</v>
      </c>
      <c r="C75" s="36" t="s">
        <v>109</v>
      </c>
      <c r="D75" s="36" t="s">
        <v>110</v>
      </c>
      <c r="E75" s="36" t="s">
        <v>101</v>
      </c>
      <c r="F75" s="37">
        <v>18</v>
      </c>
      <c r="G75" s="38"/>
      <c r="H75" s="38">
        <f t="shared" si="2"/>
        <v>0</v>
      </c>
    </row>
    <row r="76" spans="1:8" s="6" customFormat="1" ht="22.5" x14ac:dyDescent="0.2">
      <c r="A76" s="23">
        <v>35</v>
      </c>
      <c r="B76" s="265" t="s">
        <v>111</v>
      </c>
      <c r="C76" s="24" t="s">
        <v>112</v>
      </c>
      <c r="D76" s="24" t="s">
        <v>113</v>
      </c>
      <c r="E76" s="24" t="s">
        <v>114</v>
      </c>
      <c r="F76" s="25">
        <v>1</v>
      </c>
      <c r="G76" s="26"/>
      <c r="H76" s="26">
        <f t="shared" si="2"/>
        <v>0</v>
      </c>
    </row>
    <row r="77" spans="1:8" s="6" customFormat="1" ht="22.5" x14ac:dyDescent="0.2">
      <c r="A77" s="23">
        <v>36</v>
      </c>
      <c r="B77" s="265" t="s">
        <v>21</v>
      </c>
      <c r="C77" s="24" t="s">
        <v>115</v>
      </c>
      <c r="D77" s="24" t="s">
        <v>116</v>
      </c>
      <c r="E77" s="24" t="s">
        <v>28</v>
      </c>
      <c r="F77" s="25">
        <v>551.87</v>
      </c>
      <c r="G77" s="26"/>
      <c r="H77" s="26">
        <f t="shared" si="2"/>
        <v>0</v>
      </c>
    </row>
    <row r="78" spans="1:8" s="6" customFormat="1" ht="11.25" x14ac:dyDescent="0.2">
      <c r="A78" s="27"/>
      <c r="B78" s="266"/>
      <c r="C78" s="28"/>
      <c r="D78" s="28" t="s">
        <v>117</v>
      </c>
      <c r="E78" s="28"/>
      <c r="F78" s="29">
        <v>551.87</v>
      </c>
      <c r="G78" s="30"/>
      <c r="H78" s="30"/>
    </row>
    <row r="79" spans="1:8" s="6" customFormat="1" ht="22.5" x14ac:dyDescent="0.2">
      <c r="A79" s="23">
        <v>37</v>
      </c>
      <c r="B79" s="265" t="s">
        <v>21</v>
      </c>
      <c r="C79" s="24" t="s">
        <v>118</v>
      </c>
      <c r="D79" s="24" t="s">
        <v>119</v>
      </c>
      <c r="E79" s="24" t="s">
        <v>28</v>
      </c>
      <c r="F79" s="25">
        <v>108</v>
      </c>
      <c r="G79" s="26"/>
      <c r="H79" s="26">
        <f t="shared" si="2"/>
        <v>0</v>
      </c>
    </row>
    <row r="80" spans="1:8" s="6" customFormat="1" ht="11.25" x14ac:dyDescent="0.2">
      <c r="A80" s="27"/>
      <c r="B80" s="266"/>
      <c r="C80" s="28"/>
      <c r="D80" s="28" t="s">
        <v>120</v>
      </c>
      <c r="E80" s="28"/>
      <c r="F80" s="29">
        <v>108</v>
      </c>
      <c r="G80" s="30"/>
      <c r="H80" s="30"/>
    </row>
    <row r="81" spans="1:11" s="6" customFormat="1" ht="33.75" x14ac:dyDescent="0.2">
      <c r="A81" s="23">
        <v>38</v>
      </c>
      <c r="B81" s="265" t="s">
        <v>21</v>
      </c>
      <c r="C81" s="24" t="s">
        <v>121</v>
      </c>
      <c r="D81" s="24" t="s">
        <v>122</v>
      </c>
      <c r="E81" s="24" t="s">
        <v>24</v>
      </c>
      <c r="F81" s="25">
        <v>328.47500000000002</v>
      </c>
      <c r="G81" s="26"/>
      <c r="H81" s="26">
        <f t="shared" si="2"/>
        <v>0</v>
      </c>
    </row>
    <row r="82" spans="1:11" s="6" customFormat="1" ht="11.25" x14ac:dyDescent="0.2">
      <c r="A82" s="27"/>
      <c r="B82" s="266"/>
      <c r="C82" s="28"/>
      <c r="D82" s="28" t="s">
        <v>123</v>
      </c>
      <c r="E82" s="28"/>
      <c r="F82" s="29">
        <v>27</v>
      </c>
      <c r="G82" s="30"/>
      <c r="H82" s="30"/>
      <c r="K82" s="251"/>
    </row>
    <row r="83" spans="1:11" s="6" customFormat="1" ht="11.25" x14ac:dyDescent="0.2">
      <c r="A83" s="27"/>
      <c r="B83" s="266"/>
      <c r="C83" s="28"/>
      <c r="D83" s="28" t="s">
        <v>124</v>
      </c>
      <c r="E83" s="28"/>
      <c r="F83" s="29">
        <v>33</v>
      </c>
      <c r="G83" s="30"/>
      <c r="H83" s="30"/>
    </row>
    <row r="84" spans="1:11" s="6" customFormat="1" ht="11.25" x14ac:dyDescent="0.2">
      <c r="A84" s="27"/>
      <c r="B84" s="266"/>
      <c r="C84" s="28"/>
      <c r="D84" s="28" t="s">
        <v>125</v>
      </c>
      <c r="E84" s="28"/>
      <c r="F84" s="29">
        <v>167.47499999999999</v>
      </c>
      <c r="G84" s="30"/>
      <c r="H84" s="30"/>
    </row>
    <row r="85" spans="1:11" s="6" customFormat="1" ht="11.25" x14ac:dyDescent="0.2">
      <c r="A85" s="27"/>
      <c r="B85" s="266"/>
      <c r="C85" s="28"/>
      <c r="D85" s="28" t="s">
        <v>126</v>
      </c>
      <c r="E85" s="28"/>
      <c r="F85" s="29">
        <v>62</v>
      </c>
      <c r="G85" s="30"/>
      <c r="H85" s="30"/>
    </row>
    <row r="86" spans="1:11" s="6" customFormat="1" ht="11.25" x14ac:dyDescent="0.2">
      <c r="A86" s="27"/>
      <c r="B86" s="266"/>
      <c r="C86" s="28"/>
      <c r="D86" s="28" t="s">
        <v>555</v>
      </c>
      <c r="E86" s="28"/>
      <c r="F86" s="29">
        <v>39</v>
      </c>
      <c r="G86" s="30"/>
      <c r="H86" s="30"/>
    </row>
    <row r="87" spans="1:11" s="6" customFormat="1" ht="11.25" x14ac:dyDescent="0.2">
      <c r="A87" s="23">
        <v>39</v>
      </c>
      <c r="B87" s="265" t="s">
        <v>21</v>
      </c>
      <c r="C87" s="24" t="s">
        <v>127</v>
      </c>
      <c r="D87" s="24" t="s">
        <v>128</v>
      </c>
      <c r="E87" s="24" t="s">
        <v>24</v>
      </c>
      <c r="F87" s="25">
        <v>401.47500000000002</v>
      </c>
      <c r="G87" s="26"/>
      <c r="H87" s="26">
        <f t="shared" si="2"/>
        <v>0</v>
      </c>
    </row>
    <row r="88" spans="1:11" s="6" customFormat="1" ht="11.25" x14ac:dyDescent="0.2">
      <c r="A88" s="27"/>
      <c r="B88" s="266"/>
      <c r="C88" s="28"/>
      <c r="D88" s="28" t="s">
        <v>123</v>
      </c>
      <c r="E88" s="28"/>
      <c r="F88" s="29">
        <v>27</v>
      </c>
      <c r="G88" s="30"/>
      <c r="H88" s="30"/>
    </row>
    <row r="89" spans="1:11" s="6" customFormat="1" ht="11.25" x14ac:dyDescent="0.2">
      <c r="A89" s="27"/>
      <c r="B89" s="266"/>
      <c r="C89" s="28"/>
      <c r="D89" s="28" t="s">
        <v>124</v>
      </c>
      <c r="E89" s="28"/>
      <c r="F89" s="29">
        <v>33</v>
      </c>
      <c r="G89" s="30"/>
      <c r="H89" s="30"/>
    </row>
    <row r="90" spans="1:11" s="6" customFormat="1" ht="11.25" x14ac:dyDescent="0.2">
      <c r="A90" s="27"/>
      <c r="B90" s="266"/>
      <c r="C90" s="28"/>
      <c r="D90" s="28" t="s">
        <v>129</v>
      </c>
      <c r="E90" s="28"/>
      <c r="F90" s="29">
        <v>302.47500000000002</v>
      </c>
      <c r="G90" s="30"/>
      <c r="H90" s="30"/>
    </row>
    <row r="91" spans="1:11" s="6" customFormat="1" ht="11.25" x14ac:dyDescent="0.2">
      <c r="A91" s="27"/>
      <c r="B91" s="266"/>
      <c r="C91" s="28"/>
      <c r="D91" s="28" t="s">
        <v>555</v>
      </c>
      <c r="E91" s="28"/>
      <c r="F91" s="29">
        <v>39</v>
      </c>
      <c r="G91" s="30"/>
      <c r="H91" s="30"/>
    </row>
    <row r="92" spans="1:11" s="6" customFormat="1" ht="22.5" x14ac:dyDescent="0.2">
      <c r="A92" s="23">
        <v>40</v>
      </c>
      <c r="B92" s="265" t="s">
        <v>21</v>
      </c>
      <c r="C92" s="24" t="s">
        <v>130</v>
      </c>
      <c r="D92" s="24" t="s">
        <v>131</v>
      </c>
      <c r="E92" s="24" t="s">
        <v>24</v>
      </c>
      <c r="F92" s="25">
        <v>27</v>
      </c>
      <c r="G92" s="26"/>
      <c r="H92" s="26">
        <f t="shared" si="2"/>
        <v>0</v>
      </c>
    </row>
    <row r="93" spans="1:11" s="6" customFormat="1" ht="22.5" x14ac:dyDescent="0.2">
      <c r="A93" s="23">
        <v>41</v>
      </c>
      <c r="B93" s="265" t="s">
        <v>21</v>
      </c>
      <c r="C93" s="24" t="s">
        <v>132</v>
      </c>
      <c r="D93" s="24" t="s">
        <v>133</v>
      </c>
      <c r="E93" s="24" t="s">
        <v>28</v>
      </c>
      <c r="F93" s="25">
        <v>995.74</v>
      </c>
      <c r="G93" s="26"/>
      <c r="H93" s="26">
        <f t="shared" si="2"/>
        <v>0</v>
      </c>
    </row>
    <row r="94" spans="1:11" s="6" customFormat="1" ht="11.25" x14ac:dyDescent="0.2">
      <c r="A94" s="35">
        <v>42</v>
      </c>
      <c r="B94" s="268" t="s">
        <v>134</v>
      </c>
      <c r="C94" s="36" t="s">
        <v>135</v>
      </c>
      <c r="D94" s="36" t="s">
        <v>136</v>
      </c>
      <c r="E94" s="36" t="s">
        <v>101</v>
      </c>
      <c r="F94" s="37">
        <v>1005.697</v>
      </c>
      <c r="G94" s="38"/>
      <c r="H94" s="38">
        <f t="shared" si="2"/>
        <v>0</v>
      </c>
    </row>
    <row r="95" spans="1:11" s="6" customFormat="1" ht="11.25" x14ac:dyDescent="0.2">
      <c r="A95" s="31"/>
      <c r="B95" s="267"/>
      <c r="C95" s="32"/>
      <c r="D95" s="32" t="s">
        <v>137</v>
      </c>
      <c r="E95" s="32"/>
      <c r="F95" s="33">
        <v>1005.697</v>
      </c>
      <c r="G95" s="34"/>
      <c r="H95" s="34"/>
    </row>
    <row r="96" spans="1:11" s="6" customFormat="1" ht="22.5" x14ac:dyDescent="0.2">
      <c r="A96" s="23">
        <v>43</v>
      </c>
      <c r="B96" s="265" t="s">
        <v>21</v>
      </c>
      <c r="C96" s="24" t="s">
        <v>138</v>
      </c>
      <c r="D96" s="24" t="s">
        <v>139</v>
      </c>
      <c r="E96" s="24" t="s">
        <v>28</v>
      </c>
      <c r="F96" s="25">
        <v>97</v>
      </c>
      <c r="G96" s="26"/>
      <c r="H96" s="26">
        <f t="shared" si="2"/>
        <v>0</v>
      </c>
    </row>
    <row r="97" spans="1:8" s="6" customFormat="1" ht="11.25" x14ac:dyDescent="0.2">
      <c r="A97" s="27"/>
      <c r="B97" s="266"/>
      <c r="C97" s="28"/>
      <c r="D97" s="28" t="s">
        <v>140</v>
      </c>
      <c r="E97" s="28"/>
      <c r="F97" s="29">
        <v>23</v>
      </c>
      <c r="G97" s="30"/>
      <c r="H97" s="30"/>
    </row>
    <row r="98" spans="1:8" s="6" customFormat="1" ht="11.25" x14ac:dyDescent="0.2">
      <c r="A98" s="27"/>
      <c r="B98" s="266"/>
      <c r="C98" s="28"/>
      <c r="D98" s="28" t="s">
        <v>141</v>
      </c>
      <c r="E98" s="28"/>
      <c r="F98" s="29">
        <v>57</v>
      </c>
      <c r="G98" s="30"/>
      <c r="H98" s="30"/>
    </row>
    <row r="99" spans="1:8" s="6" customFormat="1" ht="11.25" x14ac:dyDescent="0.2">
      <c r="A99" s="27"/>
      <c r="B99" s="266"/>
      <c r="C99" s="28"/>
      <c r="D99" s="28" t="s">
        <v>556</v>
      </c>
      <c r="E99" s="28"/>
      <c r="F99" s="29">
        <v>17</v>
      </c>
      <c r="G99" s="30"/>
      <c r="H99" s="30"/>
    </row>
    <row r="100" spans="1:8" s="6" customFormat="1" ht="11.25" x14ac:dyDescent="0.2">
      <c r="A100" s="35">
        <v>44</v>
      </c>
      <c r="B100" s="268" t="s">
        <v>134</v>
      </c>
      <c r="C100" s="36" t="s">
        <v>142</v>
      </c>
      <c r="D100" s="36" t="s">
        <v>143</v>
      </c>
      <c r="E100" s="36" t="s">
        <v>101</v>
      </c>
      <c r="F100" s="37">
        <v>57.57</v>
      </c>
      <c r="G100" s="38"/>
      <c r="H100" s="38">
        <f t="shared" si="2"/>
        <v>0</v>
      </c>
    </row>
    <row r="101" spans="1:8" s="6" customFormat="1" ht="11.25" x14ac:dyDescent="0.2">
      <c r="A101" s="31"/>
      <c r="B101" s="267"/>
      <c r="C101" s="32"/>
      <c r="D101" s="32" t="s">
        <v>144</v>
      </c>
      <c r="E101" s="32"/>
      <c r="F101" s="33">
        <v>57.57</v>
      </c>
      <c r="G101" s="34"/>
      <c r="H101" s="34"/>
    </row>
    <row r="102" spans="1:8" s="6" customFormat="1" ht="11.25" x14ac:dyDescent="0.2">
      <c r="A102" s="35">
        <v>45</v>
      </c>
      <c r="B102" s="268" t="s">
        <v>134</v>
      </c>
      <c r="C102" s="36" t="s">
        <v>145</v>
      </c>
      <c r="D102" s="36" t="s">
        <v>146</v>
      </c>
      <c r="E102" s="36" t="s">
        <v>101</v>
      </c>
      <c r="F102" s="37">
        <v>52.23</v>
      </c>
      <c r="G102" s="38"/>
      <c r="H102" s="38">
        <f t="shared" si="2"/>
        <v>0</v>
      </c>
    </row>
    <row r="103" spans="1:8" s="6" customFormat="1" ht="11.25" x14ac:dyDescent="0.2">
      <c r="A103" s="31"/>
      <c r="B103" s="267"/>
      <c r="C103" s="32"/>
      <c r="D103" s="32" t="s">
        <v>557</v>
      </c>
      <c r="E103" s="32"/>
      <c r="F103" s="33">
        <v>52.23</v>
      </c>
      <c r="G103" s="34"/>
      <c r="H103" s="34"/>
    </row>
    <row r="104" spans="1:8" s="6" customFormat="1" ht="22.5" x14ac:dyDescent="0.2">
      <c r="A104" s="23">
        <v>46</v>
      </c>
      <c r="B104" s="265" t="s">
        <v>21</v>
      </c>
      <c r="C104" s="24" t="s">
        <v>147</v>
      </c>
      <c r="D104" s="24" t="s">
        <v>148</v>
      </c>
      <c r="E104" s="24" t="s">
        <v>28</v>
      </c>
      <c r="F104" s="25">
        <v>23</v>
      </c>
      <c r="G104" s="26"/>
      <c r="H104" s="26">
        <f t="shared" si="2"/>
        <v>0</v>
      </c>
    </row>
    <row r="105" spans="1:8" s="6" customFormat="1" ht="11.25" x14ac:dyDescent="0.2">
      <c r="A105" s="27"/>
      <c r="B105" s="266"/>
      <c r="C105" s="28"/>
      <c r="D105" s="28" t="s">
        <v>149</v>
      </c>
      <c r="E105" s="28"/>
      <c r="F105" s="29">
        <v>23</v>
      </c>
      <c r="G105" s="30"/>
      <c r="H105" s="30"/>
    </row>
    <row r="106" spans="1:8" s="6" customFormat="1" ht="22.5" x14ac:dyDescent="0.2">
      <c r="A106" s="23">
        <v>47</v>
      </c>
      <c r="B106" s="265" t="s">
        <v>21</v>
      </c>
      <c r="C106" s="24" t="s">
        <v>150</v>
      </c>
      <c r="D106" s="24" t="s">
        <v>151</v>
      </c>
      <c r="E106" s="24" t="s">
        <v>60</v>
      </c>
      <c r="F106" s="25">
        <v>14.847</v>
      </c>
      <c r="G106" s="26"/>
      <c r="H106" s="26">
        <f t="shared" si="2"/>
        <v>0</v>
      </c>
    </row>
    <row r="107" spans="1:8" s="6" customFormat="1" ht="11.25" x14ac:dyDescent="0.2">
      <c r="A107" s="23">
        <v>48</v>
      </c>
      <c r="B107" s="265" t="s">
        <v>21</v>
      </c>
      <c r="C107" s="24" t="s">
        <v>152</v>
      </c>
      <c r="D107" s="24" t="s">
        <v>153</v>
      </c>
      <c r="E107" s="24" t="s">
        <v>60</v>
      </c>
      <c r="F107" s="25">
        <v>282.09300000000002</v>
      </c>
      <c r="G107" s="26"/>
      <c r="H107" s="26">
        <f t="shared" si="2"/>
        <v>0</v>
      </c>
    </row>
    <row r="108" spans="1:8" s="6" customFormat="1" ht="22.5" x14ac:dyDescent="0.2">
      <c r="A108" s="23">
        <v>49</v>
      </c>
      <c r="B108" s="265" t="s">
        <v>21</v>
      </c>
      <c r="C108" s="24" t="s">
        <v>154</v>
      </c>
      <c r="D108" s="24" t="s">
        <v>155</v>
      </c>
      <c r="E108" s="24" t="s">
        <v>60</v>
      </c>
      <c r="F108" s="25">
        <v>14.847</v>
      </c>
      <c r="G108" s="26"/>
      <c r="H108" s="26">
        <f t="shared" si="2"/>
        <v>0</v>
      </c>
    </row>
    <row r="109" spans="1:8" s="6" customFormat="1" ht="13.5" x14ac:dyDescent="0.2">
      <c r="A109" s="23">
        <v>50</v>
      </c>
      <c r="B109" s="255" t="s">
        <v>593</v>
      </c>
      <c r="C109" s="256" t="s">
        <v>594</v>
      </c>
      <c r="D109" s="257" t="s">
        <v>595</v>
      </c>
      <c r="E109" s="257" t="s">
        <v>101</v>
      </c>
      <c r="F109" s="258">
        <v>12</v>
      </c>
      <c r="G109" s="26"/>
      <c r="H109" s="259">
        <f t="shared" si="2"/>
        <v>0</v>
      </c>
    </row>
    <row r="110" spans="1:8" s="6" customFormat="1" ht="13.5" x14ac:dyDescent="0.2">
      <c r="A110" s="35">
        <v>51</v>
      </c>
      <c r="B110" s="254" t="s">
        <v>596</v>
      </c>
      <c r="C110" s="260" t="s">
        <v>597</v>
      </c>
      <c r="D110" s="257" t="s">
        <v>598</v>
      </c>
      <c r="E110" s="257" t="s">
        <v>101</v>
      </c>
      <c r="F110" s="258">
        <v>12</v>
      </c>
      <c r="G110" s="38"/>
      <c r="H110" s="259">
        <f t="shared" si="2"/>
        <v>0</v>
      </c>
    </row>
    <row r="111" spans="1:8" s="6" customFormat="1" ht="11.25" x14ac:dyDescent="0.2">
      <c r="A111" s="23">
        <v>52</v>
      </c>
      <c r="B111" s="265" t="s">
        <v>156</v>
      </c>
      <c r="C111" s="24" t="s">
        <v>157</v>
      </c>
      <c r="D111" s="24" t="s">
        <v>158</v>
      </c>
      <c r="E111" s="24" t="s">
        <v>60</v>
      </c>
      <c r="F111" s="25">
        <v>14.847</v>
      </c>
      <c r="G111" s="26"/>
      <c r="H111" s="26">
        <f t="shared" si="2"/>
        <v>0</v>
      </c>
    </row>
    <row r="112" spans="1:8" s="6" customFormat="1" ht="11.25" x14ac:dyDescent="0.2">
      <c r="A112" s="23">
        <v>53</v>
      </c>
      <c r="B112" s="265" t="s">
        <v>156</v>
      </c>
      <c r="C112" s="24">
        <v>979089019</v>
      </c>
      <c r="D112" s="242" t="s">
        <v>540</v>
      </c>
      <c r="E112" s="24" t="s">
        <v>60</v>
      </c>
      <c r="F112" s="25">
        <v>14.847</v>
      </c>
      <c r="G112" s="26"/>
      <c r="H112" s="26">
        <f>ROUND(F112*G112,2)</f>
        <v>0</v>
      </c>
    </row>
    <row r="113" spans="1:8" s="6" customFormat="1" ht="21" customHeight="1" x14ac:dyDescent="0.2">
      <c r="A113" s="15"/>
      <c r="B113" s="264"/>
      <c r="C113" s="16" t="s">
        <v>159</v>
      </c>
      <c r="D113" s="16" t="s">
        <v>160</v>
      </c>
      <c r="E113" s="16"/>
      <c r="F113" s="17">
        <v>0</v>
      </c>
      <c r="G113" s="18"/>
      <c r="H113" s="18">
        <f>SUBTOTAL(9,H114)</f>
        <v>0</v>
      </c>
    </row>
    <row r="114" spans="1:8" s="6" customFormat="1" ht="24" customHeight="1" x14ac:dyDescent="0.2">
      <c r="A114" s="23">
        <v>54</v>
      </c>
      <c r="B114" s="265" t="s">
        <v>21</v>
      </c>
      <c r="C114" s="24" t="s">
        <v>161</v>
      </c>
      <c r="D114" s="24" t="s">
        <v>162</v>
      </c>
      <c r="E114" s="24" t="s">
        <v>60</v>
      </c>
      <c r="F114" s="25">
        <v>1297.2280000000001</v>
      </c>
      <c r="G114" s="26">
        <v>0</v>
      </c>
      <c r="H114" s="26">
        <f>ROUND(F114*G114,2)</f>
        <v>0</v>
      </c>
    </row>
    <row r="115" spans="1:8" s="6" customFormat="1" ht="21" customHeight="1" x14ac:dyDescent="0.2">
      <c r="A115" s="19"/>
      <c r="B115" s="269"/>
      <c r="C115" s="20"/>
      <c r="D115" s="243" t="s">
        <v>541</v>
      </c>
      <c r="E115" s="20"/>
      <c r="F115" s="21"/>
      <c r="G115" s="22"/>
      <c r="H115" s="22">
        <f>SUBTOTAL(9,H11:H114)</f>
        <v>0</v>
      </c>
    </row>
  </sheetData>
  <mergeCells count="2">
    <mergeCell ref="A2:H2"/>
    <mergeCell ref="A4:B4"/>
  </mergeCells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V103"/>
  <sheetViews>
    <sheetView view="pageBreakPreview" zoomScaleNormal="100" zoomScaleSheetLayoutView="100" workbookViewId="0">
      <selection activeCell="C2" sqref="C2"/>
    </sheetView>
  </sheetViews>
  <sheetFormatPr defaultColWidth="10.33203125" defaultRowHeight="13.5" x14ac:dyDescent="0.25"/>
  <cols>
    <col min="1" max="1" width="5.5" style="181" customWidth="1"/>
    <col min="2" max="2" width="5.33203125" style="182" customWidth="1"/>
    <col min="3" max="3" width="13" style="183" customWidth="1"/>
    <col min="4" max="4" width="65" style="175" customWidth="1"/>
    <col min="5" max="5" width="7.83203125" style="202" customWidth="1"/>
    <col min="6" max="6" width="6.83203125" style="175" customWidth="1"/>
    <col min="7" max="9" width="11.1640625" style="215" customWidth="1"/>
    <col min="10" max="10" width="13.6640625" style="215" customWidth="1"/>
    <col min="11" max="11" width="10.33203125" style="175"/>
    <col min="12" max="12" width="67.83203125" style="175" customWidth="1"/>
    <col min="13" max="252" width="10.33203125" style="175"/>
    <col min="253" max="256" width="10.33203125" style="172"/>
    <col min="257" max="257" width="5.5" style="172" customWidth="1"/>
    <col min="258" max="258" width="5.33203125" style="172" customWidth="1"/>
    <col min="259" max="259" width="13" style="172" customWidth="1"/>
    <col min="260" max="260" width="65" style="172" customWidth="1"/>
    <col min="261" max="261" width="7.83203125" style="172" customWidth="1"/>
    <col min="262" max="262" width="6.83203125" style="172" customWidth="1"/>
    <col min="263" max="265" width="11.1640625" style="172" customWidth="1"/>
    <col min="266" max="266" width="13.6640625" style="172" customWidth="1"/>
    <col min="267" max="267" width="10.33203125" style="172"/>
    <col min="268" max="268" width="67.83203125" style="172" customWidth="1"/>
    <col min="269" max="512" width="10.33203125" style="172"/>
    <col min="513" max="513" width="5.5" style="172" customWidth="1"/>
    <col min="514" max="514" width="5.33203125" style="172" customWidth="1"/>
    <col min="515" max="515" width="13" style="172" customWidth="1"/>
    <col min="516" max="516" width="65" style="172" customWidth="1"/>
    <col min="517" max="517" width="7.83203125" style="172" customWidth="1"/>
    <col min="518" max="518" width="6.83203125" style="172" customWidth="1"/>
    <col min="519" max="521" width="11.1640625" style="172" customWidth="1"/>
    <col min="522" max="522" width="13.6640625" style="172" customWidth="1"/>
    <col min="523" max="523" width="10.33203125" style="172"/>
    <col min="524" max="524" width="67.83203125" style="172" customWidth="1"/>
    <col min="525" max="768" width="10.33203125" style="172"/>
    <col min="769" max="769" width="5.5" style="172" customWidth="1"/>
    <col min="770" max="770" width="5.33203125" style="172" customWidth="1"/>
    <col min="771" max="771" width="13" style="172" customWidth="1"/>
    <col min="772" max="772" width="65" style="172" customWidth="1"/>
    <col min="773" max="773" width="7.83203125" style="172" customWidth="1"/>
    <col min="774" max="774" width="6.83203125" style="172" customWidth="1"/>
    <col min="775" max="777" width="11.1640625" style="172" customWidth="1"/>
    <col min="778" max="778" width="13.6640625" style="172" customWidth="1"/>
    <col min="779" max="779" width="10.33203125" style="172"/>
    <col min="780" max="780" width="67.83203125" style="172" customWidth="1"/>
    <col min="781" max="1024" width="10.33203125" style="172"/>
    <col min="1025" max="1025" width="5.5" style="172" customWidth="1"/>
    <col min="1026" max="1026" width="5.33203125" style="172" customWidth="1"/>
    <col min="1027" max="1027" width="13" style="172" customWidth="1"/>
    <col min="1028" max="1028" width="65" style="172" customWidth="1"/>
    <col min="1029" max="1029" width="7.83203125" style="172" customWidth="1"/>
    <col min="1030" max="1030" width="6.83203125" style="172" customWidth="1"/>
    <col min="1031" max="1033" width="11.1640625" style="172" customWidth="1"/>
    <col min="1034" max="1034" width="13.6640625" style="172" customWidth="1"/>
    <col min="1035" max="1035" width="10.33203125" style="172"/>
    <col min="1036" max="1036" width="67.83203125" style="172" customWidth="1"/>
    <col min="1037" max="1280" width="10.33203125" style="172"/>
    <col min="1281" max="1281" width="5.5" style="172" customWidth="1"/>
    <col min="1282" max="1282" width="5.33203125" style="172" customWidth="1"/>
    <col min="1283" max="1283" width="13" style="172" customWidth="1"/>
    <col min="1284" max="1284" width="65" style="172" customWidth="1"/>
    <col min="1285" max="1285" width="7.83203125" style="172" customWidth="1"/>
    <col min="1286" max="1286" width="6.83203125" style="172" customWidth="1"/>
    <col min="1287" max="1289" width="11.1640625" style="172" customWidth="1"/>
    <col min="1290" max="1290" width="13.6640625" style="172" customWidth="1"/>
    <col min="1291" max="1291" width="10.33203125" style="172"/>
    <col min="1292" max="1292" width="67.83203125" style="172" customWidth="1"/>
    <col min="1293" max="1536" width="10.33203125" style="172"/>
    <col min="1537" max="1537" width="5.5" style="172" customWidth="1"/>
    <col min="1538" max="1538" width="5.33203125" style="172" customWidth="1"/>
    <col min="1539" max="1539" width="13" style="172" customWidth="1"/>
    <col min="1540" max="1540" width="65" style="172" customWidth="1"/>
    <col min="1541" max="1541" width="7.83203125" style="172" customWidth="1"/>
    <col min="1542" max="1542" width="6.83203125" style="172" customWidth="1"/>
    <col min="1543" max="1545" width="11.1640625" style="172" customWidth="1"/>
    <col min="1546" max="1546" width="13.6640625" style="172" customWidth="1"/>
    <col min="1547" max="1547" width="10.33203125" style="172"/>
    <col min="1548" max="1548" width="67.83203125" style="172" customWidth="1"/>
    <col min="1549" max="1792" width="10.33203125" style="172"/>
    <col min="1793" max="1793" width="5.5" style="172" customWidth="1"/>
    <col min="1794" max="1794" width="5.33203125" style="172" customWidth="1"/>
    <col min="1795" max="1795" width="13" style="172" customWidth="1"/>
    <col min="1796" max="1796" width="65" style="172" customWidth="1"/>
    <col min="1797" max="1797" width="7.83203125" style="172" customWidth="1"/>
    <col min="1798" max="1798" width="6.83203125" style="172" customWidth="1"/>
    <col min="1799" max="1801" width="11.1640625" style="172" customWidth="1"/>
    <col min="1802" max="1802" width="13.6640625" style="172" customWidth="1"/>
    <col min="1803" max="1803" width="10.33203125" style="172"/>
    <col min="1804" max="1804" width="67.83203125" style="172" customWidth="1"/>
    <col min="1805" max="2048" width="10.33203125" style="172"/>
    <col min="2049" max="2049" width="5.5" style="172" customWidth="1"/>
    <col min="2050" max="2050" width="5.33203125" style="172" customWidth="1"/>
    <col min="2051" max="2051" width="13" style="172" customWidth="1"/>
    <col min="2052" max="2052" width="65" style="172" customWidth="1"/>
    <col min="2053" max="2053" width="7.83203125" style="172" customWidth="1"/>
    <col min="2054" max="2054" width="6.83203125" style="172" customWidth="1"/>
    <col min="2055" max="2057" width="11.1640625" style="172" customWidth="1"/>
    <col min="2058" max="2058" width="13.6640625" style="172" customWidth="1"/>
    <col min="2059" max="2059" width="10.33203125" style="172"/>
    <col min="2060" max="2060" width="67.83203125" style="172" customWidth="1"/>
    <col min="2061" max="2304" width="10.33203125" style="172"/>
    <col min="2305" max="2305" width="5.5" style="172" customWidth="1"/>
    <col min="2306" max="2306" width="5.33203125" style="172" customWidth="1"/>
    <col min="2307" max="2307" width="13" style="172" customWidth="1"/>
    <col min="2308" max="2308" width="65" style="172" customWidth="1"/>
    <col min="2309" max="2309" width="7.83203125" style="172" customWidth="1"/>
    <col min="2310" max="2310" width="6.83203125" style="172" customWidth="1"/>
    <col min="2311" max="2313" width="11.1640625" style="172" customWidth="1"/>
    <col min="2314" max="2314" width="13.6640625" style="172" customWidth="1"/>
    <col min="2315" max="2315" width="10.33203125" style="172"/>
    <col min="2316" max="2316" width="67.83203125" style="172" customWidth="1"/>
    <col min="2317" max="2560" width="10.33203125" style="172"/>
    <col min="2561" max="2561" width="5.5" style="172" customWidth="1"/>
    <col min="2562" max="2562" width="5.33203125" style="172" customWidth="1"/>
    <col min="2563" max="2563" width="13" style="172" customWidth="1"/>
    <col min="2564" max="2564" width="65" style="172" customWidth="1"/>
    <col min="2565" max="2565" width="7.83203125" style="172" customWidth="1"/>
    <col min="2566" max="2566" width="6.83203125" style="172" customWidth="1"/>
    <col min="2567" max="2569" width="11.1640625" style="172" customWidth="1"/>
    <col min="2570" max="2570" width="13.6640625" style="172" customWidth="1"/>
    <col min="2571" max="2571" width="10.33203125" style="172"/>
    <col min="2572" max="2572" width="67.83203125" style="172" customWidth="1"/>
    <col min="2573" max="2816" width="10.33203125" style="172"/>
    <col min="2817" max="2817" width="5.5" style="172" customWidth="1"/>
    <col min="2818" max="2818" width="5.33203125" style="172" customWidth="1"/>
    <col min="2819" max="2819" width="13" style="172" customWidth="1"/>
    <col min="2820" max="2820" width="65" style="172" customWidth="1"/>
    <col min="2821" max="2821" width="7.83203125" style="172" customWidth="1"/>
    <col min="2822" max="2822" width="6.83203125" style="172" customWidth="1"/>
    <col min="2823" max="2825" width="11.1640625" style="172" customWidth="1"/>
    <col min="2826" max="2826" width="13.6640625" style="172" customWidth="1"/>
    <col min="2827" max="2827" width="10.33203125" style="172"/>
    <col min="2828" max="2828" width="67.83203125" style="172" customWidth="1"/>
    <col min="2829" max="3072" width="10.33203125" style="172"/>
    <col min="3073" max="3073" width="5.5" style="172" customWidth="1"/>
    <col min="3074" max="3074" width="5.33203125" style="172" customWidth="1"/>
    <col min="3075" max="3075" width="13" style="172" customWidth="1"/>
    <col min="3076" max="3076" width="65" style="172" customWidth="1"/>
    <col min="3077" max="3077" width="7.83203125" style="172" customWidth="1"/>
    <col min="3078" max="3078" width="6.83203125" style="172" customWidth="1"/>
    <col min="3079" max="3081" width="11.1640625" style="172" customWidth="1"/>
    <col min="3082" max="3082" width="13.6640625" style="172" customWidth="1"/>
    <col min="3083" max="3083" width="10.33203125" style="172"/>
    <col min="3084" max="3084" width="67.83203125" style="172" customWidth="1"/>
    <col min="3085" max="3328" width="10.33203125" style="172"/>
    <col min="3329" max="3329" width="5.5" style="172" customWidth="1"/>
    <col min="3330" max="3330" width="5.33203125" style="172" customWidth="1"/>
    <col min="3331" max="3331" width="13" style="172" customWidth="1"/>
    <col min="3332" max="3332" width="65" style="172" customWidth="1"/>
    <col min="3333" max="3333" width="7.83203125" style="172" customWidth="1"/>
    <col min="3334" max="3334" width="6.83203125" style="172" customWidth="1"/>
    <col min="3335" max="3337" width="11.1640625" style="172" customWidth="1"/>
    <col min="3338" max="3338" width="13.6640625" style="172" customWidth="1"/>
    <col min="3339" max="3339" width="10.33203125" style="172"/>
    <col min="3340" max="3340" width="67.83203125" style="172" customWidth="1"/>
    <col min="3341" max="3584" width="10.33203125" style="172"/>
    <col min="3585" max="3585" width="5.5" style="172" customWidth="1"/>
    <col min="3586" max="3586" width="5.33203125" style="172" customWidth="1"/>
    <col min="3587" max="3587" width="13" style="172" customWidth="1"/>
    <col min="3588" max="3588" width="65" style="172" customWidth="1"/>
    <col min="3589" max="3589" width="7.83203125" style="172" customWidth="1"/>
    <col min="3590" max="3590" width="6.83203125" style="172" customWidth="1"/>
    <col min="3591" max="3593" width="11.1640625" style="172" customWidth="1"/>
    <col min="3594" max="3594" width="13.6640625" style="172" customWidth="1"/>
    <col min="3595" max="3595" width="10.33203125" style="172"/>
    <col min="3596" max="3596" width="67.83203125" style="172" customWidth="1"/>
    <col min="3597" max="3840" width="10.33203125" style="172"/>
    <col min="3841" max="3841" width="5.5" style="172" customWidth="1"/>
    <col min="3842" max="3842" width="5.33203125" style="172" customWidth="1"/>
    <col min="3843" max="3843" width="13" style="172" customWidth="1"/>
    <col min="3844" max="3844" width="65" style="172" customWidth="1"/>
    <col min="3845" max="3845" width="7.83203125" style="172" customWidth="1"/>
    <col min="3846" max="3846" width="6.83203125" style="172" customWidth="1"/>
    <col min="3847" max="3849" width="11.1640625" style="172" customWidth="1"/>
    <col min="3850" max="3850" width="13.6640625" style="172" customWidth="1"/>
    <col min="3851" max="3851" width="10.33203125" style="172"/>
    <col min="3852" max="3852" width="67.83203125" style="172" customWidth="1"/>
    <col min="3853" max="4096" width="10.33203125" style="172"/>
    <col min="4097" max="4097" width="5.5" style="172" customWidth="1"/>
    <col min="4098" max="4098" width="5.33203125" style="172" customWidth="1"/>
    <col min="4099" max="4099" width="13" style="172" customWidth="1"/>
    <col min="4100" max="4100" width="65" style="172" customWidth="1"/>
    <col min="4101" max="4101" width="7.83203125" style="172" customWidth="1"/>
    <col min="4102" max="4102" width="6.83203125" style="172" customWidth="1"/>
    <col min="4103" max="4105" width="11.1640625" style="172" customWidth="1"/>
    <col min="4106" max="4106" width="13.6640625" style="172" customWidth="1"/>
    <col min="4107" max="4107" width="10.33203125" style="172"/>
    <col min="4108" max="4108" width="67.83203125" style="172" customWidth="1"/>
    <col min="4109" max="4352" width="10.33203125" style="172"/>
    <col min="4353" max="4353" width="5.5" style="172" customWidth="1"/>
    <col min="4354" max="4354" width="5.33203125" style="172" customWidth="1"/>
    <col min="4355" max="4355" width="13" style="172" customWidth="1"/>
    <col min="4356" max="4356" width="65" style="172" customWidth="1"/>
    <col min="4357" max="4357" width="7.83203125" style="172" customWidth="1"/>
    <col min="4358" max="4358" width="6.83203125" style="172" customWidth="1"/>
    <col min="4359" max="4361" width="11.1640625" style="172" customWidth="1"/>
    <col min="4362" max="4362" width="13.6640625" style="172" customWidth="1"/>
    <col min="4363" max="4363" width="10.33203125" style="172"/>
    <col min="4364" max="4364" width="67.83203125" style="172" customWidth="1"/>
    <col min="4365" max="4608" width="10.33203125" style="172"/>
    <col min="4609" max="4609" width="5.5" style="172" customWidth="1"/>
    <col min="4610" max="4610" width="5.33203125" style="172" customWidth="1"/>
    <col min="4611" max="4611" width="13" style="172" customWidth="1"/>
    <col min="4612" max="4612" width="65" style="172" customWidth="1"/>
    <col min="4613" max="4613" width="7.83203125" style="172" customWidth="1"/>
    <col min="4614" max="4614" width="6.83203125" style="172" customWidth="1"/>
    <col min="4615" max="4617" width="11.1640625" style="172" customWidth="1"/>
    <col min="4618" max="4618" width="13.6640625" style="172" customWidth="1"/>
    <col min="4619" max="4619" width="10.33203125" style="172"/>
    <col min="4620" max="4620" width="67.83203125" style="172" customWidth="1"/>
    <col min="4621" max="4864" width="10.33203125" style="172"/>
    <col min="4865" max="4865" width="5.5" style="172" customWidth="1"/>
    <col min="4866" max="4866" width="5.33203125" style="172" customWidth="1"/>
    <col min="4867" max="4867" width="13" style="172" customWidth="1"/>
    <col min="4868" max="4868" width="65" style="172" customWidth="1"/>
    <col min="4869" max="4869" width="7.83203125" style="172" customWidth="1"/>
    <col min="4870" max="4870" width="6.83203125" style="172" customWidth="1"/>
    <col min="4871" max="4873" width="11.1640625" style="172" customWidth="1"/>
    <col min="4874" max="4874" width="13.6640625" style="172" customWidth="1"/>
    <col min="4875" max="4875" width="10.33203125" style="172"/>
    <col min="4876" max="4876" width="67.83203125" style="172" customWidth="1"/>
    <col min="4877" max="5120" width="10.33203125" style="172"/>
    <col min="5121" max="5121" width="5.5" style="172" customWidth="1"/>
    <col min="5122" max="5122" width="5.33203125" style="172" customWidth="1"/>
    <col min="5123" max="5123" width="13" style="172" customWidth="1"/>
    <col min="5124" max="5124" width="65" style="172" customWidth="1"/>
    <col min="5125" max="5125" width="7.83203125" style="172" customWidth="1"/>
    <col min="5126" max="5126" width="6.83203125" style="172" customWidth="1"/>
    <col min="5127" max="5129" width="11.1640625" style="172" customWidth="1"/>
    <col min="5130" max="5130" width="13.6640625" style="172" customWidth="1"/>
    <col min="5131" max="5131" width="10.33203125" style="172"/>
    <col min="5132" max="5132" width="67.83203125" style="172" customWidth="1"/>
    <col min="5133" max="5376" width="10.33203125" style="172"/>
    <col min="5377" max="5377" width="5.5" style="172" customWidth="1"/>
    <col min="5378" max="5378" width="5.33203125" style="172" customWidth="1"/>
    <col min="5379" max="5379" width="13" style="172" customWidth="1"/>
    <col min="5380" max="5380" width="65" style="172" customWidth="1"/>
    <col min="5381" max="5381" width="7.83203125" style="172" customWidth="1"/>
    <col min="5382" max="5382" width="6.83203125" style="172" customWidth="1"/>
    <col min="5383" max="5385" width="11.1640625" style="172" customWidth="1"/>
    <col min="5386" max="5386" width="13.6640625" style="172" customWidth="1"/>
    <col min="5387" max="5387" width="10.33203125" style="172"/>
    <col min="5388" max="5388" width="67.83203125" style="172" customWidth="1"/>
    <col min="5389" max="5632" width="10.33203125" style="172"/>
    <col min="5633" max="5633" width="5.5" style="172" customWidth="1"/>
    <col min="5634" max="5634" width="5.33203125" style="172" customWidth="1"/>
    <col min="5635" max="5635" width="13" style="172" customWidth="1"/>
    <col min="5636" max="5636" width="65" style="172" customWidth="1"/>
    <col min="5637" max="5637" width="7.83203125" style="172" customWidth="1"/>
    <col min="5638" max="5638" width="6.83203125" style="172" customWidth="1"/>
    <col min="5639" max="5641" width="11.1640625" style="172" customWidth="1"/>
    <col min="5642" max="5642" width="13.6640625" style="172" customWidth="1"/>
    <col min="5643" max="5643" width="10.33203125" style="172"/>
    <col min="5644" max="5644" width="67.83203125" style="172" customWidth="1"/>
    <col min="5645" max="5888" width="10.33203125" style="172"/>
    <col min="5889" max="5889" width="5.5" style="172" customWidth="1"/>
    <col min="5890" max="5890" width="5.33203125" style="172" customWidth="1"/>
    <col min="5891" max="5891" width="13" style="172" customWidth="1"/>
    <col min="5892" max="5892" width="65" style="172" customWidth="1"/>
    <col min="5893" max="5893" width="7.83203125" style="172" customWidth="1"/>
    <col min="5894" max="5894" width="6.83203125" style="172" customWidth="1"/>
    <col min="5895" max="5897" width="11.1640625" style="172" customWidth="1"/>
    <col min="5898" max="5898" width="13.6640625" style="172" customWidth="1"/>
    <col min="5899" max="5899" width="10.33203125" style="172"/>
    <col min="5900" max="5900" width="67.83203125" style="172" customWidth="1"/>
    <col min="5901" max="6144" width="10.33203125" style="172"/>
    <col min="6145" max="6145" width="5.5" style="172" customWidth="1"/>
    <col min="6146" max="6146" width="5.33203125" style="172" customWidth="1"/>
    <col min="6147" max="6147" width="13" style="172" customWidth="1"/>
    <col min="6148" max="6148" width="65" style="172" customWidth="1"/>
    <col min="6149" max="6149" width="7.83203125" style="172" customWidth="1"/>
    <col min="6150" max="6150" width="6.83203125" style="172" customWidth="1"/>
    <col min="6151" max="6153" width="11.1640625" style="172" customWidth="1"/>
    <col min="6154" max="6154" width="13.6640625" style="172" customWidth="1"/>
    <col min="6155" max="6155" width="10.33203125" style="172"/>
    <col min="6156" max="6156" width="67.83203125" style="172" customWidth="1"/>
    <col min="6157" max="6400" width="10.33203125" style="172"/>
    <col min="6401" max="6401" width="5.5" style="172" customWidth="1"/>
    <col min="6402" max="6402" width="5.33203125" style="172" customWidth="1"/>
    <col min="6403" max="6403" width="13" style="172" customWidth="1"/>
    <col min="6404" max="6404" width="65" style="172" customWidth="1"/>
    <col min="6405" max="6405" width="7.83203125" style="172" customWidth="1"/>
    <col min="6406" max="6406" width="6.83203125" style="172" customWidth="1"/>
    <col min="6407" max="6409" width="11.1640625" style="172" customWidth="1"/>
    <col min="6410" max="6410" width="13.6640625" style="172" customWidth="1"/>
    <col min="6411" max="6411" width="10.33203125" style="172"/>
    <col min="6412" max="6412" width="67.83203125" style="172" customWidth="1"/>
    <col min="6413" max="6656" width="10.33203125" style="172"/>
    <col min="6657" max="6657" width="5.5" style="172" customWidth="1"/>
    <col min="6658" max="6658" width="5.33203125" style="172" customWidth="1"/>
    <col min="6659" max="6659" width="13" style="172" customWidth="1"/>
    <col min="6660" max="6660" width="65" style="172" customWidth="1"/>
    <col min="6661" max="6661" width="7.83203125" style="172" customWidth="1"/>
    <col min="6662" max="6662" width="6.83203125" style="172" customWidth="1"/>
    <col min="6663" max="6665" width="11.1640625" style="172" customWidth="1"/>
    <col min="6666" max="6666" width="13.6640625" style="172" customWidth="1"/>
    <col min="6667" max="6667" width="10.33203125" style="172"/>
    <col min="6668" max="6668" width="67.83203125" style="172" customWidth="1"/>
    <col min="6669" max="6912" width="10.33203125" style="172"/>
    <col min="6913" max="6913" width="5.5" style="172" customWidth="1"/>
    <col min="6914" max="6914" width="5.33203125" style="172" customWidth="1"/>
    <col min="6915" max="6915" width="13" style="172" customWidth="1"/>
    <col min="6916" max="6916" width="65" style="172" customWidth="1"/>
    <col min="6917" max="6917" width="7.83203125" style="172" customWidth="1"/>
    <col min="6918" max="6918" width="6.83203125" style="172" customWidth="1"/>
    <col min="6919" max="6921" width="11.1640625" style="172" customWidth="1"/>
    <col min="6922" max="6922" width="13.6640625" style="172" customWidth="1"/>
    <col min="6923" max="6923" width="10.33203125" style="172"/>
    <col min="6924" max="6924" width="67.83203125" style="172" customWidth="1"/>
    <col min="6925" max="7168" width="10.33203125" style="172"/>
    <col min="7169" max="7169" width="5.5" style="172" customWidth="1"/>
    <col min="7170" max="7170" width="5.33203125" style="172" customWidth="1"/>
    <col min="7171" max="7171" width="13" style="172" customWidth="1"/>
    <col min="7172" max="7172" width="65" style="172" customWidth="1"/>
    <col min="7173" max="7173" width="7.83203125" style="172" customWidth="1"/>
    <col min="7174" max="7174" width="6.83203125" style="172" customWidth="1"/>
    <col min="7175" max="7177" width="11.1640625" style="172" customWidth="1"/>
    <col min="7178" max="7178" width="13.6640625" style="172" customWidth="1"/>
    <col min="7179" max="7179" width="10.33203125" style="172"/>
    <col min="7180" max="7180" width="67.83203125" style="172" customWidth="1"/>
    <col min="7181" max="7424" width="10.33203125" style="172"/>
    <col min="7425" max="7425" width="5.5" style="172" customWidth="1"/>
    <col min="7426" max="7426" width="5.33203125" style="172" customWidth="1"/>
    <col min="7427" max="7427" width="13" style="172" customWidth="1"/>
    <col min="7428" max="7428" width="65" style="172" customWidth="1"/>
    <col min="7429" max="7429" width="7.83203125" style="172" customWidth="1"/>
    <col min="7430" max="7430" width="6.83203125" style="172" customWidth="1"/>
    <col min="7431" max="7433" width="11.1640625" style="172" customWidth="1"/>
    <col min="7434" max="7434" width="13.6640625" style="172" customWidth="1"/>
    <col min="7435" max="7435" width="10.33203125" style="172"/>
    <col min="7436" max="7436" width="67.83203125" style="172" customWidth="1"/>
    <col min="7437" max="7680" width="10.33203125" style="172"/>
    <col min="7681" max="7681" width="5.5" style="172" customWidth="1"/>
    <col min="7682" max="7682" width="5.33203125" style="172" customWidth="1"/>
    <col min="7683" max="7683" width="13" style="172" customWidth="1"/>
    <col min="7684" max="7684" width="65" style="172" customWidth="1"/>
    <col min="7685" max="7685" width="7.83203125" style="172" customWidth="1"/>
    <col min="7686" max="7686" width="6.83203125" style="172" customWidth="1"/>
    <col min="7687" max="7689" width="11.1640625" style="172" customWidth="1"/>
    <col min="7690" max="7690" width="13.6640625" style="172" customWidth="1"/>
    <col min="7691" max="7691" width="10.33203125" style="172"/>
    <col min="7692" max="7692" width="67.83203125" style="172" customWidth="1"/>
    <col min="7693" max="7936" width="10.33203125" style="172"/>
    <col min="7937" max="7937" width="5.5" style="172" customWidth="1"/>
    <col min="7938" max="7938" width="5.33203125" style="172" customWidth="1"/>
    <col min="7939" max="7939" width="13" style="172" customWidth="1"/>
    <col min="7940" max="7940" width="65" style="172" customWidth="1"/>
    <col min="7941" max="7941" width="7.83203125" style="172" customWidth="1"/>
    <col min="7942" max="7942" width="6.83203125" style="172" customWidth="1"/>
    <col min="7943" max="7945" width="11.1640625" style="172" customWidth="1"/>
    <col min="7946" max="7946" width="13.6640625" style="172" customWidth="1"/>
    <col min="7947" max="7947" width="10.33203125" style="172"/>
    <col min="7948" max="7948" width="67.83203125" style="172" customWidth="1"/>
    <col min="7949" max="8192" width="10.33203125" style="172"/>
    <col min="8193" max="8193" width="5.5" style="172" customWidth="1"/>
    <col min="8194" max="8194" width="5.33203125" style="172" customWidth="1"/>
    <col min="8195" max="8195" width="13" style="172" customWidth="1"/>
    <col min="8196" max="8196" width="65" style="172" customWidth="1"/>
    <col min="8197" max="8197" width="7.83203125" style="172" customWidth="1"/>
    <col min="8198" max="8198" width="6.83203125" style="172" customWidth="1"/>
    <col min="8199" max="8201" width="11.1640625" style="172" customWidth="1"/>
    <col min="8202" max="8202" width="13.6640625" style="172" customWidth="1"/>
    <col min="8203" max="8203" width="10.33203125" style="172"/>
    <col min="8204" max="8204" width="67.83203125" style="172" customWidth="1"/>
    <col min="8205" max="8448" width="10.33203125" style="172"/>
    <col min="8449" max="8449" width="5.5" style="172" customWidth="1"/>
    <col min="8450" max="8450" width="5.33203125" style="172" customWidth="1"/>
    <col min="8451" max="8451" width="13" style="172" customWidth="1"/>
    <col min="8452" max="8452" width="65" style="172" customWidth="1"/>
    <col min="8453" max="8453" width="7.83203125" style="172" customWidth="1"/>
    <col min="8454" max="8454" width="6.83203125" style="172" customWidth="1"/>
    <col min="8455" max="8457" width="11.1640625" style="172" customWidth="1"/>
    <col min="8458" max="8458" width="13.6640625" style="172" customWidth="1"/>
    <col min="8459" max="8459" width="10.33203125" style="172"/>
    <col min="8460" max="8460" width="67.83203125" style="172" customWidth="1"/>
    <col min="8461" max="8704" width="10.33203125" style="172"/>
    <col min="8705" max="8705" width="5.5" style="172" customWidth="1"/>
    <col min="8706" max="8706" width="5.33203125" style="172" customWidth="1"/>
    <col min="8707" max="8707" width="13" style="172" customWidth="1"/>
    <col min="8708" max="8708" width="65" style="172" customWidth="1"/>
    <col min="8709" max="8709" width="7.83203125" style="172" customWidth="1"/>
    <col min="8710" max="8710" width="6.83203125" style="172" customWidth="1"/>
    <col min="8711" max="8713" width="11.1640625" style="172" customWidth="1"/>
    <col min="8714" max="8714" width="13.6640625" style="172" customWidth="1"/>
    <col min="8715" max="8715" width="10.33203125" style="172"/>
    <col min="8716" max="8716" width="67.83203125" style="172" customWidth="1"/>
    <col min="8717" max="8960" width="10.33203125" style="172"/>
    <col min="8961" max="8961" width="5.5" style="172" customWidth="1"/>
    <col min="8962" max="8962" width="5.33203125" style="172" customWidth="1"/>
    <col min="8963" max="8963" width="13" style="172" customWidth="1"/>
    <col min="8964" max="8964" width="65" style="172" customWidth="1"/>
    <col min="8965" max="8965" width="7.83203125" style="172" customWidth="1"/>
    <col min="8966" max="8966" width="6.83203125" style="172" customWidth="1"/>
    <col min="8967" max="8969" width="11.1640625" style="172" customWidth="1"/>
    <col min="8970" max="8970" width="13.6640625" style="172" customWidth="1"/>
    <col min="8971" max="8971" width="10.33203125" style="172"/>
    <col min="8972" max="8972" width="67.83203125" style="172" customWidth="1"/>
    <col min="8973" max="9216" width="10.33203125" style="172"/>
    <col min="9217" max="9217" width="5.5" style="172" customWidth="1"/>
    <col min="9218" max="9218" width="5.33203125" style="172" customWidth="1"/>
    <col min="9219" max="9219" width="13" style="172" customWidth="1"/>
    <col min="9220" max="9220" width="65" style="172" customWidth="1"/>
    <col min="9221" max="9221" width="7.83203125" style="172" customWidth="1"/>
    <col min="9222" max="9222" width="6.83203125" style="172" customWidth="1"/>
    <col min="9223" max="9225" width="11.1640625" style="172" customWidth="1"/>
    <col min="9226" max="9226" width="13.6640625" style="172" customWidth="1"/>
    <col min="9227" max="9227" width="10.33203125" style="172"/>
    <col min="9228" max="9228" width="67.83203125" style="172" customWidth="1"/>
    <col min="9229" max="9472" width="10.33203125" style="172"/>
    <col min="9473" max="9473" width="5.5" style="172" customWidth="1"/>
    <col min="9474" max="9474" width="5.33203125" style="172" customWidth="1"/>
    <col min="9475" max="9475" width="13" style="172" customWidth="1"/>
    <col min="9476" max="9476" width="65" style="172" customWidth="1"/>
    <col min="9477" max="9477" width="7.83203125" style="172" customWidth="1"/>
    <col min="9478" max="9478" width="6.83203125" style="172" customWidth="1"/>
    <col min="9479" max="9481" width="11.1640625" style="172" customWidth="1"/>
    <col min="9482" max="9482" width="13.6640625" style="172" customWidth="1"/>
    <col min="9483" max="9483" width="10.33203125" style="172"/>
    <col min="9484" max="9484" width="67.83203125" style="172" customWidth="1"/>
    <col min="9485" max="9728" width="10.33203125" style="172"/>
    <col min="9729" max="9729" width="5.5" style="172" customWidth="1"/>
    <col min="9730" max="9730" width="5.33203125" style="172" customWidth="1"/>
    <col min="9731" max="9731" width="13" style="172" customWidth="1"/>
    <col min="9732" max="9732" width="65" style="172" customWidth="1"/>
    <col min="9733" max="9733" width="7.83203125" style="172" customWidth="1"/>
    <col min="9734" max="9734" width="6.83203125" style="172" customWidth="1"/>
    <col min="9735" max="9737" width="11.1640625" style="172" customWidth="1"/>
    <col min="9738" max="9738" width="13.6640625" style="172" customWidth="1"/>
    <col min="9739" max="9739" width="10.33203125" style="172"/>
    <col min="9740" max="9740" width="67.83203125" style="172" customWidth="1"/>
    <col min="9741" max="9984" width="10.33203125" style="172"/>
    <col min="9985" max="9985" width="5.5" style="172" customWidth="1"/>
    <col min="9986" max="9986" width="5.33203125" style="172" customWidth="1"/>
    <col min="9987" max="9987" width="13" style="172" customWidth="1"/>
    <col min="9988" max="9988" width="65" style="172" customWidth="1"/>
    <col min="9989" max="9989" width="7.83203125" style="172" customWidth="1"/>
    <col min="9990" max="9990" width="6.83203125" style="172" customWidth="1"/>
    <col min="9991" max="9993" width="11.1640625" style="172" customWidth="1"/>
    <col min="9994" max="9994" width="13.6640625" style="172" customWidth="1"/>
    <col min="9995" max="9995" width="10.33203125" style="172"/>
    <col min="9996" max="9996" width="67.83203125" style="172" customWidth="1"/>
    <col min="9997" max="10240" width="10.33203125" style="172"/>
    <col min="10241" max="10241" width="5.5" style="172" customWidth="1"/>
    <col min="10242" max="10242" width="5.33203125" style="172" customWidth="1"/>
    <col min="10243" max="10243" width="13" style="172" customWidth="1"/>
    <col min="10244" max="10244" width="65" style="172" customWidth="1"/>
    <col min="10245" max="10245" width="7.83203125" style="172" customWidth="1"/>
    <col min="10246" max="10246" width="6.83203125" style="172" customWidth="1"/>
    <col min="10247" max="10249" width="11.1640625" style="172" customWidth="1"/>
    <col min="10250" max="10250" width="13.6640625" style="172" customWidth="1"/>
    <col min="10251" max="10251" width="10.33203125" style="172"/>
    <col min="10252" max="10252" width="67.83203125" style="172" customWidth="1"/>
    <col min="10253" max="10496" width="10.33203125" style="172"/>
    <col min="10497" max="10497" width="5.5" style="172" customWidth="1"/>
    <col min="10498" max="10498" width="5.33203125" style="172" customWidth="1"/>
    <col min="10499" max="10499" width="13" style="172" customWidth="1"/>
    <col min="10500" max="10500" width="65" style="172" customWidth="1"/>
    <col min="10501" max="10501" width="7.83203125" style="172" customWidth="1"/>
    <col min="10502" max="10502" width="6.83203125" style="172" customWidth="1"/>
    <col min="10503" max="10505" width="11.1640625" style="172" customWidth="1"/>
    <col min="10506" max="10506" width="13.6640625" style="172" customWidth="1"/>
    <col min="10507" max="10507" width="10.33203125" style="172"/>
    <col min="10508" max="10508" width="67.83203125" style="172" customWidth="1"/>
    <col min="10509" max="10752" width="10.33203125" style="172"/>
    <col min="10753" max="10753" width="5.5" style="172" customWidth="1"/>
    <col min="10754" max="10754" width="5.33203125" style="172" customWidth="1"/>
    <col min="10755" max="10755" width="13" style="172" customWidth="1"/>
    <col min="10756" max="10756" width="65" style="172" customWidth="1"/>
    <col min="10757" max="10757" width="7.83203125" style="172" customWidth="1"/>
    <col min="10758" max="10758" width="6.83203125" style="172" customWidth="1"/>
    <col min="10759" max="10761" width="11.1640625" style="172" customWidth="1"/>
    <col min="10762" max="10762" width="13.6640625" style="172" customWidth="1"/>
    <col min="10763" max="10763" width="10.33203125" style="172"/>
    <col min="10764" max="10764" width="67.83203125" style="172" customWidth="1"/>
    <col min="10765" max="11008" width="10.33203125" style="172"/>
    <col min="11009" max="11009" width="5.5" style="172" customWidth="1"/>
    <col min="11010" max="11010" width="5.33203125" style="172" customWidth="1"/>
    <col min="11011" max="11011" width="13" style="172" customWidth="1"/>
    <col min="11012" max="11012" width="65" style="172" customWidth="1"/>
    <col min="11013" max="11013" width="7.83203125" style="172" customWidth="1"/>
    <col min="11014" max="11014" width="6.83203125" style="172" customWidth="1"/>
    <col min="11015" max="11017" width="11.1640625" style="172" customWidth="1"/>
    <col min="11018" max="11018" width="13.6640625" style="172" customWidth="1"/>
    <col min="11019" max="11019" width="10.33203125" style="172"/>
    <col min="11020" max="11020" width="67.83203125" style="172" customWidth="1"/>
    <col min="11021" max="11264" width="10.33203125" style="172"/>
    <col min="11265" max="11265" width="5.5" style="172" customWidth="1"/>
    <col min="11266" max="11266" width="5.33203125" style="172" customWidth="1"/>
    <col min="11267" max="11267" width="13" style="172" customWidth="1"/>
    <col min="11268" max="11268" width="65" style="172" customWidth="1"/>
    <col min="11269" max="11269" width="7.83203125" style="172" customWidth="1"/>
    <col min="11270" max="11270" width="6.83203125" style="172" customWidth="1"/>
    <col min="11271" max="11273" width="11.1640625" style="172" customWidth="1"/>
    <col min="11274" max="11274" width="13.6640625" style="172" customWidth="1"/>
    <col min="11275" max="11275" width="10.33203125" style="172"/>
    <col min="11276" max="11276" width="67.83203125" style="172" customWidth="1"/>
    <col min="11277" max="11520" width="10.33203125" style="172"/>
    <col min="11521" max="11521" width="5.5" style="172" customWidth="1"/>
    <col min="11522" max="11522" width="5.33203125" style="172" customWidth="1"/>
    <col min="11523" max="11523" width="13" style="172" customWidth="1"/>
    <col min="11524" max="11524" width="65" style="172" customWidth="1"/>
    <col min="11525" max="11525" width="7.83203125" style="172" customWidth="1"/>
    <col min="11526" max="11526" width="6.83203125" style="172" customWidth="1"/>
    <col min="11527" max="11529" width="11.1640625" style="172" customWidth="1"/>
    <col min="11530" max="11530" width="13.6640625" style="172" customWidth="1"/>
    <col min="11531" max="11531" width="10.33203125" style="172"/>
    <col min="11532" max="11532" width="67.83203125" style="172" customWidth="1"/>
    <col min="11533" max="11776" width="10.33203125" style="172"/>
    <col min="11777" max="11777" width="5.5" style="172" customWidth="1"/>
    <col min="11778" max="11778" width="5.33203125" style="172" customWidth="1"/>
    <col min="11779" max="11779" width="13" style="172" customWidth="1"/>
    <col min="11780" max="11780" width="65" style="172" customWidth="1"/>
    <col min="11781" max="11781" width="7.83203125" style="172" customWidth="1"/>
    <col min="11782" max="11782" width="6.83203125" style="172" customWidth="1"/>
    <col min="11783" max="11785" width="11.1640625" style="172" customWidth="1"/>
    <col min="11786" max="11786" width="13.6640625" style="172" customWidth="1"/>
    <col min="11787" max="11787" width="10.33203125" style="172"/>
    <col min="11788" max="11788" width="67.83203125" style="172" customWidth="1"/>
    <col min="11789" max="12032" width="10.33203125" style="172"/>
    <col min="12033" max="12033" width="5.5" style="172" customWidth="1"/>
    <col min="12034" max="12034" width="5.33203125" style="172" customWidth="1"/>
    <col min="12035" max="12035" width="13" style="172" customWidth="1"/>
    <col min="12036" max="12036" width="65" style="172" customWidth="1"/>
    <col min="12037" max="12037" width="7.83203125" style="172" customWidth="1"/>
    <col min="12038" max="12038" width="6.83203125" style="172" customWidth="1"/>
    <col min="12039" max="12041" width="11.1640625" style="172" customWidth="1"/>
    <col min="12042" max="12042" width="13.6640625" style="172" customWidth="1"/>
    <col min="12043" max="12043" width="10.33203125" style="172"/>
    <col min="12044" max="12044" width="67.83203125" style="172" customWidth="1"/>
    <col min="12045" max="12288" width="10.33203125" style="172"/>
    <col min="12289" max="12289" width="5.5" style="172" customWidth="1"/>
    <col min="12290" max="12290" width="5.33203125" style="172" customWidth="1"/>
    <col min="12291" max="12291" width="13" style="172" customWidth="1"/>
    <col min="12292" max="12292" width="65" style="172" customWidth="1"/>
    <col min="12293" max="12293" width="7.83203125" style="172" customWidth="1"/>
    <col min="12294" max="12294" width="6.83203125" style="172" customWidth="1"/>
    <col min="12295" max="12297" width="11.1640625" style="172" customWidth="1"/>
    <col min="12298" max="12298" width="13.6640625" style="172" customWidth="1"/>
    <col min="12299" max="12299" width="10.33203125" style="172"/>
    <col min="12300" max="12300" width="67.83203125" style="172" customWidth="1"/>
    <col min="12301" max="12544" width="10.33203125" style="172"/>
    <col min="12545" max="12545" width="5.5" style="172" customWidth="1"/>
    <col min="12546" max="12546" width="5.33203125" style="172" customWidth="1"/>
    <col min="12547" max="12547" width="13" style="172" customWidth="1"/>
    <col min="12548" max="12548" width="65" style="172" customWidth="1"/>
    <col min="12549" max="12549" width="7.83203125" style="172" customWidth="1"/>
    <col min="12550" max="12550" width="6.83203125" style="172" customWidth="1"/>
    <col min="12551" max="12553" width="11.1640625" style="172" customWidth="1"/>
    <col min="12554" max="12554" width="13.6640625" style="172" customWidth="1"/>
    <col min="12555" max="12555" width="10.33203125" style="172"/>
    <col min="12556" max="12556" width="67.83203125" style="172" customWidth="1"/>
    <col min="12557" max="12800" width="10.33203125" style="172"/>
    <col min="12801" max="12801" width="5.5" style="172" customWidth="1"/>
    <col min="12802" max="12802" width="5.33203125" style="172" customWidth="1"/>
    <col min="12803" max="12803" width="13" style="172" customWidth="1"/>
    <col min="12804" max="12804" width="65" style="172" customWidth="1"/>
    <col min="12805" max="12805" width="7.83203125" style="172" customWidth="1"/>
    <col min="12806" max="12806" width="6.83203125" style="172" customWidth="1"/>
    <col min="12807" max="12809" width="11.1640625" style="172" customWidth="1"/>
    <col min="12810" max="12810" width="13.6640625" style="172" customWidth="1"/>
    <col min="12811" max="12811" width="10.33203125" style="172"/>
    <col min="12812" max="12812" width="67.83203125" style="172" customWidth="1"/>
    <col min="12813" max="13056" width="10.33203125" style="172"/>
    <col min="13057" max="13057" width="5.5" style="172" customWidth="1"/>
    <col min="13058" max="13058" width="5.33203125" style="172" customWidth="1"/>
    <col min="13059" max="13059" width="13" style="172" customWidth="1"/>
    <col min="13060" max="13060" width="65" style="172" customWidth="1"/>
    <col min="13061" max="13061" width="7.83203125" style="172" customWidth="1"/>
    <col min="13062" max="13062" width="6.83203125" style="172" customWidth="1"/>
    <col min="13063" max="13065" width="11.1640625" style="172" customWidth="1"/>
    <col min="13066" max="13066" width="13.6640625" style="172" customWidth="1"/>
    <col min="13067" max="13067" width="10.33203125" style="172"/>
    <col min="13068" max="13068" width="67.83203125" style="172" customWidth="1"/>
    <col min="13069" max="13312" width="10.33203125" style="172"/>
    <col min="13313" max="13313" width="5.5" style="172" customWidth="1"/>
    <col min="13314" max="13314" width="5.33203125" style="172" customWidth="1"/>
    <col min="13315" max="13315" width="13" style="172" customWidth="1"/>
    <col min="13316" max="13316" width="65" style="172" customWidth="1"/>
    <col min="13317" max="13317" width="7.83203125" style="172" customWidth="1"/>
    <col min="13318" max="13318" width="6.83203125" style="172" customWidth="1"/>
    <col min="13319" max="13321" width="11.1640625" style="172" customWidth="1"/>
    <col min="13322" max="13322" width="13.6640625" style="172" customWidth="1"/>
    <col min="13323" max="13323" width="10.33203125" style="172"/>
    <col min="13324" max="13324" width="67.83203125" style="172" customWidth="1"/>
    <col min="13325" max="13568" width="10.33203125" style="172"/>
    <col min="13569" max="13569" width="5.5" style="172" customWidth="1"/>
    <col min="13570" max="13570" width="5.33203125" style="172" customWidth="1"/>
    <col min="13571" max="13571" width="13" style="172" customWidth="1"/>
    <col min="13572" max="13572" width="65" style="172" customWidth="1"/>
    <col min="13573" max="13573" width="7.83203125" style="172" customWidth="1"/>
    <col min="13574" max="13574" width="6.83203125" style="172" customWidth="1"/>
    <col min="13575" max="13577" width="11.1640625" style="172" customWidth="1"/>
    <col min="13578" max="13578" width="13.6640625" style="172" customWidth="1"/>
    <col min="13579" max="13579" width="10.33203125" style="172"/>
    <col min="13580" max="13580" width="67.83203125" style="172" customWidth="1"/>
    <col min="13581" max="13824" width="10.33203125" style="172"/>
    <col min="13825" max="13825" width="5.5" style="172" customWidth="1"/>
    <col min="13826" max="13826" width="5.33203125" style="172" customWidth="1"/>
    <col min="13827" max="13827" width="13" style="172" customWidth="1"/>
    <col min="13828" max="13828" width="65" style="172" customWidth="1"/>
    <col min="13829" max="13829" width="7.83203125" style="172" customWidth="1"/>
    <col min="13830" max="13830" width="6.83203125" style="172" customWidth="1"/>
    <col min="13831" max="13833" width="11.1640625" style="172" customWidth="1"/>
    <col min="13834" max="13834" width="13.6640625" style="172" customWidth="1"/>
    <col min="13835" max="13835" width="10.33203125" style="172"/>
    <col min="13836" max="13836" width="67.83203125" style="172" customWidth="1"/>
    <col min="13837" max="14080" width="10.33203125" style="172"/>
    <col min="14081" max="14081" width="5.5" style="172" customWidth="1"/>
    <col min="14082" max="14082" width="5.33203125" style="172" customWidth="1"/>
    <col min="14083" max="14083" width="13" style="172" customWidth="1"/>
    <col min="14084" max="14084" width="65" style="172" customWidth="1"/>
    <col min="14085" max="14085" width="7.83203125" style="172" customWidth="1"/>
    <col min="14086" max="14086" width="6.83203125" style="172" customWidth="1"/>
    <col min="14087" max="14089" width="11.1640625" style="172" customWidth="1"/>
    <col min="14090" max="14090" width="13.6640625" style="172" customWidth="1"/>
    <col min="14091" max="14091" width="10.33203125" style="172"/>
    <col min="14092" max="14092" width="67.83203125" style="172" customWidth="1"/>
    <col min="14093" max="14336" width="10.33203125" style="172"/>
    <col min="14337" max="14337" width="5.5" style="172" customWidth="1"/>
    <col min="14338" max="14338" width="5.33203125" style="172" customWidth="1"/>
    <col min="14339" max="14339" width="13" style="172" customWidth="1"/>
    <col min="14340" max="14340" width="65" style="172" customWidth="1"/>
    <col min="14341" max="14341" width="7.83203125" style="172" customWidth="1"/>
    <col min="14342" max="14342" width="6.83203125" style="172" customWidth="1"/>
    <col min="14343" max="14345" width="11.1640625" style="172" customWidth="1"/>
    <col min="14346" max="14346" width="13.6640625" style="172" customWidth="1"/>
    <col min="14347" max="14347" width="10.33203125" style="172"/>
    <col min="14348" max="14348" width="67.83203125" style="172" customWidth="1"/>
    <col min="14349" max="14592" width="10.33203125" style="172"/>
    <col min="14593" max="14593" width="5.5" style="172" customWidth="1"/>
    <col min="14594" max="14594" width="5.33203125" style="172" customWidth="1"/>
    <col min="14595" max="14595" width="13" style="172" customWidth="1"/>
    <col min="14596" max="14596" width="65" style="172" customWidth="1"/>
    <col min="14597" max="14597" width="7.83203125" style="172" customWidth="1"/>
    <col min="14598" max="14598" width="6.83203125" style="172" customWidth="1"/>
    <col min="14599" max="14601" width="11.1640625" style="172" customWidth="1"/>
    <col min="14602" max="14602" width="13.6640625" style="172" customWidth="1"/>
    <col min="14603" max="14603" width="10.33203125" style="172"/>
    <col min="14604" max="14604" width="67.83203125" style="172" customWidth="1"/>
    <col min="14605" max="14848" width="10.33203125" style="172"/>
    <col min="14849" max="14849" width="5.5" style="172" customWidth="1"/>
    <col min="14850" max="14850" width="5.33203125" style="172" customWidth="1"/>
    <col min="14851" max="14851" width="13" style="172" customWidth="1"/>
    <col min="14852" max="14852" width="65" style="172" customWidth="1"/>
    <col min="14853" max="14853" width="7.83203125" style="172" customWidth="1"/>
    <col min="14854" max="14854" width="6.83203125" style="172" customWidth="1"/>
    <col min="14855" max="14857" width="11.1640625" style="172" customWidth="1"/>
    <col min="14858" max="14858" width="13.6640625" style="172" customWidth="1"/>
    <col min="14859" max="14859" width="10.33203125" style="172"/>
    <col min="14860" max="14860" width="67.83203125" style="172" customWidth="1"/>
    <col min="14861" max="15104" width="10.33203125" style="172"/>
    <col min="15105" max="15105" width="5.5" style="172" customWidth="1"/>
    <col min="15106" max="15106" width="5.33203125" style="172" customWidth="1"/>
    <col min="15107" max="15107" width="13" style="172" customWidth="1"/>
    <col min="15108" max="15108" width="65" style="172" customWidth="1"/>
    <col min="15109" max="15109" width="7.83203125" style="172" customWidth="1"/>
    <col min="15110" max="15110" width="6.83203125" style="172" customWidth="1"/>
    <col min="15111" max="15113" width="11.1640625" style="172" customWidth="1"/>
    <col min="15114" max="15114" width="13.6640625" style="172" customWidth="1"/>
    <col min="15115" max="15115" width="10.33203125" style="172"/>
    <col min="15116" max="15116" width="67.83203125" style="172" customWidth="1"/>
    <col min="15117" max="15360" width="10.33203125" style="172"/>
    <col min="15361" max="15361" width="5.5" style="172" customWidth="1"/>
    <col min="15362" max="15362" width="5.33203125" style="172" customWidth="1"/>
    <col min="15363" max="15363" width="13" style="172" customWidth="1"/>
    <col min="15364" max="15364" width="65" style="172" customWidth="1"/>
    <col min="15365" max="15365" width="7.83203125" style="172" customWidth="1"/>
    <col min="15366" max="15366" width="6.83203125" style="172" customWidth="1"/>
    <col min="15367" max="15369" width="11.1640625" style="172" customWidth="1"/>
    <col min="15370" max="15370" width="13.6640625" style="172" customWidth="1"/>
    <col min="15371" max="15371" width="10.33203125" style="172"/>
    <col min="15372" max="15372" width="67.83203125" style="172" customWidth="1"/>
    <col min="15373" max="15616" width="10.33203125" style="172"/>
    <col min="15617" max="15617" width="5.5" style="172" customWidth="1"/>
    <col min="15618" max="15618" width="5.33203125" style="172" customWidth="1"/>
    <col min="15619" max="15619" width="13" style="172" customWidth="1"/>
    <col min="15620" max="15620" width="65" style="172" customWidth="1"/>
    <col min="15621" max="15621" width="7.83203125" style="172" customWidth="1"/>
    <col min="15622" max="15622" width="6.83203125" style="172" customWidth="1"/>
    <col min="15623" max="15625" width="11.1640625" style="172" customWidth="1"/>
    <col min="15626" max="15626" width="13.6640625" style="172" customWidth="1"/>
    <col min="15627" max="15627" width="10.33203125" style="172"/>
    <col min="15628" max="15628" width="67.83203125" style="172" customWidth="1"/>
    <col min="15629" max="15872" width="10.33203125" style="172"/>
    <col min="15873" max="15873" width="5.5" style="172" customWidth="1"/>
    <col min="15874" max="15874" width="5.33203125" style="172" customWidth="1"/>
    <col min="15875" max="15875" width="13" style="172" customWidth="1"/>
    <col min="15876" max="15876" width="65" style="172" customWidth="1"/>
    <col min="15877" max="15877" width="7.83203125" style="172" customWidth="1"/>
    <col min="15878" max="15878" width="6.83203125" style="172" customWidth="1"/>
    <col min="15879" max="15881" width="11.1640625" style="172" customWidth="1"/>
    <col min="15882" max="15882" width="13.6640625" style="172" customWidth="1"/>
    <col min="15883" max="15883" width="10.33203125" style="172"/>
    <col min="15884" max="15884" width="67.83203125" style="172" customWidth="1"/>
    <col min="15885" max="16128" width="10.33203125" style="172"/>
    <col min="16129" max="16129" width="5.5" style="172" customWidth="1"/>
    <col min="16130" max="16130" width="5.33203125" style="172" customWidth="1"/>
    <col min="16131" max="16131" width="13" style="172" customWidth="1"/>
    <col min="16132" max="16132" width="65" style="172" customWidth="1"/>
    <col min="16133" max="16133" width="7.83203125" style="172" customWidth="1"/>
    <col min="16134" max="16134" width="6.83203125" style="172" customWidth="1"/>
    <col min="16135" max="16137" width="11.1640625" style="172" customWidth="1"/>
    <col min="16138" max="16138" width="13.6640625" style="172" customWidth="1"/>
    <col min="16139" max="16139" width="10.33203125" style="172"/>
    <col min="16140" max="16140" width="67.83203125" style="172" customWidth="1"/>
    <col min="16141" max="16384" width="10.33203125" style="172"/>
  </cols>
  <sheetData>
    <row r="1" spans="1:256" ht="18" x14ac:dyDescent="0.25">
      <c r="A1" s="169"/>
      <c r="B1" s="170"/>
      <c r="C1" s="171" t="s">
        <v>601</v>
      </c>
      <c r="D1" s="171"/>
      <c r="E1" s="170"/>
      <c r="F1" s="170"/>
      <c r="G1" s="170"/>
      <c r="H1" s="170"/>
      <c r="I1" s="170"/>
      <c r="J1" s="170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U1" s="172"/>
      <c r="EV1" s="172"/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72"/>
      <c r="FK1" s="172"/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  <c r="FY1" s="172"/>
      <c r="FZ1" s="172"/>
      <c r="GA1" s="172"/>
      <c r="GB1" s="172"/>
      <c r="GC1" s="172"/>
      <c r="GD1" s="172"/>
      <c r="GE1" s="172"/>
      <c r="GF1" s="172"/>
      <c r="GG1" s="172"/>
      <c r="GH1" s="172"/>
      <c r="GI1" s="172"/>
      <c r="GJ1" s="172"/>
      <c r="GK1" s="172"/>
      <c r="GL1" s="172"/>
      <c r="GM1" s="172"/>
      <c r="GN1" s="172"/>
      <c r="GO1" s="172"/>
      <c r="GP1" s="172"/>
      <c r="GQ1" s="172"/>
      <c r="GR1" s="172"/>
      <c r="GS1" s="172"/>
      <c r="GT1" s="172"/>
      <c r="GU1" s="172"/>
      <c r="GV1" s="172"/>
      <c r="GW1" s="172"/>
      <c r="GX1" s="172"/>
      <c r="GY1" s="172"/>
      <c r="GZ1" s="172"/>
      <c r="HA1" s="172"/>
      <c r="HB1" s="172"/>
      <c r="HC1" s="172"/>
      <c r="HD1" s="172"/>
      <c r="HE1" s="172"/>
      <c r="HF1" s="172"/>
      <c r="HG1" s="172"/>
      <c r="HH1" s="172"/>
      <c r="HI1" s="172"/>
      <c r="HJ1" s="172"/>
      <c r="HK1" s="172"/>
      <c r="HL1" s="172"/>
      <c r="HM1" s="172"/>
      <c r="HN1" s="172"/>
      <c r="HO1" s="172"/>
      <c r="HP1" s="172"/>
      <c r="HQ1" s="172"/>
      <c r="HR1" s="172"/>
      <c r="HS1" s="172"/>
      <c r="HT1" s="172"/>
      <c r="HU1" s="172"/>
      <c r="HV1" s="172"/>
      <c r="HW1" s="172"/>
      <c r="HX1" s="172"/>
      <c r="HY1" s="172"/>
      <c r="HZ1" s="172"/>
      <c r="IA1" s="172"/>
      <c r="IB1" s="172"/>
      <c r="IC1" s="172"/>
      <c r="ID1" s="172"/>
      <c r="IE1" s="172"/>
      <c r="IF1" s="172"/>
      <c r="IG1" s="172"/>
      <c r="IH1" s="172"/>
      <c r="II1" s="172"/>
      <c r="IJ1" s="172"/>
      <c r="IK1" s="172"/>
      <c r="IL1" s="172"/>
      <c r="IM1" s="172"/>
      <c r="IN1" s="172"/>
      <c r="IO1" s="172"/>
      <c r="IP1" s="172"/>
      <c r="IQ1" s="172"/>
      <c r="IR1" s="172"/>
    </row>
    <row r="2" spans="1:256" ht="12.75" x14ac:dyDescent="0.2">
      <c r="A2" s="169"/>
      <c r="B2" s="170"/>
      <c r="C2" s="173" t="s">
        <v>248</v>
      </c>
      <c r="D2" s="173" t="s">
        <v>249</v>
      </c>
      <c r="E2" s="170"/>
      <c r="F2" s="170"/>
      <c r="G2" s="170"/>
      <c r="H2" s="170"/>
      <c r="I2" s="170"/>
      <c r="J2" s="170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72"/>
      <c r="FE2" s="172"/>
      <c r="FF2" s="172"/>
      <c r="FG2" s="172"/>
      <c r="FH2" s="172"/>
      <c r="FI2" s="172"/>
      <c r="FJ2" s="172"/>
      <c r="FK2" s="172"/>
      <c r="FL2" s="172"/>
      <c r="FM2" s="172"/>
      <c r="FN2" s="172"/>
      <c r="FO2" s="172"/>
      <c r="FP2" s="172"/>
      <c r="FQ2" s="172"/>
      <c r="FR2" s="172"/>
      <c r="FS2" s="172"/>
      <c r="FT2" s="172"/>
      <c r="FU2" s="172"/>
      <c r="FV2" s="172"/>
      <c r="FW2" s="172"/>
      <c r="FX2" s="172"/>
      <c r="FY2" s="172"/>
      <c r="FZ2" s="172"/>
      <c r="GA2" s="172"/>
      <c r="GB2" s="172"/>
      <c r="GC2" s="172"/>
      <c r="GD2" s="172"/>
      <c r="GE2" s="172"/>
      <c r="GF2" s="172"/>
      <c r="GG2" s="172"/>
      <c r="GH2" s="172"/>
      <c r="GI2" s="172"/>
      <c r="GJ2" s="172"/>
      <c r="GK2" s="172"/>
      <c r="GL2" s="172"/>
      <c r="GM2" s="172"/>
      <c r="GN2" s="172"/>
      <c r="GO2" s="172"/>
      <c r="GP2" s="172"/>
      <c r="GQ2" s="172"/>
      <c r="GR2" s="172"/>
      <c r="GS2" s="172"/>
      <c r="GT2" s="172"/>
      <c r="GU2" s="172"/>
      <c r="GV2" s="172"/>
      <c r="GW2" s="172"/>
      <c r="GX2" s="172"/>
      <c r="GY2" s="172"/>
      <c r="GZ2" s="172"/>
      <c r="HA2" s="172"/>
      <c r="HB2" s="172"/>
      <c r="HC2" s="172"/>
      <c r="HD2" s="172"/>
      <c r="HE2" s="172"/>
      <c r="HF2" s="172"/>
      <c r="HG2" s="172"/>
      <c r="HH2" s="172"/>
      <c r="HI2" s="172"/>
      <c r="HJ2" s="172"/>
      <c r="HK2" s="172"/>
      <c r="HL2" s="172"/>
      <c r="HM2" s="172"/>
      <c r="HN2" s="172"/>
      <c r="HO2" s="172"/>
      <c r="HP2" s="172"/>
      <c r="HQ2" s="172"/>
      <c r="HR2" s="172"/>
      <c r="HS2" s="172"/>
      <c r="HT2" s="172"/>
      <c r="HU2" s="172"/>
      <c r="HV2" s="172"/>
      <c r="HW2" s="172"/>
      <c r="HX2" s="172"/>
      <c r="HY2" s="172"/>
      <c r="HZ2" s="172"/>
      <c r="IA2" s="172"/>
      <c r="IB2" s="172"/>
      <c r="IC2" s="172"/>
      <c r="ID2" s="172"/>
      <c r="IE2" s="172"/>
      <c r="IF2" s="172"/>
      <c r="IG2" s="172"/>
      <c r="IH2" s="172"/>
      <c r="II2" s="172"/>
      <c r="IJ2" s="172"/>
      <c r="IK2" s="172"/>
      <c r="IL2" s="172"/>
      <c r="IM2" s="172"/>
      <c r="IN2" s="172"/>
      <c r="IO2" s="172"/>
      <c r="IP2" s="172"/>
      <c r="IQ2" s="172"/>
      <c r="IR2" s="172"/>
    </row>
    <row r="3" spans="1:256" ht="12.75" x14ac:dyDescent="0.2">
      <c r="A3" s="169"/>
      <c r="B3" s="170"/>
      <c r="C3" s="173" t="s">
        <v>250</v>
      </c>
      <c r="D3" s="173" t="s">
        <v>251</v>
      </c>
      <c r="E3" s="170"/>
      <c r="F3" s="170"/>
      <c r="G3" s="170"/>
      <c r="H3" s="170"/>
      <c r="I3" s="170"/>
      <c r="J3" s="170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72"/>
      <c r="GP3" s="172"/>
      <c r="GQ3" s="172"/>
      <c r="GR3" s="172"/>
      <c r="GS3" s="172"/>
      <c r="GT3" s="172"/>
      <c r="GU3" s="172"/>
      <c r="GV3" s="172"/>
      <c r="GW3" s="172"/>
      <c r="GX3" s="172"/>
      <c r="GY3" s="172"/>
      <c r="GZ3" s="172"/>
      <c r="HA3" s="172"/>
      <c r="HB3" s="172"/>
      <c r="HC3" s="172"/>
      <c r="HD3" s="172"/>
      <c r="HE3" s="172"/>
      <c r="HF3" s="172"/>
      <c r="HG3" s="172"/>
      <c r="HH3" s="172"/>
      <c r="HI3" s="172"/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  <c r="IF3" s="172"/>
      <c r="IG3" s="172"/>
      <c r="IH3" s="172"/>
      <c r="II3" s="172"/>
      <c r="IJ3" s="172"/>
      <c r="IK3" s="172"/>
      <c r="IL3" s="172"/>
      <c r="IM3" s="172"/>
      <c r="IN3" s="172"/>
      <c r="IO3" s="172"/>
      <c r="IP3" s="172"/>
      <c r="IQ3" s="172"/>
      <c r="IR3" s="172"/>
    </row>
    <row r="4" spans="1:256" s="175" customFormat="1" ht="14.25" thickBot="1" x14ac:dyDescent="0.3">
      <c r="A4" s="174"/>
      <c r="IS4" s="172"/>
      <c r="IT4" s="172"/>
      <c r="IU4" s="172"/>
      <c r="IV4" s="172"/>
    </row>
    <row r="5" spans="1:256" ht="14.25" thickTop="1" x14ac:dyDescent="0.25">
      <c r="A5" s="176" t="s">
        <v>252</v>
      </c>
      <c r="B5" s="177" t="s">
        <v>253</v>
      </c>
      <c r="C5" s="177" t="s">
        <v>4</v>
      </c>
      <c r="D5" s="177" t="s">
        <v>254</v>
      </c>
      <c r="E5" s="177" t="s">
        <v>255</v>
      </c>
      <c r="F5" s="177" t="s">
        <v>256</v>
      </c>
      <c r="G5" s="177" t="s">
        <v>257</v>
      </c>
      <c r="H5" s="177" t="s">
        <v>257</v>
      </c>
      <c r="I5" s="177" t="s">
        <v>258</v>
      </c>
      <c r="J5" s="177" t="s">
        <v>195</v>
      </c>
    </row>
    <row r="6" spans="1:256" ht="14.25" thickBot="1" x14ac:dyDescent="0.3">
      <c r="A6" s="178" t="s">
        <v>259</v>
      </c>
      <c r="B6" s="179" t="s">
        <v>260</v>
      </c>
      <c r="C6" s="180"/>
      <c r="D6" s="179" t="s">
        <v>261</v>
      </c>
      <c r="E6" s="179" t="s">
        <v>262</v>
      </c>
      <c r="F6" s="179" t="s">
        <v>263</v>
      </c>
      <c r="G6" s="179" t="s">
        <v>264</v>
      </c>
      <c r="H6" s="179" t="s">
        <v>265</v>
      </c>
      <c r="I6" s="179" t="s">
        <v>266</v>
      </c>
      <c r="J6" s="179" t="s">
        <v>266</v>
      </c>
    </row>
    <row r="7" spans="1:256" ht="14.25" thickTop="1" x14ac:dyDescent="0.25">
      <c r="D7" s="174" t="s">
        <v>267</v>
      </c>
      <c r="E7" s="184"/>
      <c r="F7" s="185"/>
      <c r="G7" s="186"/>
      <c r="H7" s="186"/>
      <c r="I7" s="186"/>
      <c r="J7" s="186"/>
    </row>
    <row r="8" spans="1:256" x14ac:dyDescent="0.25">
      <c r="A8" s="187">
        <v>1</v>
      </c>
      <c r="B8" s="188" t="s">
        <v>268</v>
      </c>
      <c r="C8" s="189"/>
      <c r="D8" s="190" t="s">
        <v>269</v>
      </c>
      <c r="E8" s="184">
        <v>18</v>
      </c>
      <c r="F8" s="185" t="s">
        <v>101</v>
      </c>
      <c r="G8" s="191"/>
      <c r="H8" s="191"/>
      <c r="I8" s="186">
        <f t="shared" ref="I8:I33" si="0">E8*G8</f>
        <v>0</v>
      </c>
      <c r="J8" s="186">
        <f t="shared" ref="J8:J33" si="1">E8*H8</f>
        <v>0</v>
      </c>
    </row>
    <row r="9" spans="1:256" x14ac:dyDescent="0.25">
      <c r="A9" s="187">
        <v>2</v>
      </c>
      <c r="B9" s="188" t="s">
        <v>268</v>
      </c>
      <c r="C9" s="189"/>
      <c r="D9" s="190" t="s">
        <v>559</v>
      </c>
      <c r="E9" s="184">
        <v>18</v>
      </c>
      <c r="F9" s="185" t="s">
        <v>101</v>
      </c>
      <c r="G9" s="191"/>
      <c r="H9" s="191"/>
      <c r="I9" s="186">
        <f t="shared" si="0"/>
        <v>0</v>
      </c>
      <c r="J9" s="186">
        <f t="shared" si="1"/>
        <v>0</v>
      </c>
    </row>
    <row r="10" spans="1:256" x14ac:dyDescent="0.25">
      <c r="A10" s="187">
        <v>3</v>
      </c>
      <c r="B10" s="188" t="s">
        <v>268</v>
      </c>
      <c r="C10" s="189"/>
      <c r="D10" s="190" t="s">
        <v>560</v>
      </c>
      <c r="E10" s="184">
        <v>6</v>
      </c>
      <c r="F10" s="185" t="s">
        <v>101</v>
      </c>
      <c r="G10" s="191"/>
      <c r="H10" s="191"/>
      <c r="I10" s="186">
        <f t="shared" si="0"/>
        <v>0</v>
      </c>
      <c r="J10" s="186">
        <f t="shared" si="1"/>
        <v>0</v>
      </c>
    </row>
    <row r="11" spans="1:256" x14ac:dyDescent="0.25">
      <c r="A11" s="187">
        <v>4</v>
      </c>
      <c r="B11" s="188" t="s">
        <v>268</v>
      </c>
      <c r="C11" s="189"/>
      <c r="D11" s="190" t="s">
        <v>561</v>
      </c>
      <c r="E11" s="184">
        <v>6</v>
      </c>
      <c r="F11" s="185" t="s">
        <v>101</v>
      </c>
      <c r="G11" s="191"/>
      <c r="H11" s="191"/>
      <c r="I11" s="186">
        <f t="shared" si="0"/>
        <v>0</v>
      </c>
      <c r="J11" s="186">
        <f t="shared" si="1"/>
        <v>0</v>
      </c>
    </row>
    <row r="12" spans="1:256" x14ac:dyDescent="0.25">
      <c r="A12" s="187">
        <v>5</v>
      </c>
      <c r="B12" s="188" t="s">
        <v>268</v>
      </c>
      <c r="C12" s="189"/>
      <c r="D12" s="190" t="s">
        <v>562</v>
      </c>
      <c r="E12" s="184">
        <v>22</v>
      </c>
      <c r="F12" s="185" t="s">
        <v>101</v>
      </c>
      <c r="G12" s="191"/>
      <c r="H12" s="191"/>
      <c r="I12" s="186">
        <f t="shared" si="0"/>
        <v>0</v>
      </c>
      <c r="J12" s="186">
        <f t="shared" si="1"/>
        <v>0</v>
      </c>
    </row>
    <row r="13" spans="1:256" x14ac:dyDescent="0.25">
      <c r="A13" s="187">
        <v>6</v>
      </c>
      <c r="B13" s="188" t="s">
        <v>268</v>
      </c>
      <c r="C13" s="189"/>
      <c r="D13" s="190" t="s">
        <v>563</v>
      </c>
      <c r="E13" s="184">
        <v>7</v>
      </c>
      <c r="F13" s="185" t="s">
        <v>101</v>
      </c>
      <c r="G13" s="191"/>
      <c r="H13" s="191"/>
      <c r="I13" s="186">
        <f t="shared" si="0"/>
        <v>0</v>
      </c>
      <c r="J13" s="186">
        <f t="shared" si="1"/>
        <v>0</v>
      </c>
    </row>
    <row r="14" spans="1:256" x14ac:dyDescent="0.25">
      <c r="A14" s="187">
        <v>7</v>
      </c>
      <c r="B14" s="188" t="s">
        <v>268</v>
      </c>
      <c r="C14" s="189"/>
      <c r="D14" s="190" t="s">
        <v>564</v>
      </c>
      <c r="E14" s="184">
        <v>15</v>
      </c>
      <c r="F14" s="185" t="s">
        <v>101</v>
      </c>
      <c r="G14" s="191"/>
      <c r="H14" s="191"/>
      <c r="I14" s="186">
        <f t="shared" si="0"/>
        <v>0</v>
      </c>
      <c r="J14" s="186">
        <f t="shared" si="1"/>
        <v>0</v>
      </c>
    </row>
    <row r="15" spans="1:256" x14ac:dyDescent="0.25">
      <c r="A15" s="187">
        <v>8</v>
      </c>
      <c r="B15" s="188" t="s">
        <v>268</v>
      </c>
      <c r="C15" s="189"/>
      <c r="D15" s="190" t="s">
        <v>565</v>
      </c>
      <c r="E15" s="184">
        <v>22</v>
      </c>
      <c r="F15" s="185" t="s">
        <v>101</v>
      </c>
      <c r="G15" s="191"/>
      <c r="H15" s="191"/>
      <c r="I15" s="186">
        <f t="shared" si="0"/>
        <v>0</v>
      </c>
      <c r="J15" s="186">
        <f t="shared" si="1"/>
        <v>0</v>
      </c>
    </row>
    <row r="16" spans="1:256" x14ac:dyDescent="0.25">
      <c r="A16" s="187">
        <v>9</v>
      </c>
      <c r="B16" s="188" t="s">
        <v>268</v>
      </c>
      <c r="C16" s="189"/>
      <c r="D16" s="190" t="s">
        <v>566</v>
      </c>
      <c r="E16" s="184">
        <v>8</v>
      </c>
      <c r="F16" s="185" t="s">
        <v>101</v>
      </c>
      <c r="G16" s="191"/>
      <c r="H16" s="191"/>
      <c r="I16" s="186">
        <f t="shared" si="0"/>
        <v>0</v>
      </c>
      <c r="J16" s="186">
        <f t="shared" si="1"/>
        <v>0</v>
      </c>
    </row>
    <row r="17" spans="1:10" x14ac:dyDescent="0.25">
      <c r="A17" s="187">
        <v>10</v>
      </c>
      <c r="B17" s="188" t="s">
        <v>268</v>
      </c>
      <c r="C17" s="189"/>
      <c r="D17" s="190" t="s">
        <v>567</v>
      </c>
      <c r="E17" s="184">
        <v>7</v>
      </c>
      <c r="F17" s="185" t="s">
        <v>101</v>
      </c>
      <c r="G17" s="191"/>
      <c r="H17" s="191"/>
      <c r="I17" s="186">
        <f t="shared" si="0"/>
        <v>0</v>
      </c>
      <c r="J17" s="186">
        <f t="shared" si="1"/>
        <v>0</v>
      </c>
    </row>
    <row r="18" spans="1:10" x14ac:dyDescent="0.25">
      <c r="A18" s="187">
        <v>11</v>
      </c>
      <c r="B18" s="188" t="s">
        <v>268</v>
      </c>
      <c r="C18" s="189"/>
      <c r="D18" s="190" t="s">
        <v>568</v>
      </c>
      <c r="E18" s="184">
        <v>1</v>
      </c>
      <c r="F18" s="185" t="s">
        <v>101</v>
      </c>
      <c r="G18" s="191"/>
      <c r="H18" s="191"/>
      <c r="I18" s="186">
        <f>E18*G18</f>
        <v>0</v>
      </c>
      <c r="J18" s="186">
        <f>E18*H18</f>
        <v>0</v>
      </c>
    </row>
    <row r="19" spans="1:10" x14ac:dyDescent="0.25">
      <c r="A19" s="187">
        <v>12</v>
      </c>
      <c r="B19" s="188" t="s">
        <v>268</v>
      </c>
      <c r="C19" s="189"/>
      <c r="D19" s="190" t="s">
        <v>569</v>
      </c>
      <c r="E19" s="184">
        <v>4</v>
      </c>
      <c r="F19" s="185" t="s">
        <v>101</v>
      </c>
      <c r="G19" s="191"/>
      <c r="H19" s="191"/>
      <c r="I19" s="186">
        <f>E19*G19</f>
        <v>0</v>
      </c>
      <c r="J19" s="186">
        <f>E19*H19</f>
        <v>0</v>
      </c>
    </row>
    <row r="20" spans="1:10" x14ac:dyDescent="0.25">
      <c r="A20" s="187">
        <v>13</v>
      </c>
      <c r="B20" s="188" t="s">
        <v>268</v>
      </c>
      <c r="C20" s="189"/>
      <c r="D20" s="190" t="s">
        <v>570</v>
      </c>
      <c r="E20" s="184">
        <v>8</v>
      </c>
      <c r="F20" s="185" t="s">
        <v>101</v>
      </c>
      <c r="G20" s="191"/>
      <c r="H20" s="191"/>
      <c r="I20" s="186">
        <f t="shared" si="0"/>
        <v>0</v>
      </c>
      <c r="J20" s="186">
        <f t="shared" si="1"/>
        <v>0</v>
      </c>
    </row>
    <row r="21" spans="1:10" x14ac:dyDescent="0.25">
      <c r="A21" s="187">
        <v>14</v>
      </c>
      <c r="B21" s="188" t="s">
        <v>268</v>
      </c>
      <c r="C21" s="189"/>
      <c r="D21" s="190" t="s">
        <v>571</v>
      </c>
      <c r="E21" s="184">
        <v>15</v>
      </c>
      <c r="F21" s="185" t="s">
        <v>101</v>
      </c>
      <c r="G21" s="191"/>
      <c r="H21" s="191"/>
      <c r="I21" s="186">
        <f t="shared" si="0"/>
        <v>0</v>
      </c>
      <c r="J21" s="186">
        <f t="shared" si="1"/>
        <v>0</v>
      </c>
    </row>
    <row r="22" spans="1:10" x14ac:dyDescent="0.25">
      <c r="A22" s="187">
        <v>15</v>
      </c>
      <c r="B22" s="188" t="s">
        <v>268</v>
      </c>
      <c r="C22" s="189"/>
      <c r="D22" s="190" t="s">
        <v>572</v>
      </c>
      <c r="E22" s="184">
        <v>1</v>
      </c>
      <c r="F22" s="185" t="s">
        <v>101</v>
      </c>
      <c r="G22" s="191"/>
      <c r="H22" s="191"/>
      <c r="I22" s="186">
        <f t="shared" si="0"/>
        <v>0</v>
      </c>
      <c r="J22" s="186">
        <f t="shared" si="1"/>
        <v>0</v>
      </c>
    </row>
    <row r="23" spans="1:10" x14ac:dyDescent="0.25">
      <c r="A23" s="187">
        <v>16</v>
      </c>
      <c r="B23" s="188" t="s">
        <v>268</v>
      </c>
      <c r="C23" s="189"/>
      <c r="D23" s="190" t="s">
        <v>270</v>
      </c>
      <c r="E23" s="184">
        <v>21</v>
      </c>
      <c r="F23" s="185" t="s">
        <v>101</v>
      </c>
      <c r="G23" s="191"/>
      <c r="H23" s="191"/>
      <c r="I23" s="186">
        <f t="shared" si="0"/>
        <v>0</v>
      </c>
      <c r="J23" s="186">
        <f t="shared" si="1"/>
        <v>0</v>
      </c>
    </row>
    <row r="24" spans="1:10" x14ac:dyDescent="0.25">
      <c r="A24" s="187">
        <v>17</v>
      </c>
      <c r="B24" s="188" t="s">
        <v>268</v>
      </c>
      <c r="C24" s="189"/>
      <c r="D24" s="190" t="s">
        <v>271</v>
      </c>
      <c r="E24" s="184">
        <v>15</v>
      </c>
      <c r="F24" s="185" t="s">
        <v>101</v>
      </c>
      <c r="G24" s="191"/>
      <c r="H24" s="191"/>
      <c r="I24" s="186">
        <f t="shared" si="0"/>
        <v>0</v>
      </c>
      <c r="J24" s="186">
        <f t="shared" si="1"/>
        <v>0</v>
      </c>
    </row>
    <row r="25" spans="1:10" x14ac:dyDescent="0.25">
      <c r="A25" s="187">
        <v>18</v>
      </c>
      <c r="B25" s="188" t="s">
        <v>268</v>
      </c>
      <c r="C25" s="189"/>
      <c r="D25" s="190" t="s">
        <v>272</v>
      </c>
      <c r="E25" s="184">
        <v>55</v>
      </c>
      <c r="F25" s="185" t="s">
        <v>101</v>
      </c>
      <c r="G25" s="191"/>
      <c r="H25" s="191"/>
      <c r="I25" s="186">
        <f t="shared" si="0"/>
        <v>0</v>
      </c>
      <c r="J25" s="186">
        <f t="shared" si="1"/>
        <v>0</v>
      </c>
    </row>
    <row r="26" spans="1:10" x14ac:dyDescent="0.25">
      <c r="A26" s="187">
        <v>19</v>
      </c>
      <c r="B26" s="188" t="s">
        <v>268</v>
      </c>
      <c r="C26" s="189"/>
      <c r="D26" s="190" t="s">
        <v>573</v>
      </c>
      <c r="E26" s="184">
        <v>10</v>
      </c>
      <c r="F26" s="185" t="s">
        <v>101</v>
      </c>
      <c r="G26" s="191"/>
      <c r="H26" s="191"/>
      <c r="I26" s="186">
        <f t="shared" si="0"/>
        <v>0</v>
      </c>
      <c r="J26" s="186">
        <f t="shared" si="1"/>
        <v>0</v>
      </c>
    </row>
    <row r="27" spans="1:10" x14ac:dyDescent="0.25">
      <c r="A27" s="187">
        <v>20</v>
      </c>
      <c r="B27" s="188" t="s">
        <v>268</v>
      </c>
      <c r="C27" s="189"/>
      <c r="D27" s="190" t="s">
        <v>574</v>
      </c>
      <c r="E27" s="184">
        <v>7</v>
      </c>
      <c r="F27" s="185" t="s">
        <v>101</v>
      </c>
      <c r="G27" s="191"/>
      <c r="H27" s="191"/>
      <c r="I27" s="186">
        <f t="shared" si="0"/>
        <v>0</v>
      </c>
      <c r="J27" s="186">
        <f t="shared" si="1"/>
        <v>0</v>
      </c>
    </row>
    <row r="28" spans="1:10" x14ac:dyDescent="0.25">
      <c r="A28" s="187">
        <v>21</v>
      </c>
      <c r="B28" s="188" t="s">
        <v>268</v>
      </c>
      <c r="C28" s="189"/>
      <c r="D28" s="190" t="s">
        <v>575</v>
      </c>
      <c r="E28" s="184">
        <v>6</v>
      </c>
      <c r="F28" s="185" t="s">
        <v>101</v>
      </c>
      <c r="G28" s="191"/>
      <c r="H28" s="191"/>
      <c r="I28" s="186">
        <f t="shared" si="0"/>
        <v>0</v>
      </c>
      <c r="J28" s="186">
        <f t="shared" si="1"/>
        <v>0</v>
      </c>
    </row>
    <row r="29" spans="1:10" x14ac:dyDescent="0.25">
      <c r="A29" s="187">
        <v>22</v>
      </c>
      <c r="B29" s="188" t="s">
        <v>268</v>
      </c>
      <c r="C29" s="189"/>
      <c r="D29" s="190" t="s">
        <v>576</v>
      </c>
      <c r="E29" s="184">
        <v>7</v>
      </c>
      <c r="F29" s="185" t="s">
        <v>101</v>
      </c>
      <c r="G29" s="191"/>
      <c r="H29" s="191"/>
      <c r="I29" s="186">
        <f t="shared" si="0"/>
        <v>0</v>
      </c>
      <c r="J29" s="186">
        <f t="shared" si="1"/>
        <v>0</v>
      </c>
    </row>
    <row r="30" spans="1:10" x14ac:dyDescent="0.25">
      <c r="A30" s="187">
        <v>23</v>
      </c>
      <c r="B30" s="188" t="s">
        <v>268</v>
      </c>
      <c r="C30" s="189"/>
      <c r="D30" s="190" t="s">
        <v>577</v>
      </c>
      <c r="E30" s="184">
        <v>1</v>
      </c>
      <c r="F30" s="185" t="s">
        <v>101</v>
      </c>
      <c r="G30" s="191"/>
      <c r="H30" s="191"/>
      <c r="I30" s="186">
        <f>E30*G30</f>
        <v>0</v>
      </c>
      <c r="J30" s="186">
        <f>E30*H30</f>
        <v>0</v>
      </c>
    </row>
    <row r="31" spans="1:10" x14ac:dyDescent="0.25">
      <c r="A31" s="187">
        <v>24</v>
      </c>
      <c r="B31" s="188" t="s">
        <v>268</v>
      </c>
      <c r="C31" s="189"/>
      <c r="D31" s="190" t="s">
        <v>578</v>
      </c>
      <c r="E31" s="184">
        <v>30</v>
      </c>
      <c r="F31" s="185" t="s">
        <v>101</v>
      </c>
      <c r="G31" s="191"/>
      <c r="H31" s="191"/>
      <c r="I31" s="186">
        <f t="shared" si="0"/>
        <v>0</v>
      </c>
      <c r="J31" s="186">
        <f t="shared" si="1"/>
        <v>0</v>
      </c>
    </row>
    <row r="32" spans="1:10" x14ac:dyDescent="0.25">
      <c r="A32" s="187">
        <v>25</v>
      </c>
      <c r="B32" s="188" t="s">
        <v>268</v>
      </c>
      <c r="C32" s="189"/>
      <c r="D32" s="190" t="s">
        <v>579</v>
      </c>
      <c r="E32" s="184">
        <v>1</v>
      </c>
      <c r="F32" s="185" t="s">
        <v>101</v>
      </c>
      <c r="G32" s="191"/>
      <c r="H32" s="191"/>
      <c r="I32" s="186">
        <f t="shared" si="0"/>
        <v>0</v>
      </c>
      <c r="J32" s="186">
        <f t="shared" si="1"/>
        <v>0</v>
      </c>
    </row>
    <row r="33" spans="1:20" x14ac:dyDescent="0.25">
      <c r="A33" s="187">
        <v>26</v>
      </c>
      <c r="B33" s="188" t="s">
        <v>268</v>
      </c>
      <c r="C33" s="189"/>
      <c r="D33" s="190" t="s">
        <v>273</v>
      </c>
      <c r="E33" s="184">
        <v>1</v>
      </c>
      <c r="F33" s="185" t="s">
        <v>101</v>
      </c>
      <c r="G33" s="191"/>
      <c r="H33" s="191"/>
      <c r="I33" s="186">
        <f t="shared" si="0"/>
        <v>0</v>
      </c>
      <c r="J33" s="186">
        <f t="shared" si="1"/>
        <v>0</v>
      </c>
    </row>
    <row r="34" spans="1:20" x14ac:dyDescent="0.25">
      <c r="A34" s="192"/>
      <c r="B34" s="192"/>
      <c r="C34" s="193"/>
      <c r="D34" s="192"/>
      <c r="E34" s="252"/>
      <c r="F34" s="192"/>
      <c r="G34" s="192"/>
      <c r="H34" s="192"/>
      <c r="I34" s="194">
        <f>SUM(I8:I33)</f>
        <v>0</v>
      </c>
      <c r="J34" s="195">
        <f>SUM(J8:J33)</f>
        <v>0</v>
      </c>
    </row>
    <row r="35" spans="1:20" x14ac:dyDescent="0.25">
      <c r="A35" s="196"/>
      <c r="B35" s="197"/>
      <c r="C35" s="198" t="s">
        <v>580</v>
      </c>
      <c r="D35" s="198"/>
      <c r="E35" s="209"/>
      <c r="F35" s="200"/>
      <c r="G35" s="186"/>
      <c r="H35" s="186"/>
      <c r="I35" s="186"/>
      <c r="J35" s="186"/>
      <c r="K35" s="201"/>
      <c r="L35" s="202"/>
      <c r="O35" s="202"/>
      <c r="P35" s="202"/>
      <c r="Q35" s="202"/>
      <c r="R35" s="203"/>
      <c r="S35" s="203"/>
      <c r="T35" s="203"/>
    </row>
    <row r="36" spans="1:20" x14ac:dyDescent="0.25">
      <c r="A36" s="196">
        <v>27</v>
      </c>
      <c r="B36" s="197" t="s">
        <v>268</v>
      </c>
      <c r="C36" s="204"/>
      <c r="D36" s="205" t="s">
        <v>274</v>
      </c>
      <c r="E36" s="191">
        <v>1300</v>
      </c>
      <c r="F36" s="200" t="s">
        <v>28</v>
      </c>
      <c r="G36" s="186"/>
      <c r="H36" s="186"/>
      <c r="I36" s="186">
        <f t="shared" ref="I36:I41" si="2">E36*G36</f>
        <v>0</v>
      </c>
      <c r="J36" s="186">
        <f t="shared" ref="J36:J41" si="3">E36*H36</f>
        <v>0</v>
      </c>
      <c r="K36" s="201"/>
      <c r="L36" s="202"/>
      <c r="O36" s="202"/>
      <c r="P36" s="202"/>
      <c r="Q36" s="202"/>
      <c r="R36" s="203"/>
      <c r="S36" s="203"/>
      <c r="T36" s="203"/>
    </row>
    <row r="37" spans="1:20" x14ac:dyDescent="0.25">
      <c r="A37" s="196">
        <v>28</v>
      </c>
      <c r="B37" s="197" t="s">
        <v>268</v>
      </c>
      <c r="C37" s="204"/>
      <c r="D37" s="205" t="s">
        <v>275</v>
      </c>
      <c r="E37" s="191">
        <v>650</v>
      </c>
      <c r="F37" s="200" t="s">
        <v>28</v>
      </c>
      <c r="G37" s="186"/>
      <c r="H37" s="186"/>
      <c r="I37" s="186">
        <f t="shared" si="2"/>
        <v>0</v>
      </c>
      <c r="J37" s="186">
        <f t="shared" si="3"/>
        <v>0</v>
      </c>
      <c r="K37" s="201"/>
      <c r="L37" s="202"/>
      <c r="O37" s="202"/>
      <c r="P37" s="202"/>
      <c r="Q37" s="202"/>
      <c r="R37" s="203"/>
      <c r="S37" s="203"/>
      <c r="T37" s="203"/>
    </row>
    <row r="38" spans="1:20" x14ac:dyDescent="0.25">
      <c r="A38" s="196">
        <v>29</v>
      </c>
      <c r="B38" s="197" t="s">
        <v>268</v>
      </c>
      <c r="C38" s="204"/>
      <c r="D38" s="205" t="s">
        <v>276</v>
      </c>
      <c r="E38" s="191">
        <v>3</v>
      </c>
      <c r="F38" s="200" t="s">
        <v>101</v>
      </c>
      <c r="G38" s="186"/>
      <c r="H38" s="186"/>
      <c r="I38" s="186">
        <f t="shared" si="2"/>
        <v>0</v>
      </c>
      <c r="J38" s="186">
        <f t="shared" si="3"/>
        <v>0</v>
      </c>
      <c r="K38" s="201"/>
      <c r="L38" s="202"/>
      <c r="O38" s="202"/>
      <c r="P38" s="202"/>
      <c r="Q38" s="202"/>
      <c r="R38" s="203"/>
      <c r="S38" s="203"/>
      <c r="T38" s="203"/>
    </row>
    <row r="39" spans="1:20" x14ac:dyDescent="0.25">
      <c r="A39" s="196">
        <v>30</v>
      </c>
      <c r="B39" s="197" t="s">
        <v>268</v>
      </c>
      <c r="C39" s="204"/>
      <c r="D39" s="205" t="s">
        <v>277</v>
      </c>
      <c r="E39" s="191">
        <v>77</v>
      </c>
      <c r="F39" s="200" t="s">
        <v>101</v>
      </c>
      <c r="G39" s="186"/>
      <c r="H39" s="186"/>
      <c r="I39" s="186">
        <f t="shared" si="2"/>
        <v>0</v>
      </c>
      <c r="J39" s="186">
        <f t="shared" si="3"/>
        <v>0</v>
      </c>
      <c r="K39" s="201"/>
      <c r="L39" s="202"/>
      <c r="O39" s="202"/>
      <c r="P39" s="202"/>
      <c r="Q39" s="202"/>
      <c r="R39" s="203"/>
      <c r="S39" s="203"/>
      <c r="T39" s="203"/>
    </row>
    <row r="40" spans="1:20" x14ac:dyDescent="0.25">
      <c r="A40" s="196">
        <v>31</v>
      </c>
      <c r="B40" s="197" t="s">
        <v>268</v>
      </c>
      <c r="C40" s="204"/>
      <c r="D40" s="205" t="s">
        <v>581</v>
      </c>
      <c r="E40" s="191">
        <v>36</v>
      </c>
      <c r="F40" s="200" t="s">
        <v>101</v>
      </c>
      <c r="G40" s="186"/>
      <c r="H40" s="186"/>
      <c r="I40" s="186">
        <f t="shared" si="2"/>
        <v>0</v>
      </c>
      <c r="J40" s="186">
        <f t="shared" si="3"/>
        <v>0</v>
      </c>
      <c r="K40" s="201"/>
      <c r="L40" s="202"/>
      <c r="O40" s="202"/>
      <c r="P40" s="202"/>
      <c r="Q40" s="202"/>
      <c r="R40" s="203"/>
      <c r="S40" s="203"/>
      <c r="T40" s="203"/>
    </row>
    <row r="41" spans="1:20" x14ac:dyDescent="0.25">
      <c r="A41" s="196">
        <v>32</v>
      </c>
      <c r="B41" s="197" t="s">
        <v>268</v>
      </c>
      <c r="C41" s="204"/>
      <c r="D41" s="205" t="s">
        <v>278</v>
      </c>
      <c r="E41" s="191">
        <v>75</v>
      </c>
      <c r="F41" s="206" t="s">
        <v>101</v>
      </c>
      <c r="G41" s="207"/>
      <c r="H41" s="186"/>
      <c r="I41" s="186">
        <f t="shared" si="2"/>
        <v>0</v>
      </c>
      <c r="J41" s="186">
        <f t="shared" si="3"/>
        <v>0</v>
      </c>
      <c r="K41" s="201"/>
      <c r="L41" s="202"/>
      <c r="O41" s="202"/>
      <c r="P41" s="202"/>
      <c r="Q41" s="202"/>
      <c r="R41" s="203"/>
      <c r="S41" s="203"/>
      <c r="T41" s="203"/>
    </row>
    <row r="42" spans="1:20" x14ac:dyDescent="0.25">
      <c r="A42" s="196"/>
      <c r="B42" s="197"/>
      <c r="C42" s="204"/>
      <c r="D42" s="208" t="s">
        <v>582</v>
      </c>
      <c r="E42" s="209" t="s">
        <v>279</v>
      </c>
      <c r="F42" s="200"/>
      <c r="G42" s="186"/>
      <c r="H42" s="186"/>
      <c r="I42" s="210">
        <f>SUM(I36:I41)</f>
        <v>0</v>
      </c>
      <c r="J42" s="210">
        <f>SUM(J36:J41)</f>
        <v>0</v>
      </c>
      <c r="K42" s="201"/>
      <c r="L42" s="202"/>
      <c r="O42" s="202"/>
      <c r="P42" s="202"/>
      <c r="Q42" s="202"/>
      <c r="R42" s="203"/>
      <c r="S42" s="203"/>
      <c r="T42" s="203"/>
    </row>
    <row r="43" spans="1:20" x14ac:dyDescent="0.25">
      <c r="A43" s="196"/>
      <c r="B43" s="197"/>
      <c r="C43" s="204"/>
      <c r="D43" s="198" t="s">
        <v>280</v>
      </c>
      <c r="E43" s="209"/>
      <c r="F43" s="200"/>
      <c r="G43" s="186"/>
      <c r="H43" s="186"/>
      <c r="I43" s="186"/>
      <c r="J43" s="186"/>
      <c r="K43" s="201"/>
      <c r="L43" s="202"/>
      <c r="O43" s="202"/>
      <c r="P43" s="202"/>
      <c r="Q43" s="202"/>
      <c r="R43" s="203"/>
      <c r="S43" s="203"/>
      <c r="T43" s="203"/>
    </row>
    <row r="44" spans="1:20" ht="14.25" customHeight="1" x14ac:dyDescent="0.25">
      <c r="A44" s="196">
        <v>33</v>
      </c>
      <c r="B44" s="197" t="s">
        <v>268</v>
      </c>
      <c r="C44" s="204"/>
      <c r="D44" s="211" t="s">
        <v>281</v>
      </c>
      <c r="E44" s="191">
        <v>1250</v>
      </c>
      <c r="F44" s="200" t="s">
        <v>282</v>
      </c>
      <c r="G44" s="186"/>
      <c r="H44" s="186"/>
      <c r="I44" s="186">
        <f t="shared" ref="I44:I50" si="4">E44*G44</f>
        <v>0</v>
      </c>
      <c r="J44" s="186">
        <f t="shared" ref="J44:J50" si="5">E44*H44</f>
        <v>0</v>
      </c>
      <c r="K44" s="201"/>
      <c r="L44" s="202"/>
      <c r="O44" s="202"/>
      <c r="P44" s="202"/>
      <c r="Q44" s="202"/>
      <c r="R44" s="203"/>
      <c r="S44" s="203"/>
      <c r="T44" s="203"/>
    </row>
    <row r="45" spans="1:20" ht="14.25" customHeight="1" x14ac:dyDescent="0.25">
      <c r="A45" s="196">
        <v>34</v>
      </c>
      <c r="B45" s="182" t="s">
        <v>268</v>
      </c>
      <c r="C45" s="204"/>
      <c r="D45" s="211" t="s">
        <v>283</v>
      </c>
      <c r="E45" s="191">
        <v>72</v>
      </c>
      <c r="F45" s="203" t="s">
        <v>28</v>
      </c>
      <c r="G45" s="186"/>
      <c r="H45" s="186"/>
      <c r="I45" s="186">
        <f t="shared" si="4"/>
        <v>0</v>
      </c>
      <c r="J45" s="186">
        <f t="shared" si="5"/>
        <v>0</v>
      </c>
      <c r="K45" s="201"/>
      <c r="L45" s="202"/>
      <c r="O45" s="202"/>
      <c r="P45" s="202"/>
      <c r="Q45" s="202"/>
      <c r="R45" s="203"/>
      <c r="S45" s="203"/>
      <c r="T45" s="203"/>
    </row>
    <row r="46" spans="1:20" ht="14.25" customHeight="1" x14ac:dyDescent="0.25">
      <c r="A46" s="196">
        <v>35</v>
      </c>
      <c r="B46" s="182" t="s">
        <v>268</v>
      </c>
      <c r="C46" s="204"/>
      <c r="D46" s="211" t="s">
        <v>284</v>
      </c>
      <c r="E46" s="191">
        <v>74</v>
      </c>
      <c r="F46" s="203" t="s">
        <v>101</v>
      </c>
      <c r="G46" s="186"/>
      <c r="H46" s="186"/>
      <c r="I46" s="186">
        <f t="shared" si="4"/>
        <v>0</v>
      </c>
      <c r="J46" s="186">
        <f t="shared" si="5"/>
        <v>0</v>
      </c>
      <c r="K46" s="201"/>
      <c r="L46" s="202"/>
      <c r="O46" s="202"/>
      <c r="P46" s="202"/>
      <c r="Q46" s="202"/>
      <c r="R46" s="203"/>
      <c r="S46" s="203"/>
      <c r="T46" s="203"/>
    </row>
    <row r="47" spans="1:20" ht="14.25" customHeight="1" x14ac:dyDescent="0.25">
      <c r="A47" s="196">
        <v>36</v>
      </c>
      <c r="B47" s="182" t="s">
        <v>268</v>
      </c>
      <c r="C47" s="204"/>
      <c r="D47" s="211" t="s">
        <v>285</v>
      </c>
      <c r="E47" s="191">
        <v>650</v>
      </c>
      <c r="F47" s="203" t="s">
        <v>28</v>
      </c>
      <c r="G47" s="186"/>
      <c r="H47" s="186"/>
      <c r="I47" s="186">
        <f t="shared" si="4"/>
        <v>0</v>
      </c>
      <c r="J47" s="186">
        <f t="shared" si="5"/>
        <v>0</v>
      </c>
      <c r="K47" s="201"/>
      <c r="L47" s="202"/>
      <c r="O47" s="202"/>
      <c r="P47" s="202"/>
      <c r="Q47" s="202"/>
      <c r="R47" s="203"/>
      <c r="S47" s="203"/>
      <c r="T47" s="203"/>
    </row>
    <row r="48" spans="1:20" ht="14.25" customHeight="1" x14ac:dyDescent="0.25">
      <c r="A48" s="196">
        <v>37</v>
      </c>
      <c r="B48" s="182" t="s">
        <v>268</v>
      </c>
      <c r="C48" s="204"/>
      <c r="D48" s="211" t="s">
        <v>286</v>
      </c>
      <c r="E48" s="191">
        <v>250</v>
      </c>
      <c r="F48" s="203" t="s">
        <v>28</v>
      </c>
      <c r="G48" s="186"/>
      <c r="H48" s="186"/>
      <c r="I48" s="186">
        <f t="shared" si="4"/>
        <v>0</v>
      </c>
      <c r="J48" s="186">
        <f t="shared" si="5"/>
        <v>0</v>
      </c>
      <c r="K48" s="201"/>
      <c r="L48" s="202"/>
      <c r="O48" s="202"/>
      <c r="P48" s="202"/>
      <c r="Q48" s="202"/>
      <c r="R48" s="203"/>
      <c r="S48" s="203"/>
      <c r="T48" s="203"/>
    </row>
    <row r="49" spans="1:20" ht="14.25" customHeight="1" x14ac:dyDescent="0.25">
      <c r="A49" s="196">
        <v>38</v>
      </c>
      <c r="B49" s="182" t="s">
        <v>268</v>
      </c>
      <c r="C49" s="204"/>
      <c r="D49" s="211" t="s">
        <v>287</v>
      </c>
      <c r="E49" s="191">
        <v>15</v>
      </c>
      <c r="F49" s="200" t="s">
        <v>101</v>
      </c>
      <c r="G49" s="186"/>
      <c r="H49" s="186"/>
      <c r="I49" s="186">
        <f t="shared" si="4"/>
        <v>0</v>
      </c>
      <c r="J49" s="186">
        <f t="shared" si="5"/>
        <v>0</v>
      </c>
      <c r="K49" s="201"/>
      <c r="L49" s="202"/>
      <c r="O49" s="202"/>
      <c r="P49" s="202"/>
      <c r="Q49" s="202"/>
      <c r="R49" s="203"/>
      <c r="S49" s="203"/>
      <c r="T49" s="203"/>
    </row>
    <row r="50" spans="1:20" ht="14.25" customHeight="1" x14ac:dyDescent="0.25">
      <c r="A50" s="196">
        <v>39</v>
      </c>
      <c r="B50" s="197" t="s">
        <v>268</v>
      </c>
      <c r="C50" s="204"/>
      <c r="D50" s="211" t="s">
        <v>288</v>
      </c>
      <c r="E50" s="191">
        <v>320</v>
      </c>
      <c r="F50" s="200" t="s">
        <v>101</v>
      </c>
      <c r="G50" s="186"/>
      <c r="H50" s="186"/>
      <c r="I50" s="186">
        <f t="shared" si="4"/>
        <v>0</v>
      </c>
      <c r="J50" s="186">
        <f t="shared" si="5"/>
        <v>0</v>
      </c>
      <c r="K50" s="201"/>
      <c r="L50" s="202"/>
      <c r="O50" s="202"/>
      <c r="P50" s="202"/>
      <c r="Q50" s="202"/>
      <c r="R50" s="203"/>
      <c r="S50" s="203"/>
      <c r="T50" s="203"/>
    </row>
    <row r="51" spans="1:20" ht="14.25" customHeight="1" x14ac:dyDescent="0.25">
      <c r="A51" s="196"/>
      <c r="B51" s="197"/>
      <c r="C51" s="204"/>
      <c r="D51" s="208" t="s">
        <v>289</v>
      </c>
      <c r="E51" s="209"/>
      <c r="F51" s="200"/>
      <c r="G51" s="186"/>
      <c r="H51" s="186"/>
      <c r="I51" s="210">
        <f>SUM(I44:I50)</f>
        <v>0</v>
      </c>
      <c r="J51" s="210">
        <f>SUM(J44:J50)</f>
        <v>0</v>
      </c>
      <c r="K51" s="201"/>
      <c r="L51" s="202"/>
      <c r="O51" s="202"/>
      <c r="P51" s="202"/>
      <c r="Q51" s="202"/>
      <c r="R51" s="203"/>
      <c r="S51" s="203"/>
      <c r="T51" s="203"/>
    </row>
    <row r="52" spans="1:20" ht="14.25" customHeight="1" x14ac:dyDescent="0.25">
      <c r="A52" s="196"/>
      <c r="B52" s="197"/>
      <c r="C52" s="204"/>
      <c r="D52" s="198" t="s">
        <v>290</v>
      </c>
      <c r="E52" s="209"/>
      <c r="F52" s="200"/>
      <c r="G52" s="186"/>
      <c r="H52" s="186"/>
      <c r="I52" s="186"/>
      <c r="J52" s="186"/>
      <c r="K52" s="201"/>
      <c r="L52" s="202"/>
      <c r="O52" s="202"/>
      <c r="P52" s="202"/>
      <c r="Q52" s="202"/>
      <c r="R52" s="203"/>
      <c r="S52" s="203"/>
      <c r="T52" s="203"/>
    </row>
    <row r="53" spans="1:20" ht="14.25" customHeight="1" x14ac:dyDescent="0.25">
      <c r="A53" s="196">
        <v>40</v>
      </c>
      <c r="B53" s="197" t="s">
        <v>291</v>
      </c>
      <c r="C53" s="204"/>
      <c r="D53" s="211" t="s">
        <v>292</v>
      </c>
      <c r="E53" s="209">
        <v>1</v>
      </c>
      <c r="F53" s="200" t="s">
        <v>293</v>
      </c>
      <c r="G53" s="186"/>
      <c r="H53" s="186"/>
      <c r="I53" s="186">
        <f t="shared" ref="I53:I59" si="6">E53*G53</f>
        <v>0</v>
      </c>
      <c r="J53" s="186">
        <f t="shared" ref="J53:J59" si="7">E53*H53</f>
        <v>0</v>
      </c>
      <c r="K53" s="201"/>
      <c r="L53" s="202"/>
      <c r="O53" s="202"/>
      <c r="P53" s="202"/>
      <c r="Q53" s="202"/>
      <c r="R53" s="203"/>
      <c r="S53" s="203"/>
      <c r="T53" s="203"/>
    </row>
    <row r="54" spans="1:20" ht="14.25" customHeight="1" x14ac:dyDescent="0.25">
      <c r="A54" s="196">
        <v>41</v>
      </c>
      <c r="B54" s="197" t="s">
        <v>291</v>
      </c>
      <c r="C54" s="204"/>
      <c r="D54" s="211" t="s">
        <v>294</v>
      </c>
      <c r="E54" s="191">
        <v>1000</v>
      </c>
      <c r="F54" s="200" t="s">
        <v>28</v>
      </c>
      <c r="G54" s="186"/>
      <c r="H54" s="186"/>
      <c r="I54" s="186">
        <f t="shared" si="6"/>
        <v>0</v>
      </c>
      <c r="J54" s="186">
        <f t="shared" si="7"/>
        <v>0</v>
      </c>
      <c r="K54" s="201"/>
      <c r="L54" s="202"/>
      <c r="O54" s="202"/>
      <c r="P54" s="202"/>
      <c r="Q54" s="202"/>
      <c r="R54" s="203"/>
      <c r="S54" s="203"/>
      <c r="T54" s="203"/>
    </row>
    <row r="55" spans="1:20" ht="14.25" customHeight="1" x14ac:dyDescent="0.25">
      <c r="A55" s="196">
        <v>42</v>
      </c>
      <c r="B55" s="197" t="s">
        <v>291</v>
      </c>
      <c r="C55" s="204"/>
      <c r="D55" s="211" t="s">
        <v>295</v>
      </c>
      <c r="E55" s="191">
        <v>1000</v>
      </c>
      <c r="F55" s="200" t="s">
        <v>28</v>
      </c>
      <c r="G55" s="186"/>
      <c r="H55" s="186"/>
      <c r="I55" s="186">
        <f t="shared" si="6"/>
        <v>0</v>
      </c>
      <c r="J55" s="186">
        <f t="shared" si="7"/>
        <v>0</v>
      </c>
      <c r="K55" s="201"/>
      <c r="L55" s="202"/>
      <c r="O55" s="202"/>
      <c r="P55" s="202"/>
      <c r="Q55" s="202"/>
      <c r="R55" s="203"/>
      <c r="S55" s="203"/>
      <c r="T55" s="203"/>
    </row>
    <row r="56" spans="1:20" ht="14.25" customHeight="1" x14ac:dyDescent="0.25">
      <c r="A56" s="196">
        <v>43</v>
      </c>
      <c r="B56" s="197" t="s">
        <v>291</v>
      </c>
      <c r="C56" s="204"/>
      <c r="D56" s="211" t="s">
        <v>296</v>
      </c>
      <c r="E56" s="191">
        <v>1000</v>
      </c>
      <c r="F56" s="200" t="s">
        <v>28</v>
      </c>
      <c r="G56" s="186"/>
      <c r="H56" s="186"/>
      <c r="I56" s="186">
        <f t="shared" si="6"/>
        <v>0</v>
      </c>
      <c r="J56" s="186">
        <f t="shared" si="7"/>
        <v>0</v>
      </c>
      <c r="K56" s="201"/>
      <c r="L56" s="202"/>
      <c r="O56" s="202"/>
      <c r="P56" s="202"/>
      <c r="Q56" s="202"/>
      <c r="R56" s="203"/>
      <c r="S56" s="203"/>
      <c r="T56" s="203"/>
    </row>
    <row r="57" spans="1:20" ht="14.25" customHeight="1" x14ac:dyDescent="0.25">
      <c r="A57" s="196">
        <v>44</v>
      </c>
      <c r="B57" s="197" t="s">
        <v>291</v>
      </c>
      <c r="C57" s="204"/>
      <c r="D57" s="211" t="s">
        <v>297</v>
      </c>
      <c r="E57" s="191">
        <v>1000</v>
      </c>
      <c r="F57" s="200" t="s">
        <v>28</v>
      </c>
      <c r="G57" s="186"/>
      <c r="H57" s="186"/>
      <c r="I57" s="186">
        <f t="shared" si="6"/>
        <v>0</v>
      </c>
      <c r="J57" s="186">
        <f t="shared" si="7"/>
        <v>0</v>
      </c>
      <c r="K57" s="201"/>
      <c r="L57" s="202"/>
      <c r="O57" s="202"/>
      <c r="P57" s="202"/>
      <c r="Q57" s="202"/>
      <c r="R57" s="203"/>
      <c r="S57" s="203"/>
      <c r="T57" s="203"/>
    </row>
    <row r="58" spans="1:20" ht="14.25" customHeight="1" x14ac:dyDescent="0.25">
      <c r="A58" s="196">
        <v>45</v>
      </c>
      <c r="B58" s="197" t="s">
        <v>291</v>
      </c>
      <c r="C58" s="204"/>
      <c r="D58" s="211" t="s">
        <v>298</v>
      </c>
      <c r="E58" s="191">
        <v>36</v>
      </c>
      <c r="F58" s="200" t="s">
        <v>101</v>
      </c>
      <c r="G58" s="186"/>
      <c r="H58" s="186"/>
      <c r="I58" s="186">
        <f t="shared" si="6"/>
        <v>0</v>
      </c>
      <c r="J58" s="186">
        <f t="shared" si="7"/>
        <v>0</v>
      </c>
      <c r="K58" s="201"/>
      <c r="L58" s="202"/>
      <c r="O58" s="202"/>
      <c r="P58" s="202"/>
      <c r="Q58" s="202"/>
      <c r="R58" s="203"/>
      <c r="S58" s="203"/>
      <c r="T58" s="203"/>
    </row>
    <row r="59" spans="1:20" x14ac:dyDescent="0.25">
      <c r="A59" s="196">
        <v>46</v>
      </c>
      <c r="B59" s="197" t="s">
        <v>291</v>
      </c>
      <c r="C59" s="204"/>
      <c r="D59" s="211" t="s">
        <v>299</v>
      </c>
      <c r="E59" s="191">
        <v>1000</v>
      </c>
      <c r="F59" s="200" t="s">
        <v>28</v>
      </c>
      <c r="G59" s="186"/>
      <c r="H59" s="186"/>
      <c r="I59" s="186">
        <f t="shared" si="6"/>
        <v>0</v>
      </c>
      <c r="J59" s="186">
        <f t="shared" si="7"/>
        <v>0</v>
      </c>
      <c r="K59" s="201"/>
      <c r="L59" s="202"/>
      <c r="O59" s="202"/>
      <c r="P59" s="202"/>
      <c r="Q59" s="202"/>
      <c r="R59" s="203"/>
      <c r="S59" s="203"/>
      <c r="T59" s="203"/>
    </row>
    <row r="60" spans="1:20" x14ac:dyDescent="0.25">
      <c r="A60" s="196">
        <v>47</v>
      </c>
      <c r="B60" s="197" t="s">
        <v>291</v>
      </c>
      <c r="C60" s="204"/>
      <c r="D60" s="211" t="s">
        <v>300</v>
      </c>
      <c r="E60" s="191">
        <v>2</v>
      </c>
      <c r="F60" s="200" t="s">
        <v>101</v>
      </c>
      <c r="G60" s="186"/>
      <c r="H60" s="186"/>
      <c r="I60" s="186">
        <f>E60*G60</f>
        <v>0</v>
      </c>
      <c r="J60" s="186">
        <f>E60*H60</f>
        <v>0</v>
      </c>
      <c r="K60" s="201"/>
      <c r="L60" s="202"/>
      <c r="O60" s="202"/>
      <c r="P60" s="202"/>
      <c r="Q60" s="202"/>
      <c r="R60" s="203"/>
      <c r="S60" s="203"/>
      <c r="T60" s="203"/>
    </row>
    <row r="61" spans="1:20" x14ac:dyDescent="0.25">
      <c r="A61" s="196">
        <v>48</v>
      </c>
      <c r="B61" s="197" t="s">
        <v>291</v>
      </c>
      <c r="C61" s="204"/>
      <c r="D61" s="211" t="s">
        <v>301</v>
      </c>
      <c r="E61" s="191">
        <v>450</v>
      </c>
      <c r="F61" s="200" t="s">
        <v>24</v>
      </c>
      <c r="G61" s="186"/>
      <c r="H61" s="186"/>
      <c r="I61" s="186">
        <f>E61*G61</f>
        <v>0</v>
      </c>
      <c r="J61" s="186">
        <f>E61*H61</f>
        <v>0</v>
      </c>
      <c r="K61" s="201"/>
      <c r="L61" s="202"/>
      <c r="O61" s="202"/>
      <c r="P61" s="202"/>
      <c r="Q61" s="202"/>
      <c r="R61" s="203"/>
      <c r="S61" s="203"/>
      <c r="T61" s="203"/>
    </row>
    <row r="62" spans="1:20" x14ac:dyDescent="0.25">
      <c r="A62" s="196">
        <v>49</v>
      </c>
      <c r="B62" s="197" t="s">
        <v>291</v>
      </c>
      <c r="C62" s="204"/>
      <c r="D62" s="205" t="s">
        <v>583</v>
      </c>
      <c r="E62" s="191">
        <v>18</v>
      </c>
      <c r="F62" s="200" t="s">
        <v>101</v>
      </c>
      <c r="G62" s="186"/>
      <c r="H62" s="186"/>
      <c r="I62" s="186">
        <f>E62*G62</f>
        <v>0</v>
      </c>
      <c r="J62" s="186">
        <f>E62*H62</f>
        <v>0</v>
      </c>
      <c r="K62" s="201"/>
      <c r="L62" s="202"/>
      <c r="O62" s="202"/>
      <c r="P62" s="202"/>
      <c r="Q62" s="202"/>
      <c r="R62" s="203"/>
      <c r="S62" s="203"/>
      <c r="T62" s="203"/>
    </row>
    <row r="63" spans="1:20" x14ac:dyDescent="0.25">
      <c r="A63" s="196">
        <v>50</v>
      </c>
      <c r="B63" s="197" t="s">
        <v>291</v>
      </c>
      <c r="C63" s="204"/>
      <c r="D63" s="205" t="s">
        <v>584</v>
      </c>
      <c r="E63" s="191">
        <v>220</v>
      </c>
      <c r="F63" s="200" t="s">
        <v>28</v>
      </c>
      <c r="G63" s="186"/>
      <c r="H63" s="186"/>
      <c r="I63" s="186">
        <f>E63*G63</f>
        <v>0</v>
      </c>
      <c r="J63" s="186">
        <f>E63*H63</f>
        <v>0</v>
      </c>
      <c r="K63" s="201"/>
      <c r="L63" s="202"/>
      <c r="O63" s="202"/>
      <c r="P63" s="202"/>
      <c r="Q63" s="202"/>
      <c r="R63" s="203"/>
      <c r="S63" s="203"/>
      <c r="T63" s="203"/>
    </row>
    <row r="64" spans="1:20" x14ac:dyDescent="0.25">
      <c r="A64" s="196">
        <v>51</v>
      </c>
      <c r="B64" s="197" t="s">
        <v>291</v>
      </c>
      <c r="C64" s="204"/>
      <c r="D64" s="211" t="s">
        <v>302</v>
      </c>
      <c r="E64" s="191">
        <v>30</v>
      </c>
      <c r="F64" s="200" t="s">
        <v>40</v>
      </c>
      <c r="G64" s="186"/>
      <c r="H64" s="186"/>
      <c r="I64" s="186">
        <f t="shared" ref="I64:I69" si="8">E64*G64</f>
        <v>0</v>
      </c>
      <c r="J64" s="186">
        <f t="shared" ref="J64:J69" si="9">E64*H64</f>
        <v>0</v>
      </c>
      <c r="K64" s="201"/>
      <c r="L64" s="202"/>
      <c r="O64" s="202"/>
      <c r="P64" s="202"/>
      <c r="Q64" s="202"/>
      <c r="R64" s="203"/>
      <c r="S64" s="203"/>
      <c r="T64" s="203"/>
    </row>
    <row r="65" spans="1:20" x14ac:dyDescent="0.25">
      <c r="A65" s="196">
        <v>52</v>
      </c>
      <c r="B65" s="197" t="s">
        <v>291</v>
      </c>
      <c r="C65" s="204"/>
      <c r="D65" s="211" t="s">
        <v>303</v>
      </c>
      <c r="E65" s="191">
        <v>100</v>
      </c>
      <c r="F65" s="200" t="s">
        <v>24</v>
      </c>
      <c r="G65" s="186"/>
      <c r="H65" s="186"/>
      <c r="I65" s="186">
        <f t="shared" si="8"/>
        <v>0</v>
      </c>
      <c r="J65" s="186">
        <f t="shared" si="9"/>
        <v>0</v>
      </c>
      <c r="K65" s="201"/>
      <c r="L65" s="202"/>
      <c r="O65" s="202"/>
      <c r="P65" s="202"/>
      <c r="Q65" s="202"/>
      <c r="R65" s="203"/>
      <c r="S65" s="203"/>
      <c r="T65" s="203"/>
    </row>
    <row r="66" spans="1:20" x14ac:dyDescent="0.25">
      <c r="A66" s="196">
        <v>53</v>
      </c>
      <c r="B66" s="197" t="s">
        <v>291</v>
      </c>
      <c r="C66" s="204"/>
      <c r="D66" s="211" t="s">
        <v>304</v>
      </c>
      <c r="E66" s="191">
        <v>30</v>
      </c>
      <c r="F66" s="200" t="s">
        <v>40</v>
      </c>
      <c r="G66" s="186"/>
      <c r="H66" s="186"/>
      <c r="I66" s="186">
        <f t="shared" si="8"/>
        <v>0</v>
      </c>
      <c r="J66" s="186">
        <f t="shared" si="9"/>
        <v>0</v>
      </c>
      <c r="K66" s="201"/>
      <c r="L66" s="202"/>
      <c r="O66" s="202"/>
      <c r="P66" s="202"/>
      <c r="Q66" s="202"/>
      <c r="R66" s="203"/>
      <c r="S66" s="203"/>
      <c r="T66" s="203"/>
    </row>
    <row r="67" spans="1:20" x14ac:dyDescent="0.25">
      <c r="A67" s="196">
        <v>54</v>
      </c>
      <c r="B67" s="197" t="s">
        <v>291</v>
      </c>
      <c r="C67" s="204"/>
      <c r="D67" s="211" t="s">
        <v>305</v>
      </c>
      <c r="E67" s="191">
        <v>100</v>
      </c>
      <c r="F67" s="200" t="s">
        <v>24</v>
      </c>
      <c r="G67" s="186"/>
      <c r="H67" s="186"/>
      <c r="I67" s="186">
        <f t="shared" si="8"/>
        <v>0</v>
      </c>
      <c r="J67" s="186">
        <f t="shared" si="9"/>
        <v>0</v>
      </c>
      <c r="K67" s="201"/>
      <c r="L67" s="202"/>
      <c r="O67" s="202"/>
      <c r="P67" s="202"/>
      <c r="Q67" s="202"/>
      <c r="R67" s="203"/>
      <c r="S67" s="203"/>
      <c r="T67" s="203"/>
    </row>
    <row r="68" spans="1:20" x14ac:dyDescent="0.25">
      <c r="A68" s="196">
        <v>55</v>
      </c>
      <c r="B68" s="197" t="s">
        <v>291</v>
      </c>
      <c r="C68" s="204"/>
      <c r="D68" s="211" t="s">
        <v>306</v>
      </c>
      <c r="E68" s="191">
        <v>5</v>
      </c>
      <c r="F68" s="200" t="s">
        <v>101</v>
      </c>
      <c r="G68" s="186"/>
      <c r="H68" s="186"/>
      <c r="I68" s="186">
        <f t="shared" si="8"/>
        <v>0</v>
      </c>
      <c r="J68" s="186">
        <f t="shared" si="9"/>
        <v>0</v>
      </c>
      <c r="K68" s="201"/>
      <c r="L68" s="202"/>
      <c r="O68" s="202"/>
      <c r="P68" s="202"/>
      <c r="Q68" s="202"/>
      <c r="R68" s="203"/>
      <c r="S68" s="203"/>
      <c r="T68" s="203"/>
    </row>
    <row r="69" spans="1:20" x14ac:dyDescent="0.25">
      <c r="A69" s="196">
        <v>56</v>
      </c>
      <c r="B69" s="197" t="s">
        <v>291</v>
      </c>
      <c r="C69" s="204"/>
      <c r="D69" s="211" t="s">
        <v>307</v>
      </c>
      <c r="E69" s="191">
        <v>14</v>
      </c>
      <c r="F69" s="200" t="s">
        <v>24</v>
      </c>
      <c r="G69" s="186"/>
      <c r="H69" s="186"/>
      <c r="I69" s="186">
        <f t="shared" si="8"/>
        <v>0</v>
      </c>
      <c r="J69" s="186">
        <f t="shared" si="9"/>
        <v>0</v>
      </c>
      <c r="K69" s="201"/>
      <c r="L69" s="202"/>
      <c r="O69" s="202"/>
      <c r="P69" s="202"/>
      <c r="Q69" s="202"/>
      <c r="R69" s="203"/>
      <c r="S69" s="203"/>
      <c r="T69" s="203"/>
    </row>
    <row r="70" spans="1:20" x14ac:dyDescent="0.25">
      <c r="A70" s="196">
        <v>57</v>
      </c>
      <c r="B70" s="197" t="s">
        <v>291</v>
      </c>
      <c r="C70" s="204"/>
      <c r="D70" s="211" t="s">
        <v>308</v>
      </c>
      <c r="E70" s="191">
        <v>14</v>
      </c>
      <c r="F70" s="200" t="s">
        <v>24</v>
      </c>
      <c r="G70" s="186"/>
      <c r="H70" s="186"/>
      <c r="I70" s="186">
        <f>E70*G70</f>
        <v>0</v>
      </c>
      <c r="J70" s="186">
        <f>E70*H70</f>
        <v>0</v>
      </c>
      <c r="K70" s="201"/>
      <c r="L70" s="202"/>
      <c r="O70" s="202"/>
      <c r="P70" s="202"/>
      <c r="Q70" s="202"/>
      <c r="R70" s="203"/>
      <c r="S70" s="203"/>
      <c r="T70" s="203"/>
    </row>
    <row r="71" spans="1:20" x14ac:dyDescent="0.25">
      <c r="A71" s="196">
        <v>58</v>
      </c>
      <c r="B71" s="197" t="s">
        <v>291</v>
      </c>
      <c r="C71" s="204"/>
      <c r="D71" s="211" t="s">
        <v>585</v>
      </c>
      <c r="E71" s="191">
        <v>18</v>
      </c>
      <c r="F71" s="200" t="s">
        <v>101</v>
      </c>
      <c r="G71" s="186"/>
      <c r="H71" s="186"/>
      <c r="I71" s="186">
        <f>E71*G71</f>
        <v>0</v>
      </c>
      <c r="J71" s="186">
        <f>E71*H71</f>
        <v>0</v>
      </c>
      <c r="K71" s="201"/>
      <c r="L71" s="202"/>
      <c r="O71" s="202"/>
      <c r="P71" s="202"/>
      <c r="Q71" s="202"/>
      <c r="R71" s="203"/>
      <c r="S71" s="203"/>
      <c r="T71" s="203"/>
    </row>
    <row r="72" spans="1:20" x14ac:dyDescent="0.25">
      <c r="A72" s="196">
        <v>59</v>
      </c>
      <c r="B72" s="197" t="s">
        <v>291</v>
      </c>
      <c r="C72" s="204"/>
      <c r="D72" s="211" t="s">
        <v>586</v>
      </c>
      <c r="E72" s="191">
        <v>36</v>
      </c>
      <c r="F72" s="200" t="s">
        <v>101</v>
      </c>
      <c r="G72" s="186"/>
      <c r="H72" s="186"/>
      <c r="I72" s="186">
        <f>E72*G72</f>
        <v>0</v>
      </c>
      <c r="J72" s="186">
        <f>E72*H72</f>
        <v>0</v>
      </c>
      <c r="K72" s="201"/>
      <c r="L72" s="202"/>
      <c r="O72" s="202"/>
      <c r="P72" s="202"/>
      <c r="Q72" s="202"/>
      <c r="R72" s="203"/>
      <c r="S72" s="203"/>
      <c r="T72" s="203"/>
    </row>
    <row r="73" spans="1:20" x14ac:dyDescent="0.25">
      <c r="A73" s="196">
        <v>60</v>
      </c>
      <c r="B73" s="197" t="s">
        <v>291</v>
      </c>
      <c r="C73" s="204"/>
      <c r="D73" s="211" t="s">
        <v>587</v>
      </c>
      <c r="E73" s="191">
        <v>25</v>
      </c>
      <c r="F73" s="200" t="s">
        <v>40</v>
      </c>
      <c r="G73" s="202"/>
      <c r="H73" s="175"/>
      <c r="I73" s="215">
        <f>E73*G73</f>
        <v>0</v>
      </c>
      <c r="J73" s="215">
        <f>E73*H73</f>
        <v>0</v>
      </c>
      <c r="K73" s="201"/>
      <c r="L73" s="202"/>
      <c r="O73" s="202"/>
      <c r="P73" s="202"/>
      <c r="Q73" s="202"/>
      <c r="R73" s="203"/>
      <c r="S73" s="203"/>
      <c r="T73" s="203"/>
    </row>
    <row r="74" spans="1:20" x14ac:dyDescent="0.25">
      <c r="A74" s="196"/>
      <c r="B74" s="197"/>
      <c r="C74" s="204"/>
      <c r="D74" s="208" t="s">
        <v>309</v>
      </c>
      <c r="E74" s="253"/>
      <c r="F74" s="212"/>
      <c r="G74" s="210"/>
      <c r="H74" s="210"/>
      <c r="I74" s="210">
        <f>SUM(I53:I73)</f>
        <v>0</v>
      </c>
      <c r="J74" s="210">
        <f>SUM(J53:J73)</f>
        <v>0</v>
      </c>
      <c r="K74" s="201"/>
      <c r="L74" s="202"/>
      <c r="O74" s="202"/>
      <c r="P74" s="202"/>
      <c r="Q74" s="202"/>
      <c r="R74" s="203"/>
      <c r="S74" s="203"/>
      <c r="T74" s="203"/>
    </row>
    <row r="75" spans="1:20" x14ac:dyDescent="0.25">
      <c r="A75" s="196"/>
      <c r="B75" s="197"/>
      <c r="C75" s="204"/>
      <c r="D75" s="198" t="s">
        <v>310</v>
      </c>
      <c r="E75" s="209"/>
      <c r="F75" s="200"/>
      <c r="G75" s="186"/>
      <c r="H75" s="186"/>
      <c r="I75" s="210"/>
      <c r="J75" s="210"/>
      <c r="K75" s="201"/>
      <c r="L75" s="202"/>
      <c r="O75" s="202"/>
      <c r="P75" s="202"/>
      <c r="Q75" s="202"/>
      <c r="R75" s="203"/>
      <c r="S75" s="203"/>
      <c r="T75" s="203"/>
    </row>
    <row r="76" spans="1:20" x14ac:dyDescent="0.25">
      <c r="A76" s="196">
        <v>61</v>
      </c>
      <c r="B76" s="197" t="s">
        <v>268</v>
      </c>
      <c r="C76" s="204"/>
      <c r="D76" s="211" t="s">
        <v>311</v>
      </c>
      <c r="E76" s="191">
        <v>200</v>
      </c>
      <c r="F76" s="200" t="s">
        <v>282</v>
      </c>
      <c r="G76" s="186"/>
      <c r="H76" s="186"/>
      <c r="I76" s="186">
        <f t="shared" ref="I76:I81" si="10">E76*G76</f>
        <v>0</v>
      </c>
      <c r="J76" s="186">
        <f t="shared" ref="J76:J81" si="11">E76*H76</f>
        <v>0</v>
      </c>
      <c r="K76" s="201"/>
      <c r="L76" s="202"/>
      <c r="O76" s="202"/>
      <c r="P76" s="202"/>
      <c r="Q76" s="202"/>
      <c r="R76" s="203"/>
      <c r="S76" s="203"/>
      <c r="T76" s="203"/>
    </row>
    <row r="77" spans="1:20" x14ac:dyDescent="0.25">
      <c r="A77" s="196">
        <v>62</v>
      </c>
      <c r="B77" s="197" t="s">
        <v>268</v>
      </c>
      <c r="C77" s="204"/>
      <c r="D77" s="211" t="s">
        <v>312</v>
      </c>
      <c r="E77" s="191">
        <v>1200</v>
      </c>
      <c r="F77" s="200" t="s">
        <v>282</v>
      </c>
      <c r="G77" s="186"/>
      <c r="H77" s="186"/>
      <c r="I77" s="186">
        <f t="shared" si="10"/>
        <v>0</v>
      </c>
      <c r="J77" s="186">
        <f t="shared" si="11"/>
        <v>0</v>
      </c>
      <c r="K77" s="201"/>
      <c r="L77" s="202"/>
      <c r="O77" s="202"/>
      <c r="P77" s="202"/>
      <c r="Q77" s="202"/>
      <c r="R77" s="203"/>
      <c r="S77" s="203"/>
      <c r="T77" s="203"/>
    </row>
    <row r="78" spans="1:20" x14ac:dyDescent="0.25">
      <c r="A78" s="196">
        <v>63</v>
      </c>
      <c r="B78" s="197" t="s">
        <v>268</v>
      </c>
      <c r="C78" s="204"/>
      <c r="D78" s="211" t="s">
        <v>313</v>
      </c>
      <c r="E78" s="191">
        <v>76</v>
      </c>
      <c r="F78" s="200" t="s">
        <v>101</v>
      </c>
      <c r="G78" s="186"/>
      <c r="H78" s="186"/>
      <c r="I78" s="186">
        <f t="shared" si="10"/>
        <v>0</v>
      </c>
      <c r="J78" s="186">
        <f t="shared" si="11"/>
        <v>0</v>
      </c>
      <c r="K78" s="201"/>
      <c r="L78" s="202"/>
      <c r="O78" s="202"/>
      <c r="P78" s="202"/>
      <c r="Q78" s="202"/>
      <c r="R78" s="203"/>
      <c r="S78" s="203"/>
      <c r="T78" s="203"/>
    </row>
    <row r="79" spans="1:20" x14ac:dyDescent="0.25">
      <c r="A79" s="196">
        <v>64</v>
      </c>
      <c r="B79" s="197" t="s">
        <v>268</v>
      </c>
      <c r="C79" s="204"/>
      <c r="D79" s="211" t="s">
        <v>314</v>
      </c>
      <c r="E79" s="191">
        <v>100</v>
      </c>
      <c r="F79" s="200" t="s">
        <v>101</v>
      </c>
      <c r="G79" s="186"/>
      <c r="H79" s="186"/>
      <c r="I79" s="186">
        <f t="shared" si="10"/>
        <v>0</v>
      </c>
      <c r="J79" s="186">
        <f t="shared" si="11"/>
        <v>0</v>
      </c>
      <c r="K79" s="201"/>
      <c r="L79" s="202"/>
      <c r="O79" s="202"/>
      <c r="P79" s="202"/>
      <c r="Q79" s="202"/>
      <c r="R79" s="203"/>
      <c r="S79" s="203"/>
      <c r="T79" s="203"/>
    </row>
    <row r="80" spans="1:20" x14ac:dyDescent="0.25">
      <c r="A80" s="196">
        <v>65</v>
      </c>
      <c r="B80" s="197" t="s">
        <v>268</v>
      </c>
      <c r="C80" s="204"/>
      <c r="D80" s="211" t="s">
        <v>315</v>
      </c>
      <c r="E80" s="191">
        <v>37</v>
      </c>
      <c r="F80" s="200" t="s">
        <v>101</v>
      </c>
      <c r="G80" s="186"/>
      <c r="H80" s="186"/>
      <c r="I80" s="186">
        <f>E80*G80</f>
        <v>0</v>
      </c>
      <c r="J80" s="186">
        <f>E80*H80</f>
        <v>0</v>
      </c>
      <c r="K80" s="201"/>
      <c r="L80" s="202"/>
      <c r="O80" s="202"/>
      <c r="P80" s="202"/>
      <c r="Q80" s="202"/>
      <c r="R80" s="203"/>
      <c r="S80" s="203"/>
      <c r="T80" s="203"/>
    </row>
    <row r="81" spans="1:20" ht="13.35" customHeight="1" x14ac:dyDescent="0.25">
      <c r="A81" s="196">
        <v>66</v>
      </c>
      <c r="B81" s="197" t="s">
        <v>268</v>
      </c>
      <c r="C81" s="204"/>
      <c r="D81" s="211" t="s">
        <v>316</v>
      </c>
      <c r="E81" s="191">
        <v>25</v>
      </c>
      <c r="F81" s="200" t="s">
        <v>317</v>
      </c>
      <c r="G81" s="186"/>
      <c r="H81" s="186"/>
      <c r="I81" s="186">
        <f t="shared" si="10"/>
        <v>0</v>
      </c>
      <c r="J81" s="186">
        <f t="shared" si="11"/>
        <v>0</v>
      </c>
      <c r="K81" s="201"/>
      <c r="L81" s="172"/>
      <c r="M81" s="172"/>
      <c r="N81" s="172"/>
      <c r="O81" s="202"/>
      <c r="P81" s="202"/>
      <c r="Q81" s="202"/>
      <c r="R81" s="203"/>
      <c r="S81" s="203"/>
      <c r="T81" s="203"/>
    </row>
    <row r="82" spans="1:20" x14ac:dyDescent="0.25">
      <c r="A82" s="196"/>
      <c r="B82" s="197"/>
      <c r="C82" s="204"/>
      <c r="D82" s="208" t="s">
        <v>318</v>
      </c>
      <c r="E82" s="209"/>
      <c r="F82" s="200"/>
      <c r="G82" s="186"/>
      <c r="H82" s="186"/>
      <c r="I82" s="210">
        <f>SUM(I76:I81)</f>
        <v>0</v>
      </c>
      <c r="J82" s="210">
        <f>SUM(J76:J81)</f>
        <v>0</v>
      </c>
      <c r="K82" s="201"/>
      <c r="L82" s="172"/>
      <c r="M82" s="172"/>
      <c r="N82" s="172"/>
      <c r="O82" s="202"/>
      <c r="P82" s="202"/>
      <c r="Q82" s="202"/>
      <c r="R82" s="203"/>
      <c r="S82" s="203"/>
      <c r="T82" s="203"/>
    </row>
    <row r="83" spans="1:20" x14ac:dyDescent="0.25">
      <c r="A83" s="196"/>
      <c r="B83" s="197"/>
      <c r="C83" s="204"/>
      <c r="D83" s="198" t="s">
        <v>319</v>
      </c>
      <c r="E83" s="209"/>
      <c r="F83" s="200"/>
      <c r="G83" s="186"/>
      <c r="H83" s="186"/>
      <c r="I83" s="186"/>
      <c r="J83" s="186"/>
      <c r="K83" s="201"/>
      <c r="L83" s="172"/>
      <c r="M83" s="172"/>
      <c r="N83" s="172"/>
      <c r="O83" s="202"/>
      <c r="P83" s="202"/>
      <c r="Q83" s="202"/>
      <c r="R83" s="203"/>
      <c r="S83" s="203"/>
      <c r="T83" s="203"/>
    </row>
    <row r="84" spans="1:20" x14ac:dyDescent="0.25">
      <c r="A84" s="196">
        <v>67</v>
      </c>
      <c r="B84" s="197" t="s">
        <v>268</v>
      </c>
      <c r="C84" s="204"/>
      <c r="D84" s="211" t="s">
        <v>320</v>
      </c>
      <c r="E84" s="191">
        <v>80</v>
      </c>
      <c r="F84" s="200" t="s">
        <v>321</v>
      </c>
      <c r="G84" s="186"/>
      <c r="H84" s="186"/>
      <c r="I84" s="186">
        <f t="shared" ref="I84:I89" si="12">E84*G84</f>
        <v>0</v>
      </c>
      <c r="J84" s="186">
        <f t="shared" ref="J84:J89" si="13">E84*H84</f>
        <v>0</v>
      </c>
      <c r="K84" s="201"/>
      <c r="O84" s="202"/>
      <c r="P84" s="202"/>
      <c r="Q84" s="202"/>
      <c r="R84" s="203"/>
      <c r="S84" s="203"/>
      <c r="T84" s="203"/>
    </row>
    <row r="85" spans="1:20" x14ac:dyDescent="0.25">
      <c r="A85" s="196">
        <v>68</v>
      </c>
      <c r="B85" s="197" t="s">
        <v>268</v>
      </c>
      <c r="C85" s="204"/>
      <c r="D85" s="211" t="s">
        <v>322</v>
      </c>
      <c r="E85" s="191">
        <v>1</v>
      </c>
      <c r="F85" s="200" t="s">
        <v>101</v>
      </c>
      <c r="G85" s="186"/>
      <c r="H85" s="186"/>
      <c r="I85" s="186">
        <f t="shared" si="12"/>
        <v>0</v>
      </c>
      <c r="J85" s="186">
        <f t="shared" si="13"/>
        <v>0</v>
      </c>
      <c r="K85" s="201"/>
      <c r="O85" s="202"/>
      <c r="P85" s="202"/>
      <c r="Q85" s="202"/>
      <c r="R85" s="203"/>
      <c r="S85" s="203"/>
      <c r="T85" s="203"/>
    </row>
    <row r="86" spans="1:20" x14ac:dyDescent="0.25">
      <c r="A86" s="196">
        <v>69</v>
      </c>
      <c r="B86" s="197" t="s">
        <v>268</v>
      </c>
      <c r="C86" s="204"/>
      <c r="D86" s="211" t="s">
        <v>323</v>
      </c>
      <c r="E86" s="191">
        <v>60</v>
      </c>
      <c r="F86" s="200" t="s">
        <v>321</v>
      </c>
      <c r="G86" s="186"/>
      <c r="H86" s="186"/>
      <c r="I86" s="186">
        <f t="shared" si="12"/>
        <v>0</v>
      </c>
      <c r="J86" s="186">
        <f t="shared" si="13"/>
        <v>0</v>
      </c>
      <c r="K86" s="201"/>
      <c r="O86" s="202"/>
      <c r="P86" s="202"/>
      <c r="Q86" s="202"/>
      <c r="R86" s="203"/>
      <c r="S86" s="203"/>
      <c r="T86" s="203"/>
    </row>
    <row r="87" spans="1:20" x14ac:dyDescent="0.25">
      <c r="A87" s="196">
        <v>70</v>
      </c>
      <c r="B87" s="197" t="s">
        <v>268</v>
      </c>
      <c r="C87" s="204"/>
      <c r="D87" s="211" t="s">
        <v>588</v>
      </c>
      <c r="E87" s="191">
        <v>108</v>
      </c>
      <c r="F87" s="200" t="s">
        <v>328</v>
      </c>
      <c r="G87" s="186"/>
      <c r="H87" s="186"/>
      <c r="I87" s="186">
        <f t="shared" si="12"/>
        <v>0</v>
      </c>
      <c r="J87" s="186">
        <f t="shared" si="13"/>
        <v>0</v>
      </c>
      <c r="K87" s="201"/>
      <c r="O87" s="202"/>
      <c r="P87" s="202"/>
      <c r="Q87" s="202"/>
      <c r="R87" s="203"/>
      <c r="S87" s="203"/>
      <c r="T87" s="203"/>
    </row>
    <row r="88" spans="1:20" x14ac:dyDescent="0.25">
      <c r="A88" s="196">
        <v>71</v>
      </c>
      <c r="B88" s="197" t="s">
        <v>268</v>
      </c>
      <c r="C88" s="204"/>
      <c r="D88" s="211" t="s">
        <v>589</v>
      </c>
      <c r="E88" s="191">
        <v>1</v>
      </c>
      <c r="F88" s="200" t="s">
        <v>590</v>
      </c>
      <c r="G88" s="186"/>
      <c r="H88" s="186"/>
      <c r="I88" s="186">
        <f t="shared" si="12"/>
        <v>0</v>
      </c>
      <c r="J88" s="186">
        <f t="shared" si="13"/>
        <v>0</v>
      </c>
      <c r="K88" s="201"/>
      <c r="O88" s="202"/>
      <c r="P88" s="202"/>
      <c r="Q88" s="202"/>
      <c r="R88" s="203"/>
      <c r="S88" s="203"/>
      <c r="T88" s="203"/>
    </row>
    <row r="89" spans="1:20" x14ac:dyDescent="0.25">
      <c r="A89" s="196">
        <v>72</v>
      </c>
      <c r="B89" s="197" t="s">
        <v>268</v>
      </c>
      <c r="C89" s="204"/>
      <c r="D89" s="211" t="s">
        <v>324</v>
      </c>
      <c r="E89" s="191">
        <v>1</v>
      </c>
      <c r="F89" s="200" t="s">
        <v>101</v>
      </c>
      <c r="G89" s="186"/>
      <c r="H89" s="186"/>
      <c r="I89" s="186">
        <f t="shared" si="12"/>
        <v>0</v>
      </c>
      <c r="J89" s="186">
        <f t="shared" si="13"/>
        <v>0</v>
      </c>
      <c r="K89" s="201"/>
      <c r="L89" s="202"/>
      <c r="O89" s="202"/>
      <c r="P89" s="202"/>
      <c r="Q89" s="202"/>
      <c r="R89" s="203"/>
      <c r="S89" s="203"/>
      <c r="T89" s="203"/>
    </row>
    <row r="90" spans="1:20" x14ac:dyDescent="0.25">
      <c r="A90" s="196"/>
      <c r="B90" s="197"/>
      <c r="C90" s="204"/>
      <c r="D90" s="208" t="s">
        <v>325</v>
      </c>
      <c r="E90" s="209" t="s">
        <v>279</v>
      </c>
      <c r="F90" s="200"/>
      <c r="G90" s="186"/>
      <c r="H90" s="186"/>
      <c r="I90" s="210">
        <f>SUM(I84:I89)</f>
        <v>0</v>
      </c>
      <c r="J90" s="210">
        <f>SUM(J84:J89)</f>
        <v>0</v>
      </c>
      <c r="K90" s="201"/>
      <c r="L90" s="202"/>
      <c r="O90" s="202"/>
      <c r="P90" s="202"/>
      <c r="Q90" s="202"/>
      <c r="R90" s="203"/>
      <c r="S90" s="203"/>
      <c r="T90" s="203"/>
    </row>
    <row r="91" spans="1:20" x14ac:dyDescent="0.25">
      <c r="A91" s="196"/>
      <c r="B91" s="197"/>
      <c r="C91" s="204"/>
      <c r="D91" s="208"/>
      <c r="E91" s="209"/>
      <c r="F91" s="200"/>
      <c r="G91" s="186"/>
      <c r="H91" s="186"/>
      <c r="I91" s="210"/>
      <c r="J91" s="210"/>
      <c r="K91" s="201"/>
      <c r="L91" s="202"/>
      <c r="O91" s="202"/>
      <c r="P91" s="202"/>
      <c r="Q91" s="202"/>
      <c r="R91" s="203"/>
      <c r="S91" s="203"/>
      <c r="T91" s="203"/>
    </row>
    <row r="92" spans="1:20" x14ac:dyDescent="0.25">
      <c r="A92" s="196"/>
      <c r="B92" s="197"/>
      <c r="C92" s="204"/>
      <c r="D92" s="198" t="s">
        <v>326</v>
      </c>
      <c r="E92" s="209"/>
      <c r="F92" s="200"/>
      <c r="G92" s="186"/>
      <c r="H92" s="186"/>
      <c r="I92" s="186"/>
      <c r="J92" s="186"/>
      <c r="K92" s="201"/>
      <c r="L92" s="202"/>
      <c r="O92" s="202"/>
      <c r="P92" s="202"/>
      <c r="Q92" s="202"/>
      <c r="R92" s="203"/>
      <c r="S92" s="203"/>
      <c r="T92" s="203"/>
    </row>
    <row r="93" spans="1:20" x14ac:dyDescent="0.25">
      <c r="A93" s="196">
        <v>73</v>
      </c>
      <c r="B93" s="197" t="s">
        <v>268</v>
      </c>
      <c r="C93" s="204"/>
      <c r="D93" s="211" t="s">
        <v>591</v>
      </c>
      <c r="E93" s="209">
        <v>45</v>
      </c>
      <c r="F93" s="200" t="s">
        <v>328</v>
      </c>
      <c r="G93" s="199"/>
      <c r="H93" s="186"/>
      <c r="I93" s="186">
        <f>E93*G93</f>
        <v>0</v>
      </c>
      <c r="J93" s="186">
        <f>E93*H93</f>
        <v>0</v>
      </c>
      <c r="K93" s="201"/>
      <c r="L93" s="202"/>
      <c r="O93" s="202"/>
      <c r="P93" s="202"/>
      <c r="Q93" s="202"/>
      <c r="R93" s="203"/>
      <c r="S93" s="203"/>
      <c r="T93" s="203"/>
    </row>
    <row r="94" spans="1:20" x14ac:dyDescent="0.25">
      <c r="A94" s="196">
        <v>74</v>
      </c>
      <c r="B94" s="197" t="s">
        <v>268</v>
      </c>
      <c r="C94" s="204"/>
      <c r="D94" s="211" t="s">
        <v>592</v>
      </c>
      <c r="E94" s="209">
        <v>24</v>
      </c>
      <c r="F94" s="203" t="s">
        <v>328</v>
      </c>
      <c r="G94" s="202"/>
      <c r="I94" s="215">
        <f>E94*G94</f>
        <v>0</v>
      </c>
      <c r="J94" s="186">
        <f>E94*H94</f>
        <v>0</v>
      </c>
      <c r="K94" s="201"/>
      <c r="L94" s="202"/>
      <c r="O94" s="202"/>
      <c r="P94" s="202"/>
      <c r="Q94" s="202"/>
      <c r="R94" s="203"/>
      <c r="S94" s="203"/>
      <c r="T94" s="203"/>
    </row>
    <row r="95" spans="1:20" x14ac:dyDescent="0.25">
      <c r="A95" s="196">
        <v>75</v>
      </c>
      <c r="B95" s="197" t="s">
        <v>268</v>
      </c>
      <c r="C95" s="204"/>
      <c r="D95" s="211" t="s">
        <v>327</v>
      </c>
      <c r="E95" s="209">
        <v>56</v>
      </c>
      <c r="F95" s="200" t="s">
        <v>328</v>
      </c>
      <c r="G95" s="199"/>
      <c r="H95" s="186"/>
      <c r="I95" s="186">
        <f>E95*G95</f>
        <v>0</v>
      </c>
      <c r="J95" s="186">
        <f>E95*H95</f>
        <v>0</v>
      </c>
      <c r="K95" s="201"/>
      <c r="L95" s="202"/>
      <c r="O95" s="202"/>
      <c r="P95" s="202"/>
      <c r="Q95" s="202"/>
      <c r="R95" s="203"/>
      <c r="S95" s="203"/>
      <c r="T95" s="203"/>
    </row>
    <row r="96" spans="1:20" x14ac:dyDescent="0.25">
      <c r="A96" s="196">
        <v>76</v>
      </c>
      <c r="B96" s="197" t="s">
        <v>268</v>
      </c>
      <c r="C96" s="204"/>
      <c r="D96" s="211" t="s">
        <v>329</v>
      </c>
      <c r="E96" s="209">
        <v>56</v>
      </c>
      <c r="F96" s="200" t="s">
        <v>328</v>
      </c>
      <c r="G96" s="199"/>
      <c r="H96" s="186"/>
      <c r="I96" s="186">
        <f>E96*G96</f>
        <v>0</v>
      </c>
      <c r="J96" s="186">
        <f>E96*H96</f>
        <v>0</v>
      </c>
      <c r="K96" s="201"/>
      <c r="L96" s="202"/>
      <c r="O96" s="202"/>
      <c r="P96" s="202"/>
      <c r="Q96" s="202"/>
      <c r="R96" s="203"/>
      <c r="S96" s="203"/>
      <c r="T96" s="203"/>
    </row>
    <row r="97" spans="1:20" x14ac:dyDescent="0.25">
      <c r="A97" s="196"/>
      <c r="B97" s="197"/>
      <c r="C97" s="204"/>
      <c r="D97" s="208" t="s">
        <v>330</v>
      </c>
      <c r="E97" s="199">
        <f>SUM(E93:E96)</f>
        <v>181</v>
      </c>
      <c r="F97" s="200" t="s">
        <v>328</v>
      </c>
      <c r="G97" s="199"/>
      <c r="H97" s="186"/>
      <c r="I97" s="186"/>
      <c r="J97" s="186"/>
      <c r="K97" s="201"/>
      <c r="L97" s="202"/>
      <c r="O97" s="202"/>
      <c r="P97" s="202"/>
      <c r="Q97" s="202"/>
      <c r="R97" s="203"/>
      <c r="S97" s="203"/>
      <c r="T97" s="203"/>
    </row>
    <row r="98" spans="1:20" x14ac:dyDescent="0.25">
      <c r="A98" s="196"/>
      <c r="B98" s="197"/>
      <c r="C98" s="204"/>
      <c r="D98" s="211"/>
      <c r="E98" s="199"/>
      <c r="F98" s="211"/>
      <c r="G98" s="186"/>
      <c r="H98" s="186"/>
      <c r="I98" s="210">
        <f>SUM(I93:I97)</f>
        <v>0</v>
      </c>
      <c r="J98" s="210">
        <f>SUM(J93:J97)</f>
        <v>0</v>
      </c>
    </row>
    <row r="99" spans="1:20" x14ac:dyDescent="0.25">
      <c r="A99" s="196"/>
      <c r="B99" s="197"/>
      <c r="C99" s="204"/>
      <c r="D99" s="213"/>
      <c r="E99" s="199"/>
      <c r="F99" s="211"/>
      <c r="G99" s="186"/>
      <c r="H99" s="186"/>
      <c r="I99" s="210"/>
      <c r="J99" s="210"/>
    </row>
    <row r="100" spans="1:20" x14ac:dyDescent="0.25">
      <c r="A100" s="196"/>
      <c r="B100" s="197"/>
      <c r="C100" s="204"/>
      <c r="D100" s="213" t="s">
        <v>331</v>
      </c>
      <c r="E100" s="199"/>
      <c r="F100" s="211"/>
      <c r="G100" s="186"/>
      <c r="H100" s="214"/>
      <c r="I100" s="210">
        <f>I98+I90+I82+I74+I51+I42+I34</f>
        <v>0</v>
      </c>
      <c r="J100" s="210">
        <f>J98+J90+J82+J74+J51+J42+J34</f>
        <v>0</v>
      </c>
    </row>
    <row r="101" spans="1:20" x14ac:dyDescent="0.25">
      <c r="A101" s="196"/>
      <c r="B101" s="197"/>
      <c r="C101" s="204"/>
      <c r="D101" s="213" t="s">
        <v>332</v>
      </c>
      <c r="E101" s="199"/>
      <c r="F101" s="211"/>
      <c r="G101" s="186"/>
      <c r="H101" s="186"/>
      <c r="I101" s="210">
        <f>I100+J100</f>
        <v>0</v>
      </c>
      <c r="J101" s="210"/>
    </row>
    <row r="102" spans="1:20" x14ac:dyDescent="0.25">
      <c r="A102" s="196"/>
      <c r="B102" s="197"/>
      <c r="C102" s="204"/>
      <c r="D102" s="213"/>
      <c r="E102" s="199"/>
      <c r="F102" s="211"/>
      <c r="G102" s="186"/>
      <c r="H102" s="186"/>
      <c r="I102" s="210"/>
      <c r="J102" s="210"/>
    </row>
    <row r="103" spans="1:20" x14ac:dyDescent="0.25">
      <c r="A103" s="196"/>
      <c r="B103" s="197"/>
      <c r="C103" s="204"/>
      <c r="D103" s="208"/>
      <c r="E103" s="199"/>
      <c r="F103" s="211"/>
      <c r="G103" s="186"/>
      <c r="H103" s="186"/>
      <c r="I103" s="210"/>
      <c r="J103" s="186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S107"/>
  <sheetViews>
    <sheetView view="pageBreakPreview" zoomScaleNormal="100" zoomScaleSheetLayoutView="100" workbookViewId="0">
      <selection activeCell="D9" sqref="D9"/>
    </sheetView>
  </sheetViews>
  <sheetFormatPr defaultRowHeight="12.75" x14ac:dyDescent="0.25"/>
  <cols>
    <col min="1" max="1" width="6.5" style="181" customWidth="1"/>
    <col min="2" max="2" width="6.1640625" style="182" customWidth="1"/>
    <col min="3" max="3" width="15.1640625" style="183" customWidth="1"/>
    <col min="4" max="4" width="60.33203125" style="175" customWidth="1"/>
    <col min="5" max="5" width="13.1640625" style="202" customWidth="1"/>
    <col min="6" max="6" width="6.83203125" style="175" customWidth="1"/>
    <col min="7" max="7" width="11.33203125" style="215" customWidth="1"/>
    <col min="8" max="9" width="13.1640625" style="215" customWidth="1"/>
    <col min="10" max="10" width="9.6640625" style="215" customWidth="1"/>
    <col min="11" max="11" width="8.6640625" style="201" customWidth="1"/>
    <col min="12" max="12" width="9.6640625" style="201" customWidth="1"/>
    <col min="13" max="13" width="8.33203125" style="202" customWidth="1"/>
    <col min="14" max="14" width="8.1640625" style="202" customWidth="1"/>
    <col min="15" max="15" width="4.1640625" style="175" customWidth="1"/>
    <col min="16" max="16" width="14.83203125" style="175" customWidth="1"/>
    <col min="17" max="19" width="13.1640625" style="202" customWidth="1"/>
    <col min="20" max="16384" width="9.33203125" style="175"/>
  </cols>
  <sheetData>
    <row r="1" spans="1:19" x14ac:dyDescent="0.25">
      <c r="A1" s="174" t="s">
        <v>333</v>
      </c>
      <c r="B1" s="175"/>
      <c r="C1" s="175"/>
      <c r="E1" s="175"/>
      <c r="H1" s="175"/>
      <c r="I1" s="174" t="s">
        <v>334</v>
      </c>
      <c r="L1" s="175"/>
      <c r="M1" s="175"/>
      <c r="N1" s="175"/>
    </row>
    <row r="2" spans="1:19" x14ac:dyDescent="0.25">
      <c r="A2" s="174" t="s">
        <v>335</v>
      </c>
      <c r="B2" s="175"/>
      <c r="C2" s="175"/>
      <c r="E2" s="175"/>
      <c r="H2" s="183"/>
      <c r="I2" s="174" t="s">
        <v>336</v>
      </c>
      <c r="L2" s="175"/>
      <c r="M2" s="175"/>
      <c r="N2" s="175"/>
    </row>
    <row r="3" spans="1:19" x14ac:dyDescent="0.25">
      <c r="A3" s="174" t="s">
        <v>337</v>
      </c>
      <c r="B3" s="175"/>
      <c r="C3" s="175"/>
      <c r="E3" s="175"/>
      <c r="H3" s="175"/>
      <c r="I3" s="174" t="s">
        <v>537</v>
      </c>
      <c r="L3" s="175"/>
      <c r="M3" s="175"/>
      <c r="N3" s="175"/>
    </row>
    <row r="4" spans="1:19" x14ac:dyDescent="0.25">
      <c r="A4" s="175"/>
      <c r="B4" s="175"/>
      <c r="C4" s="175"/>
      <c r="E4" s="175"/>
      <c r="G4" s="175"/>
      <c r="H4" s="175"/>
      <c r="I4" s="175"/>
      <c r="J4" s="175"/>
      <c r="K4" s="175"/>
      <c r="L4" s="175"/>
      <c r="M4" s="175"/>
      <c r="N4" s="175"/>
    </row>
    <row r="5" spans="1:19" x14ac:dyDescent="0.25">
      <c r="A5" s="174" t="s">
        <v>338</v>
      </c>
      <c r="B5" s="175"/>
      <c r="C5" s="175"/>
      <c r="E5" s="175"/>
      <c r="G5" s="175"/>
      <c r="H5" s="175"/>
      <c r="I5" s="175"/>
      <c r="J5" s="175"/>
      <c r="K5" s="175"/>
      <c r="L5" s="175"/>
      <c r="M5" s="175"/>
      <c r="N5" s="175"/>
    </row>
    <row r="6" spans="1:19" x14ac:dyDescent="0.25">
      <c r="A6" s="174" t="s">
        <v>165</v>
      </c>
      <c r="B6" s="174" t="s">
        <v>535</v>
      </c>
      <c r="C6" s="175"/>
      <c r="E6" s="175"/>
      <c r="G6" s="175"/>
      <c r="H6" s="175"/>
      <c r="I6" s="175"/>
      <c r="J6" s="175"/>
      <c r="K6" s="175"/>
      <c r="L6" s="175"/>
      <c r="M6" s="175"/>
      <c r="N6" s="175"/>
    </row>
    <row r="7" spans="1:19" x14ac:dyDescent="0.25">
      <c r="A7" s="174"/>
      <c r="B7" s="175"/>
      <c r="C7" s="175"/>
      <c r="E7" s="175"/>
      <c r="G7" s="175"/>
      <c r="H7" s="175"/>
      <c r="I7" s="175"/>
      <c r="J7" s="175"/>
      <c r="K7" s="175"/>
      <c r="L7" s="175"/>
      <c r="M7" s="175"/>
      <c r="N7" s="175"/>
    </row>
    <row r="8" spans="1:19" ht="14.25" thickBot="1" x14ac:dyDescent="0.3">
      <c r="A8" s="175" t="s">
        <v>339</v>
      </c>
      <c r="D8" s="216" t="s">
        <v>601</v>
      </c>
    </row>
    <row r="9" spans="1:19" ht="13.5" thickTop="1" x14ac:dyDescent="0.25">
      <c r="A9" s="217" t="s">
        <v>252</v>
      </c>
      <c r="B9" s="218" t="s">
        <v>253</v>
      </c>
      <c r="C9" s="218" t="s">
        <v>4</v>
      </c>
      <c r="D9" s="218" t="s">
        <v>254</v>
      </c>
      <c r="E9" s="218" t="s">
        <v>255</v>
      </c>
      <c r="F9" s="218" t="s">
        <v>256</v>
      </c>
      <c r="G9" s="218" t="s">
        <v>257</v>
      </c>
      <c r="H9" s="218" t="s">
        <v>340</v>
      </c>
      <c r="I9" s="218" t="s">
        <v>341</v>
      </c>
      <c r="J9" s="218" t="s">
        <v>342</v>
      </c>
      <c r="K9" s="219" t="s">
        <v>343</v>
      </c>
      <c r="L9" s="220"/>
      <c r="M9" s="221" t="s">
        <v>344</v>
      </c>
      <c r="N9" s="220"/>
      <c r="O9" s="222" t="s">
        <v>230</v>
      </c>
      <c r="P9" s="223" t="s">
        <v>345</v>
      </c>
      <c r="Q9" s="224" t="s">
        <v>255</v>
      </c>
      <c r="R9" s="224" t="s">
        <v>255</v>
      </c>
      <c r="S9" s="225" t="s">
        <v>255</v>
      </c>
    </row>
    <row r="10" spans="1:19" ht="13.5" thickBot="1" x14ac:dyDescent="0.3">
      <c r="A10" s="226" t="s">
        <v>259</v>
      </c>
      <c r="B10" s="227" t="s">
        <v>260</v>
      </c>
      <c r="C10" s="228"/>
      <c r="D10" s="227" t="s">
        <v>261</v>
      </c>
      <c r="E10" s="227" t="s">
        <v>262</v>
      </c>
      <c r="F10" s="227" t="s">
        <v>263</v>
      </c>
      <c r="G10" s="227" t="s">
        <v>346</v>
      </c>
      <c r="H10" s="227" t="s">
        <v>347</v>
      </c>
      <c r="I10" s="227" t="s">
        <v>348</v>
      </c>
      <c r="J10" s="227"/>
      <c r="K10" s="227" t="s">
        <v>257</v>
      </c>
      <c r="L10" s="227" t="s">
        <v>342</v>
      </c>
      <c r="M10" s="229" t="s">
        <v>257</v>
      </c>
      <c r="N10" s="227" t="s">
        <v>342</v>
      </c>
      <c r="O10" s="230" t="s">
        <v>349</v>
      </c>
      <c r="P10" s="231"/>
      <c r="Q10" s="232" t="s">
        <v>350</v>
      </c>
      <c r="R10" s="232" t="s">
        <v>351</v>
      </c>
      <c r="S10" s="233" t="s">
        <v>352</v>
      </c>
    </row>
    <row r="11" spans="1:19" ht="13.5" thickTop="1" x14ac:dyDescent="0.25">
      <c r="D11" s="174" t="s">
        <v>353</v>
      </c>
    </row>
    <row r="12" spans="1:19" x14ac:dyDescent="0.25">
      <c r="D12" s="174" t="s">
        <v>354</v>
      </c>
    </row>
    <row r="13" spans="1:19" x14ac:dyDescent="0.25">
      <c r="A13" s="181">
        <v>1</v>
      </c>
      <c r="B13" s="182" t="s">
        <v>355</v>
      </c>
      <c r="C13" s="183" t="s">
        <v>356</v>
      </c>
      <c r="D13" s="175" t="s">
        <v>357</v>
      </c>
      <c r="E13" s="202">
        <v>5</v>
      </c>
      <c r="F13" s="175" t="s">
        <v>358</v>
      </c>
      <c r="J13" s="215">
        <f>E13*G13</f>
        <v>0</v>
      </c>
    </row>
    <row r="14" spans="1:19" x14ac:dyDescent="0.25">
      <c r="A14" s="181">
        <v>2</v>
      </c>
      <c r="B14" s="182" t="s">
        <v>355</v>
      </c>
      <c r="C14" s="183" t="s">
        <v>359</v>
      </c>
      <c r="D14" s="175" t="s">
        <v>360</v>
      </c>
      <c r="E14" s="202">
        <v>8</v>
      </c>
      <c r="F14" s="175" t="s">
        <v>358</v>
      </c>
      <c r="J14" s="215">
        <f t="shared" ref="J14:J50" si="0">E14*G14</f>
        <v>0</v>
      </c>
    </row>
    <row r="15" spans="1:19" x14ac:dyDescent="0.25">
      <c r="A15" s="181">
        <v>3</v>
      </c>
      <c r="B15" s="182" t="s">
        <v>355</v>
      </c>
      <c r="C15" s="183" t="s">
        <v>361</v>
      </c>
      <c r="D15" s="175" t="s">
        <v>362</v>
      </c>
      <c r="E15" s="202">
        <v>3</v>
      </c>
      <c r="F15" s="175" t="s">
        <v>358</v>
      </c>
      <c r="J15" s="215">
        <f t="shared" si="0"/>
        <v>0</v>
      </c>
    </row>
    <row r="16" spans="1:19" x14ac:dyDescent="0.25">
      <c r="A16" s="181">
        <v>4</v>
      </c>
      <c r="B16" s="182" t="s">
        <v>355</v>
      </c>
      <c r="C16" s="183" t="s">
        <v>363</v>
      </c>
      <c r="D16" s="175" t="s">
        <v>364</v>
      </c>
      <c r="E16" s="202">
        <v>1</v>
      </c>
      <c r="F16" s="175" t="s">
        <v>358</v>
      </c>
      <c r="J16" s="215">
        <f t="shared" si="0"/>
        <v>0</v>
      </c>
    </row>
    <row r="17" spans="1:10" x14ac:dyDescent="0.25">
      <c r="A17" s="181">
        <v>5</v>
      </c>
      <c r="B17" s="182" t="s">
        <v>355</v>
      </c>
      <c r="C17" s="183" t="s">
        <v>365</v>
      </c>
      <c r="D17" s="175" t="s">
        <v>366</v>
      </c>
      <c r="E17" s="202">
        <v>1</v>
      </c>
      <c r="F17" s="175" t="s">
        <v>358</v>
      </c>
      <c r="J17" s="215">
        <f t="shared" si="0"/>
        <v>0</v>
      </c>
    </row>
    <row r="18" spans="1:10" x14ac:dyDescent="0.25">
      <c r="A18" s="181">
        <v>6</v>
      </c>
      <c r="B18" s="182" t="s">
        <v>355</v>
      </c>
      <c r="C18" s="183" t="s">
        <v>367</v>
      </c>
      <c r="D18" s="175" t="s">
        <v>368</v>
      </c>
      <c r="E18" s="202">
        <v>9</v>
      </c>
      <c r="F18" s="175" t="s">
        <v>358</v>
      </c>
      <c r="J18" s="215">
        <f t="shared" si="0"/>
        <v>0</v>
      </c>
    </row>
    <row r="19" spans="1:10" x14ac:dyDescent="0.25">
      <c r="A19" s="181">
        <v>7</v>
      </c>
      <c r="B19" s="182" t="s">
        <v>355</v>
      </c>
      <c r="C19" s="183" t="s">
        <v>369</v>
      </c>
      <c r="D19" s="175" t="s">
        <v>370</v>
      </c>
      <c r="E19" s="202">
        <v>14</v>
      </c>
      <c r="F19" s="175" t="s">
        <v>358</v>
      </c>
      <c r="J19" s="215">
        <f t="shared" si="0"/>
        <v>0</v>
      </c>
    </row>
    <row r="20" spans="1:10" x14ac:dyDescent="0.25">
      <c r="A20" s="181">
        <v>8</v>
      </c>
      <c r="B20" s="182" t="s">
        <v>355</v>
      </c>
      <c r="C20" s="183" t="s">
        <v>371</v>
      </c>
      <c r="D20" s="175" t="s">
        <v>372</v>
      </c>
      <c r="E20" s="202">
        <v>11</v>
      </c>
      <c r="F20" s="175" t="s">
        <v>358</v>
      </c>
      <c r="J20" s="215">
        <f t="shared" si="0"/>
        <v>0</v>
      </c>
    </row>
    <row r="21" spans="1:10" x14ac:dyDescent="0.25">
      <c r="A21" s="181">
        <v>9</v>
      </c>
      <c r="B21" s="182" t="s">
        <v>355</v>
      </c>
      <c r="C21" s="183" t="s">
        <v>373</v>
      </c>
      <c r="D21" s="175" t="s">
        <v>374</v>
      </c>
      <c r="E21" s="202">
        <v>3</v>
      </c>
      <c r="F21" s="175" t="s">
        <v>358</v>
      </c>
      <c r="J21" s="215">
        <f t="shared" si="0"/>
        <v>0</v>
      </c>
    </row>
    <row r="22" spans="1:10" x14ac:dyDescent="0.25">
      <c r="A22" s="181">
        <v>10</v>
      </c>
      <c r="B22" s="182" t="s">
        <v>355</v>
      </c>
      <c r="C22" s="183" t="s">
        <v>375</v>
      </c>
      <c r="D22" s="175" t="s">
        <v>376</v>
      </c>
      <c r="E22" s="202">
        <v>1</v>
      </c>
      <c r="F22" s="175" t="s">
        <v>358</v>
      </c>
      <c r="J22" s="215">
        <f t="shared" si="0"/>
        <v>0</v>
      </c>
    </row>
    <row r="23" spans="1:10" x14ac:dyDescent="0.25">
      <c r="A23" s="181">
        <v>11</v>
      </c>
      <c r="B23" s="182" t="s">
        <v>355</v>
      </c>
      <c r="C23" s="183" t="s">
        <v>377</v>
      </c>
      <c r="D23" s="175" t="s">
        <v>378</v>
      </c>
      <c r="E23" s="202">
        <v>1</v>
      </c>
      <c r="F23" s="175" t="s">
        <v>358</v>
      </c>
      <c r="J23" s="215">
        <f t="shared" si="0"/>
        <v>0</v>
      </c>
    </row>
    <row r="24" spans="1:10" x14ac:dyDescent="0.25">
      <c r="A24" s="181">
        <v>12</v>
      </c>
      <c r="B24" s="182" t="s">
        <v>37</v>
      </c>
      <c r="C24" s="183" t="s">
        <v>379</v>
      </c>
      <c r="D24" s="175" t="s">
        <v>380</v>
      </c>
      <c r="E24" s="202">
        <v>25</v>
      </c>
      <c r="F24" s="175" t="s">
        <v>358</v>
      </c>
      <c r="J24" s="215">
        <f t="shared" si="0"/>
        <v>0</v>
      </c>
    </row>
    <row r="25" spans="1:10" x14ac:dyDescent="0.25">
      <c r="A25" s="181">
        <v>13</v>
      </c>
      <c r="B25" s="182" t="s">
        <v>37</v>
      </c>
      <c r="C25" s="183" t="s">
        <v>381</v>
      </c>
      <c r="D25" s="175" t="s">
        <v>382</v>
      </c>
      <c r="E25" s="202">
        <v>25</v>
      </c>
      <c r="F25" s="175" t="s">
        <v>358</v>
      </c>
      <c r="J25" s="215">
        <f t="shared" si="0"/>
        <v>0</v>
      </c>
    </row>
    <row r="26" spans="1:10" x14ac:dyDescent="0.25">
      <c r="A26" s="181">
        <v>14</v>
      </c>
      <c r="B26" s="182" t="s">
        <v>37</v>
      </c>
      <c r="C26" s="183" t="s">
        <v>383</v>
      </c>
      <c r="D26" s="175" t="s">
        <v>384</v>
      </c>
      <c r="E26" s="202">
        <v>4</v>
      </c>
      <c r="F26" s="175" t="s">
        <v>358</v>
      </c>
      <c r="J26" s="215">
        <f t="shared" si="0"/>
        <v>0</v>
      </c>
    </row>
    <row r="27" spans="1:10" x14ac:dyDescent="0.25">
      <c r="A27" s="181">
        <v>15</v>
      </c>
      <c r="B27" s="182" t="s">
        <v>37</v>
      </c>
      <c r="C27" s="183" t="s">
        <v>385</v>
      </c>
      <c r="D27" s="175" t="s">
        <v>386</v>
      </c>
      <c r="E27" s="202">
        <v>4</v>
      </c>
      <c r="F27" s="175" t="s">
        <v>358</v>
      </c>
      <c r="J27" s="215">
        <f t="shared" si="0"/>
        <v>0</v>
      </c>
    </row>
    <row r="28" spans="1:10" x14ac:dyDescent="0.25">
      <c r="A28" s="181">
        <v>16</v>
      </c>
      <c r="B28" s="182" t="s">
        <v>37</v>
      </c>
      <c r="C28" s="183" t="s">
        <v>387</v>
      </c>
      <c r="D28" s="175" t="s">
        <v>388</v>
      </c>
      <c r="E28" s="202">
        <v>1</v>
      </c>
      <c r="F28" s="175" t="s">
        <v>358</v>
      </c>
      <c r="J28" s="215">
        <f t="shared" si="0"/>
        <v>0</v>
      </c>
    </row>
    <row r="29" spans="1:10" x14ac:dyDescent="0.25">
      <c r="A29" s="181">
        <v>17</v>
      </c>
      <c r="B29" s="182" t="s">
        <v>37</v>
      </c>
      <c r="C29" s="183" t="s">
        <v>389</v>
      </c>
      <c r="D29" s="175" t="s">
        <v>390</v>
      </c>
      <c r="E29" s="202">
        <v>1</v>
      </c>
      <c r="F29" s="175" t="s">
        <v>358</v>
      </c>
      <c r="J29" s="215">
        <f t="shared" si="0"/>
        <v>0</v>
      </c>
    </row>
    <row r="30" spans="1:10" x14ac:dyDescent="0.25">
      <c r="A30" s="181">
        <v>18</v>
      </c>
      <c r="B30" s="182" t="s">
        <v>37</v>
      </c>
      <c r="C30" s="183" t="s">
        <v>391</v>
      </c>
      <c r="D30" s="175" t="s">
        <v>392</v>
      </c>
      <c r="E30" s="202">
        <v>9</v>
      </c>
      <c r="F30" s="175" t="s">
        <v>358</v>
      </c>
      <c r="J30" s="215">
        <f t="shared" si="0"/>
        <v>0</v>
      </c>
    </row>
    <row r="31" spans="1:10" x14ac:dyDescent="0.25">
      <c r="A31" s="181">
        <v>19</v>
      </c>
      <c r="B31" s="182" t="s">
        <v>37</v>
      </c>
      <c r="C31" s="183" t="s">
        <v>393</v>
      </c>
      <c r="D31" s="175" t="s">
        <v>394</v>
      </c>
      <c r="E31" s="202">
        <v>9</v>
      </c>
      <c r="F31" s="175" t="s">
        <v>358</v>
      </c>
      <c r="J31" s="215">
        <f t="shared" si="0"/>
        <v>0</v>
      </c>
    </row>
    <row r="32" spans="1:10" x14ac:dyDescent="0.25">
      <c r="A32" s="181">
        <v>20</v>
      </c>
      <c r="B32" s="182" t="s">
        <v>37</v>
      </c>
      <c r="C32" s="183" t="s">
        <v>395</v>
      </c>
      <c r="D32" s="175" t="s">
        <v>396</v>
      </c>
      <c r="E32" s="202">
        <v>13</v>
      </c>
      <c r="F32" s="175" t="s">
        <v>358</v>
      </c>
      <c r="J32" s="215">
        <f t="shared" si="0"/>
        <v>0</v>
      </c>
    </row>
    <row r="33" spans="1:10" x14ac:dyDescent="0.25">
      <c r="A33" s="181">
        <v>21</v>
      </c>
      <c r="B33" s="182" t="s">
        <v>37</v>
      </c>
      <c r="C33" s="183" t="s">
        <v>397</v>
      </c>
      <c r="D33" s="175" t="s">
        <v>398</v>
      </c>
      <c r="E33" s="202">
        <v>13</v>
      </c>
      <c r="F33" s="175" t="s">
        <v>358</v>
      </c>
      <c r="J33" s="215">
        <f t="shared" si="0"/>
        <v>0</v>
      </c>
    </row>
    <row r="34" spans="1:10" x14ac:dyDescent="0.25">
      <c r="A34" s="181">
        <v>22</v>
      </c>
      <c r="B34" s="182" t="s">
        <v>37</v>
      </c>
      <c r="C34" s="183" t="s">
        <v>399</v>
      </c>
      <c r="D34" s="175" t="s">
        <v>400</v>
      </c>
      <c r="E34" s="202">
        <v>4</v>
      </c>
      <c r="F34" s="175" t="s">
        <v>358</v>
      </c>
      <c r="J34" s="215">
        <f t="shared" si="0"/>
        <v>0</v>
      </c>
    </row>
    <row r="35" spans="1:10" x14ac:dyDescent="0.25">
      <c r="A35" s="181">
        <v>23</v>
      </c>
      <c r="B35" s="182" t="s">
        <v>37</v>
      </c>
      <c r="C35" s="183" t="s">
        <v>401</v>
      </c>
      <c r="D35" s="175" t="s">
        <v>402</v>
      </c>
      <c r="E35" s="202">
        <v>4</v>
      </c>
      <c r="F35" s="175" t="s">
        <v>358</v>
      </c>
      <c r="J35" s="215">
        <f t="shared" si="0"/>
        <v>0</v>
      </c>
    </row>
    <row r="36" spans="1:10" x14ac:dyDescent="0.25">
      <c r="A36" s="181">
        <v>24</v>
      </c>
      <c r="B36" s="182" t="s">
        <v>37</v>
      </c>
      <c r="C36" s="183" t="s">
        <v>403</v>
      </c>
      <c r="D36" s="175" t="s">
        <v>404</v>
      </c>
      <c r="E36" s="202">
        <v>1</v>
      </c>
      <c r="F36" s="175" t="s">
        <v>358</v>
      </c>
      <c r="J36" s="215">
        <f t="shared" si="0"/>
        <v>0</v>
      </c>
    </row>
    <row r="37" spans="1:10" x14ac:dyDescent="0.25">
      <c r="A37" s="181">
        <v>25</v>
      </c>
      <c r="B37" s="182" t="s">
        <v>37</v>
      </c>
      <c r="C37" s="183" t="s">
        <v>405</v>
      </c>
      <c r="D37" s="175" t="s">
        <v>406</v>
      </c>
      <c r="E37" s="202">
        <v>1</v>
      </c>
      <c r="F37" s="175" t="s">
        <v>358</v>
      </c>
      <c r="J37" s="215">
        <f t="shared" si="0"/>
        <v>0</v>
      </c>
    </row>
    <row r="38" spans="1:10" x14ac:dyDescent="0.25">
      <c r="A38" s="181">
        <v>26</v>
      </c>
      <c r="B38" s="182" t="s">
        <v>37</v>
      </c>
      <c r="C38" s="183" t="s">
        <v>407</v>
      </c>
      <c r="D38" s="175" t="s">
        <v>408</v>
      </c>
      <c r="E38" s="202">
        <v>9</v>
      </c>
      <c r="F38" s="175" t="s">
        <v>358</v>
      </c>
      <c r="J38" s="215">
        <f t="shared" si="0"/>
        <v>0</v>
      </c>
    </row>
    <row r="39" spans="1:10" x14ac:dyDescent="0.25">
      <c r="A39" s="181">
        <v>27</v>
      </c>
      <c r="B39" s="182" t="s">
        <v>37</v>
      </c>
      <c r="C39" s="183" t="s">
        <v>409</v>
      </c>
      <c r="D39" s="175" t="s">
        <v>410</v>
      </c>
      <c r="E39" s="202">
        <v>9</v>
      </c>
      <c r="F39" s="175" t="s">
        <v>358</v>
      </c>
      <c r="J39" s="215">
        <f t="shared" si="0"/>
        <v>0</v>
      </c>
    </row>
    <row r="40" spans="1:10" x14ac:dyDescent="0.25">
      <c r="A40" s="181">
        <v>28</v>
      </c>
      <c r="B40" s="182" t="s">
        <v>37</v>
      </c>
      <c r="C40" s="183" t="s">
        <v>411</v>
      </c>
      <c r="D40" s="175" t="s">
        <v>412</v>
      </c>
      <c r="E40" s="202">
        <v>13</v>
      </c>
      <c r="F40" s="175" t="s">
        <v>358</v>
      </c>
      <c r="J40" s="215">
        <f t="shared" si="0"/>
        <v>0</v>
      </c>
    </row>
    <row r="41" spans="1:10" x14ac:dyDescent="0.25">
      <c r="A41" s="181">
        <v>29</v>
      </c>
      <c r="B41" s="182" t="s">
        <v>37</v>
      </c>
      <c r="C41" s="183" t="s">
        <v>413</v>
      </c>
      <c r="D41" s="175" t="s">
        <v>414</v>
      </c>
      <c r="E41" s="202">
        <v>13</v>
      </c>
      <c r="F41" s="175" t="s">
        <v>358</v>
      </c>
      <c r="J41" s="215">
        <f t="shared" si="0"/>
        <v>0</v>
      </c>
    </row>
    <row r="42" spans="1:10" x14ac:dyDescent="0.25">
      <c r="A42" s="181">
        <v>30</v>
      </c>
      <c r="B42" s="182" t="s">
        <v>37</v>
      </c>
      <c r="C42" s="183" t="s">
        <v>415</v>
      </c>
      <c r="D42" s="175" t="s">
        <v>416</v>
      </c>
      <c r="E42" s="202">
        <v>4</v>
      </c>
      <c r="F42" s="175" t="s">
        <v>358</v>
      </c>
      <c r="J42" s="215">
        <f t="shared" si="0"/>
        <v>0</v>
      </c>
    </row>
    <row r="43" spans="1:10" x14ac:dyDescent="0.25">
      <c r="A43" s="181">
        <v>31</v>
      </c>
      <c r="B43" s="182" t="s">
        <v>37</v>
      </c>
      <c r="C43" s="183" t="s">
        <v>417</v>
      </c>
      <c r="D43" s="175" t="s">
        <v>418</v>
      </c>
      <c r="E43" s="202">
        <v>4</v>
      </c>
      <c r="F43" s="175" t="s">
        <v>358</v>
      </c>
      <c r="J43" s="215">
        <f t="shared" si="0"/>
        <v>0</v>
      </c>
    </row>
    <row r="44" spans="1:10" x14ac:dyDescent="0.25">
      <c r="A44" s="181">
        <v>32</v>
      </c>
      <c r="B44" s="182" t="s">
        <v>37</v>
      </c>
      <c r="C44" s="183" t="s">
        <v>419</v>
      </c>
      <c r="D44" s="175" t="s">
        <v>420</v>
      </c>
      <c r="E44" s="202">
        <v>1</v>
      </c>
      <c r="F44" s="175" t="s">
        <v>358</v>
      </c>
      <c r="J44" s="215">
        <f t="shared" si="0"/>
        <v>0</v>
      </c>
    </row>
    <row r="45" spans="1:10" x14ac:dyDescent="0.25">
      <c r="A45" s="181">
        <v>33</v>
      </c>
      <c r="B45" s="182" t="s">
        <v>37</v>
      </c>
      <c r="C45" s="183" t="s">
        <v>421</v>
      </c>
      <c r="D45" s="175" t="s">
        <v>422</v>
      </c>
      <c r="E45" s="202">
        <v>1</v>
      </c>
      <c r="F45" s="175" t="s">
        <v>358</v>
      </c>
      <c r="J45" s="215">
        <f t="shared" si="0"/>
        <v>0</v>
      </c>
    </row>
    <row r="46" spans="1:10" x14ac:dyDescent="0.25">
      <c r="A46" s="181">
        <v>34</v>
      </c>
      <c r="B46" s="182" t="s">
        <v>355</v>
      </c>
      <c r="C46" s="183" t="s">
        <v>423</v>
      </c>
      <c r="D46" s="175" t="s">
        <v>424</v>
      </c>
      <c r="E46" s="202">
        <v>116</v>
      </c>
      <c r="F46" s="175" t="s">
        <v>425</v>
      </c>
      <c r="J46" s="215">
        <f t="shared" si="0"/>
        <v>0</v>
      </c>
    </row>
    <row r="47" spans="1:10" x14ac:dyDescent="0.25">
      <c r="A47" s="181">
        <v>35</v>
      </c>
      <c r="B47" s="182" t="s">
        <v>37</v>
      </c>
      <c r="C47" s="183" t="s">
        <v>426</v>
      </c>
      <c r="D47" s="175" t="s">
        <v>427</v>
      </c>
      <c r="E47" s="202">
        <v>116</v>
      </c>
      <c r="F47" s="175" t="s">
        <v>425</v>
      </c>
      <c r="J47" s="215">
        <f t="shared" si="0"/>
        <v>0</v>
      </c>
    </row>
    <row r="48" spans="1:10" x14ac:dyDescent="0.25">
      <c r="A48" s="181">
        <v>36</v>
      </c>
      <c r="B48" s="182" t="s">
        <v>37</v>
      </c>
      <c r="C48" s="183" t="s">
        <v>428</v>
      </c>
      <c r="D48" s="175" t="s">
        <v>429</v>
      </c>
      <c r="E48" s="202">
        <v>116</v>
      </c>
      <c r="F48" s="175" t="s">
        <v>425</v>
      </c>
      <c r="J48" s="215">
        <f t="shared" si="0"/>
        <v>0</v>
      </c>
    </row>
    <row r="49" spans="1:10" x14ac:dyDescent="0.25">
      <c r="A49" s="181">
        <v>37</v>
      </c>
      <c r="B49" s="182" t="s">
        <v>37</v>
      </c>
      <c r="C49" s="183" t="s">
        <v>430</v>
      </c>
      <c r="D49" s="175" t="s">
        <v>431</v>
      </c>
      <c r="E49" s="202">
        <v>65.56</v>
      </c>
      <c r="F49" s="175" t="s">
        <v>60</v>
      </c>
      <c r="J49" s="215">
        <f t="shared" si="0"/>
        <v>0</v>
      </c>
    </row>
    <row r="50" spans="1:10" x14ac:dyDescent="0.25">
      <c r="A50" s="181">
        <v>38</v>
      </c>
      <c r="B50" s="182" t="s">
        <v>37</v>
      </c>
      <c r="C50" s="183" t="s">
        <v>432</v>
      </c>
      <c r="D50" s="175" t="s">
        <v>433</v>
      </c>
      <c r="E50" s="202">
        <v>65.56</v>
      </c>
      <c r="F50" s="175" t="s">
        <v>60</v>
      </c>
      <c r="J50" s="215">
        <f t="shared" si="0"/>
        <v>0</v>
      </c>
    </row>
    <row r="51" spans="1:10" x14ac:dyDescent="0.25">
      <c r="D51" s="234" t="s">
        <v>434</v>
      </c>
      <c r="E51" s="215">
        <f>SUM(H13:H50)</f>
        <v>0</v>
      </c>
      <c r="J51" s="215">
        <f>SUM(J13:J50)</f>
        <v>0</v>
      </c>
    </row>
    <row r="52" spans="1:10" x14ac:dyDescent="0.25">
      <c r="D52" s="234" t="s">
        <v>435</v>
      </c>
      <c r="E52" s="215">
        <f>SUM(J13:J50)</f>
        <v>0</v>
      </c>
    </row>
    <row r="53" spans="1:10" x14ac:dyDescent="0.25">
      <c r="D53" s="174" t="s">
        <v>436</v>
      </c>
    </row>
    <row r="54" spans="1:10" x14ac:dyDescent="0.25">
      <c r="D54" s="174" t="s">
        <v>437</v>
      </c>
    </row>
    <row r="55" spans="1:10" x14ac:dyDescent="0.25">
      <c r="A55" s="181">
        <v>39</v>
      </c>
      <c r="B55" s="182" t="s">
        <v>355</v>
      </c>
      <c r="C55" s="183" t="s">
        <v>438</v>
      </c>
      <c r="D55" s="235" t="s">
        <v>439</v>
      </c>
      <c r="E55" s="202">
        <v>931.2</v>
      </c>
      <c r="F55" s="175" t="s">
        <v>425</v>
      </c>
      <c r="J55" s="215">
        <f>E55*G55</f>
        <v>0</v>
      </c>
    </row>
    <row r="56" spans="1:10" x14ac:dyDescent="0.25">
      <c r="A56" s="181">
        <v>40</v>
      </c>
      <c r="B56" s="182" t="s">
        <v>355</v>
      </c>
      <c r="C56" s="183" t="s">
        <v>440</v>
      </c>
      <c r="D56" s="175" t="s">
        <v>441</v>
      </c>
      <c r="E56" s="202">
        <v>931.2</v>
      </c>
      <c r="F56" s="175" t="s">
        <v>425</v>
      </c>
      <c r="J56" s="215">
        <f t="shared" ref="J56:J62" si="1">E56*G56</f>
        <v>0</v>
      </c>
    </row>
    <row r="57" spans="1:10" x14ac:dyDescent="0.25">
      <c r="A57" s="181">
        <v>41</v>
      </c>
      <c r="B57" s="182" t="s">
        <v>37</v>
      </c>
      <c r="C57" s="183" t="s">
        <v>442</v>
      </c>
      <c r="D57" s="175" t="s">
        <v>443</v>
      </c>
      <c r="E57" s="202">
        <v>931.2</v>
      </c>
      <c r="F57" s="175" t="s">
        <v>40</v>
      </c>
      <c r="J57" s="215">
        <f t="shared" si="1"/>
        <v>0</v>
      </c>
    </row>
    <row r="58" spans="1:10" x14ac:dyDescent="0.25">
      <c r="A58" s="181">
        <v>42</v>
      </c>
      <c r="B58" s="182" t="s">
        <v>355</v>
      </c>
      <c r="C58" s="183" t="s">
        <v>444</v>
      </c>
      <c r="D58" s="175" t="s">
        <v>445</v>
      </c>
      <c r="E58" s="202">
        <v>3744.6</v>
      </c>
      <c r="F58" s="175" t="s">
        <v>425</v>
      </c>
      <c r="J58" s="215">
        <f t="shared" si="1"/>
        <v>0</v>
      </c>
    </row>
    <row r="59" spans="1:10" x14ac:dyDescent="0.25">
      <c r="A59" s="181">
        <v>43</v>
      </c>
      <c r="B59" s="182" t="s">
        <v>37</v>
      </c>
      <c r="C59" s="183" t="s">
        <v>446</v>
      </c>
      <c r="D59" s="175" t="s">
        <v>447</v>
      </c>
      <c r="E59" s="202">
        <v>71</v>
      </c>
      <c r="F59" s="175" t="s">
        <v>448</v>
      </c>
      <c r="J59" s="215">
        <f t="shared" si="1"/>
        <v>0</v>
      </c>
    </row>
    <row r="60" spans="1:10" x14ac:dyDescent="0.25">
      <c r="A60" s="181">
        <v>44</v>
      </c>
      <c r="B60" s="182" t="s">
        <v>449</v>
      </c>
      <c r="C60" s="183" t="s">
        <v>450</v>
      </c>
      <c r="D60" s="175" t="s">
        <v>451</v>
      </c>
      <c r="E60" s="202">
        <v>71</v>
      </c>
      <c r="F60" s="175" t="s">
        <v>448</v>
      </c>
      <c r="J60" s="215">
        <f t="shared" si="1"/>
        <v>0</v>
      </c>
    </row>
    <row r="61" spans="1:10" x14ac:dyDescent="0.25">
      <c r="A61" s="181">
        <v>45</v>
      </c>
      <c r="B61" s="182" t="s">
        <v>449</v>
      </c>
      <c r="C61" s="183" t="s">
        <v>452</v>
      </c>
      <c r="D61" s="175" t="s">
        <v>453</v>
      </c>
      <c r="E61" s="202">
        <v>71</v>
      </c>
      <c r="F61" s="175" t="s">
        <v>448</v>
      </c>
      <c r="J61" s="215">
        <f t="shared" si="1"/>
        <v>0</v>
      </c>
    </row>
    <row r="62" spans="1:10" x14ac:dyDescent="0.25">
      <c r="A62" s="181">
        <v>46</v>
      </c>
      <c r="B62" s="182" t="s">
        <v>355</v>
      </c>
      <c r="C62" s="183" t="s">
        <v>454</v>
      </c>
      <c r="D62" s="175" t="s">
        <v>455</v>
      </c>
      <c r="E62" s="202">
        <v>931.2</v>
      </c>
      <c r="F62" s="175" t="s">
        <v>425</v>
      </c>
      <c r="J62" s="215">
        <f t="shared" si="1"/>
        <v>0</v>
      </c>
    </row>
    <row r="63" spans="1:10" x14ac:dyDescent="0.25">
      <c r="D63" s="234" t="s">
        <v>456</v>
      </c>
      <c r="E63" s="215">
        <f>SUM(H55:H62)</f>
        <v>0</v>
      </c>
      <c r="J63" s="215">
        <f>SUM(J55:J62)</f>
        <v>0</v>
      </c>
    </row>
    <row r="64" spans="1:10" x14ac:dyDescent="0.25">
      <c r="D64" s="174" t="s">
        <v>457</v>
      </c>
    </row>
    <row r="65" spans="1:10" x14ac:dyDescent="0.25">
      <c r="A65" s="181">
        <v>47</v>
      </c>
      <c r="B65" s="182" t="s">
        <v>355</v>
      </c>
      <c r="C65" s="183" t="s">
        <v>458</v>
      </c>
      <c r="D65" s="175" t="s">
        <v>459</v>
      </c>
      <c r="E65" s="202">
        <v>64</v>
      </c>
      <c r="F65" s="175" t="s">
        <v>358</v>
      </c>
      <c r="J65" s="215">
        <f>E65*G65</f>
        <v>0</v>
      </c>
    </row>
    <row r="66" spans="1:10" x14ac:dyDescent="0.25">
      <c r="A66" s="181">
        <v>48</v>
      </c>
      <c r="B66" s="182" t="s">
        <v>355</v>
      </c>
      <c r="C66" s="183" t="s">
        <v>460</v>
      </c>
      <c r="D66" s="175" t="s">
        <v>461</v>
      </c>
      <c r="E66" s="202">
        <v>64</v>
      </c>
      <c r="F66" s="175" t="s">
        <v>358</v>
      </c>
      <c r="J66" s="215">
        <f t="shared" ref="J66:J71" si="2">E66*G66</f>
        <v>0</v>
      </c>
    </row>
    <row r="67" spans="1:10" x14ac:dyDescent="0.25">
      <c r="A67" s="181">
        <v>49</v>
      </c>
      <c r="B67" s="182" t="s">
        <v>355</v>
      </c>
      <c r="C67" s="183" t="s">
        <v>462</v>
      </c>
      <c r="D67" s="175" t="s">
        <v>463</v>
      </c>
      <c r="E67" s="202">
        <v>166.4</v>
      </c>
      <c r="F67" s="175" t="s">
        <v>425</v>
      </c>
      <c r="J67" s="215">
        <f>E67*G67</f>
        <v>0</v>
      </c>
    </row>
    <row r="68" spans="1:10" x14ac:dyDescent="0.25">
      <c r="A68" s="181">
        <v>50</v>
      </c>
      <c r="B68" s="182" t="s">
        <v>355</v>
      </c>
      <c r="C68" s="183" t="s">
        <v>464</v>
      </c>
      <c r="D68" s="175" t="s">
        <v>465</v>
      </c>
      <c r="E68" s="202">
        <v>64</v>
      </c>
      <c r="F68" s="175" t="s">
        <v>358</v>
      </c>
      <c r="J68" s="215">
        <f t="shared" si="2"/>
        <v>0</v>
      </c>
    </row>
    <row r="69" spans="1:10" x14ac:dyDescent="0.25">
      <c r="A69" s="181">
        <v>51</v>
      </c>
      <c r="B69" s="182" t="s">
        <v>355</v>
      </c>
      <c r="C69" s="183" t="s">
        <v>466</v>
      </c>
      <c r="D69" s="175" t="s">
        <v>467</v>
      </c>
      <c r="E69" s="202">
        <v>192</v>
      </c>
      <c r="F69" s="175" t="s">
        <v>358</v>
      </c>
      <c r="J69" s="215">
        <f t="shared" si="2"/>
        <v>0</v>
      </c>
    </row>
    <row r="70" spans="1:10" x14ac:dyDescent="0.25">
      <c r="A70" s="181">
        <v>52</v>
      </c>
      <c r="B70" s="182" t="s">
        <v>21</v>
      </c>
      <c r="C70" s="183" t="s">
        <v>468</v>
      </c>
      <c r="D70" s="175" t="s">
        <v>469</v>
      </c>
      <c r="E70" s="202">
        <v>160</v>
      </c>
      <c r="F70" s="175" t="s">
        <v>470</v>
      </c>
      <c r="J70" s="215">
        <f t="shared" si="2"/>
        <v>0</v>
      </c>
    </row>
    <row r="71" spans="1:10" x14ac:dyDescent="0.25">
      <c r="A71" s="181">
        <v>53</v>
      </c>
      <c r="B71" s="182" t="s">
        <v>355</v>
      </c>
      <c r="C71" s="183" t="s">
        <v>471</v>
      </c>
      <c r="D71" s="175" t="s">
        <v>472</v>
      </c>
      <c r="E71" s="202">
        <v>51.2</v>
      </c>
      <c r="F71" s="175" t="s">
        <v>425</v>
      </c>
      <c r="J71" s="215">
        <f t="shared" si="2"/>
        <v>0</v>
      </c>
    </row>
    <row r="72" spans="1:10" x14ac:dyDescent="0.25">
      <c r="D72" s="234" t="s">
        <v>473</v>
      </c>
      <c r="E72" s="215">
        <f>SUM(H65:H71)</f>
        <v>0</v>
      </c>
      <c r="J72" s="215">
        <f>SUM(J65:J71)</f>
        <v>0</v>
      </c>
    </row>
    <row r="73" spans="1:10" x14ac:dyDescent="0.25">
      <c r="D73" s="174" t="s">
        <v>474</v>
      </c>
    </row>
    <row r="74" spans="1:10" x14ac:dyDescent="0.25">
      <c r="A74" s="181">
        <v>54</v>
      </c>
      <c r="B74" s="182" t="s">
        <v>355</v>
      </c>
      <c r="C74" s="183" t="s">
        <v>475</v>
      </c>
      <c r="D74" s="175" t="s">
        <v>476</v>
      </c>
      <c r="E74" s="202">
        <v>1862.4</v>
      </c>
      <c r="F74" s="175" t="s">
        <v>425</v>
      </c>
      <c r="J74" s="215">
        <f t="shared" ref="J74:J79" si="3">E74*G74</f>
        <v>0</v>
      </c>
    </row>
    <row r="75" spans="1:10" x14ac:dyDescent="0.25">
      <c r="A75" s="181">
        <v>55</v>
      </c>
      <c r="B75" s="182" t="s">
        <v>449</v>
      </c>
      <c r="C75" s="183" t="s">
        <v>477</v>
      </c>
      <c r="D75" s="175" t="s">
        <v>478</v>
      </c>
      <c r="E75" s="202">
        <v>931.2</v>
      </c>
      <c r="F75" s="175" t="s">
        <v>425</v>
      </c>
      <c r="J75" s="215">
        <f t="shared" si="3"/>
        <v>0</v>
      </c>
    </row>
    <row r="76" spans="1:10" x14ac:dyDescent="0.25">
      <c r="A76" s="181">
        <v>56</v>
      </c>
      <c r="B76" s="182" t="s">
        <v>355</v>
      </c>
      <c r="C76" s="183" t="s">
        <v>479</v>
      </c>
      <c r="D76" s="175" t="s">
        <v>480</v>
      </c>
      <c r="E76" s="202">
        <v>931.2</v>
      </c>
      <c r="F76" s="175" t="s">
        <v>425</v>
      </c>
      <c r="J76" s="215">
        <f t="shared" si="3"/>
        <v>0</v>
      </c>
    </row>
    <row r="77" spans="1:10" x14ac:dyDescent="0.25">
      <c r="A77" s="181">
        <v>57</v>
      </c>
      <c r="B77" s="182" t="s">
        <v>355</v>
      </c>
      <c r="C77" s="183" t="s">
        <v>481</v>
      </c>
      <c r="D77" s="175" t="s">
        <v>482</v>
      </c>
      <c r="E77" s="202">
        <v>3744.6</v>
      </c>
      <c r="F77" s="175" t="s">
        <v>425</v>
      </c>
      <c r="J77" s="215">
        <f t="shared" si="3"/>
        <v>0</v>
      </c>
    </row>
    <row r="78" spans="1:10" x14ac:dyDescent="0.25">
      <c r="A78" s="181">
        <v>58</v>
      </c>
      <c r="B78" s="182" t="s">
        <v>355</v>
      </c>
      <c r="C78" s="183" t="s">
        <v>483</v>
      </c>
      <c r="D78" s="175" t="s">
        <v>484</v>
      </c>
      <c r="E78" s="202">
        <v>2756.6</v>
      </c>
      <c r="F78" s="175" t="s">
        <v>425</v>
      </c>
      <c r="J78" s="215">
        <f t="shared" si="3"/>
        <v>0</v>
      </c>
    </row>
    <row r="79" spans="1:10" x14ac:dyDescent="0.25">
      <c r="A79" s="181">
        <v>59</v>
      </c>
      <c r="B79" s="182" t="s">
        <v>355</v>
      </c>
      <c r="C79" s="183" t="s">
        <v>485</v>
      </c>
      <c r="D79" s="175" t="s">
        <v>486</v>
      </c>
      <c r="E79" s="202">
        <v>0.27566000000000002</v>
      </c>
      <c r="F79" s="175" t="s">
        <v>487</v>
      </c>
      <c r="J79" s="215">
        <f t="shared" si="3"/>
        <v>0</v>
      </c>
    </row>
    <row r="80" spans="1:10" x14ac:dyDescent="0.25">
      <c r="D80" s="234" t="s">
        <v>488</v>
      </c>
      <c r="E80" s="215">
        <f>SUM(H74:H79)</f>
        <v>0</v>
      </c>
      <c r="J80" s="215">
        <f>SUM(J74:J79)</f>
        <v>0</v>
      </c>
    </row>
    <row r="81" spans="1:10" x14ac:dyDescent="0.25">
      <c r="D81" s="234" t="s">
        <v>489</v>
      </c>
      <c r="E81" s="215">
        <f>SUM(E63+E72+E80)</f>
        <v>0</v>
      </c>
      <c r="J81" s="215">
        <f>J63+J72+J80</f>
        <v>0</v>
      </c>
    </row>
    <row r="82" spans="1:10" x14ac:dyDescent="0.25">
      <c r="D82" s="174" t="s">
        <v>490</v>
      </c>
    </row>
    <row r="83" spans="1:10" x14ac:dyDescent="0.25">
      <c r="D83" s="174" t="s">
        <v>491</v>
      </c>
    </row>
    <row r="84" spans="1:10" x14ac:dyDescent="0.25">
      <c r="A84" s="181">
        <v>60</v>
      </c>
      <c r="B84" s="182" t="s">
        <v>492</v>
      </c>
      <c r="C84" s="183" t="s">
        <v>493</v>
      </c>
      <c r="D84" s="175" t="s">
        <v>494</v>
      </c>
      <c r="E84" s="202">
        <v>83.2</v>
      </c>
      <c r="F84" s="175" t="s">
        <v>495</v>
      </c>
      <c r="I84" s="215">
        <f t="shared" ref="I84:I95" si="4">E84*G84</f>
        <v>0</v>
      </c>
      <c r="J84" s="215">
        <f>E84*G84</f>
        <v>0</v>
      </c>
    </row>
    <row r="85" spans="1:10" x14ac:dyDescent="0.25">
      <c r="A85" s="181">
        <v>61</v>
      </c>
      <c r="B85" s="182" t="s">
        <v>492</v>
      </c>
      <c r="C85" s="183" t="s">
        <v>496</v>
      </c>
      <c r="D85" s="175" t="s">
        <v>497</v>
      </c>
      <c r="E85" s="202">
        <v>64</v>
      </c>
      <c r="F85" s="175" t="s">
        <v>448</v>
      </c>
      <c r="I85" s="215">
        <f t="shared" si="4"/>
        <v>0</v>
      </c>
      <c r="J85" s="215">
        <f t="shared" ref="J85:J95" si="5">E85*G85</f>
        <v>0</v>
      </c>
    </row>
    <row r="86" spans="1:10" x14ac:dyDescent="0.25">
      <c r="A86" s="181">
        <v>62</v>
      </c>
      <c r="B86" s="182" t="s">
        <v>492</v>
      </c>
      <c r="C86" s="183" t="s">
        <v>498</v>
      </c>
      <c r="D86" s="175" t="s">
        <v>499</v>
      </c>
      <c r="E86" s="202">
        <v>186.24</v>
      </c>
      <c r="F86" s="175" t="s">
        <v>40</v>
      </c>
      <c r="I86" s="215">
        <f>E86*G86</f>
        <v>0</v>
      </c>
      <c r="J86" s="215">
        <f t="shared" si="5"/>
        <v>0</v>
      </c>
    </row>
    <row r="87" spans="1:10" x14ac:dyDescent="0.25">
      <c r="A87" s="181">
        <v>63</v>
      </c>
      <c r="B87" s="182" t="s">
        <v>492</v>
      </c>
      <c r="C87" s="183" t="s">
        <v>500</v>
      </c>
      <c r="D87" s="175" t="s">
        <v>501</v>
      </c>
      <c r="E87" s="202">
        <v>192</v>
      </c>
      <c r="F87" s="175" t="s">
        <v>358</v>
      </c>
      <c r="I87" s="215">
        <f t="shared" si="4"/>
        <v>0</v>
      </c>
      <c r="J87" s="215">
        <f t="shared" si="5"/>
        <v>0</v>
      </c>
    </row>
    <row r="88" spans="1:10" x14ac:dyDescent="0.25">
      <c r="A88" s="181">
        <v>64</v>
      </c>
      <c r="B88" s="182" t="s">
        <v>492</v>
      </c>
      <c r="C88" s="183" t="s">
        <v>502</v>
      </c>
      <c r="D88" s="175" t="s">
        <v>503</v>
      </c>
      <c r="E88" s="202">
        <v>64</v>
      </c>
      <c r="F88" s="175" t="s">
        <v>358</v>
      </c>
      <c r="I88" s="215">
        <f t="shared" si="4"/>
        <v>0</v>
      </c>
      <c r="J88" s="215">
        <f t="shared" si="5"/>
        <v>0</v>
      </c>
    </row>
    <row r="89" spans="1:10" x14ac:dyDescent="0.25">
      <c r="A89" s="181">
        <v>65</v>
      </c>
      <c r="B89" s="182" t="s">
        <v>492</v>
      </c>
      <c r="C89" s="183" t="s">
        <v>500</v>
      </c>
      <c r="D89" s="175" t="s">
        <v>504</v>
      </c>
      <c r="E89" s="202">
        <v>160</v>
      </c>
      <c r="F89" s="175" t="s">
        <v>505</v>
      </c>
      <c r="I89" s="215">
        <f t="shared" si="4"/>
        <v>0</v>
      </c>
      <c r="J89" s="215">
        <f t="shared" si="5"/>
        <v>0</v>
      </c>
    </row>
    <row r="90" spans="1:10" x14ac:dyDescent="0.25">
      <c r="A90" s="181">
        <v>66</v>
      </c>
      <c r="B90" s="182" t="s">
        <v>492</v>
      </c>
      <c r="C90" s="183" t="s">
        <v>502</v>
      </c>
      <c r="D90" s="175" t="s">
        <v>506</v>
      </c>
      <c r="E90" s="202">
        <v>1.3</v>
      </c>
      <c r="F90" s="175" t="s">
        <v>448</v>
      </c>
      <c r="I90" s="215">
        <f t="shared" si="4"/>
        <v>0</v>
      </c>
      <c r="J90" s="215">
        <f t="shared" si="5"/>
        <v>0</v>
      </c>
    </row>
    <row r="91" spans="1:10" x14ac:dyDescent="0.25">
      <c r="A91" s="181">
        <v>67</v>
      </c>
      <c r="B91" s="182" t="s">
        <v>492</v>
      </c>
      <c r="C91" s="183" t="s">
        <v>507</v>
      </c>
      <c r="D91" s="175" t="s">
        <v>508</v>
      </c>
      <c r="E91" s="202">
        <v>192</v>
      </c>
      <c r="F91" s="175" t="s">
        <v>28</v>
      </c>
      <c r="I91" s="215">
        <f t="shared" si="4"/>
        <v>0</v>
      </c>
      <c r="J91" s="215">
        <f t="shared" si="5"/>
        <v>0</v>
      </c>
    </row>
    <row r="92" spans="1:10" x14ac:dyDescent="0.25">
      <c r="A92" s="181">
        <v>68</v>
      </c>
      <c r="B92" s="182" t="s">
        <v>492</v>
      </c>
      <c r="C92" s="183" t="s">
        <v>509</v>
      </c>
      <c r="D92" s="175" t="s">
        <v>510</v>
      </c>
      <c r="E92" s="202">
        <v>52</v>
      </c>
      <c r="F92" s="175" t="s">
        <v>358</v>
      </c>
      <c r="I92" s="215">
        <f t="shared" si="4"/>
        <v>0</v>
      </c>
      <c r="J92" s="215">
        <f t="shared" si="5"/>
        <v>0</v>
      </c>
    </row>
    <row r="93" spans="1:10" x14ac:dyDescent="0.25">
      <c r="A93" s="181">
        <v>69</v>
      </c>
      <c r="B93" s="182" t="s">
        <v>492</v>
      </c>
      <c r="C93" s="183" t="s">
        <v>511</v>
      </c>
      <c r="D93" s="175" t="s">
        <v>512</v>
      </c>
      <c r="E93" s="202">
        <v>166.4</v>
      </c>
      <c r="F93" s="175" t="s">
        <v>425</v>
      </c>
      <c r="I93" s="215">
        <f t="shared" si="4"/>
        <v>0</v>
      </c>
      <c r="J93" s="215">
        <f t="shared" si="5"/>
        <v>0</v>
      </c>
    </row>
    <row r="94" spans="1:10" x14ac:dyDescent="0.25">
      <c r="A94" s="181">
        <v>70</v>
      </c>
      <c r="B94" s="182" t="s">
        <v>492</v>
      </c>
      <c r="C94" s="183" t="s">
        <v>513</v>
      </c>
      <c r="D94" s="175" t="s">
        <v>514</v>
      </c>
      <c r="E94" s="202">
        <v>0.47</v>
      </c>
      <c r="F94" s="175" t="s">
        <v>515</v>
      </c>
      <c r="I94" s="215">
        <f t="shared" si="4"/>
        <v>0</v>
      </c>
      <c r="J94" s="215">
        <f t="shared" si="5"/>
        <v>0</v>
      </c>
    </row>
    <row r="95" spans="1:10" x14ac:dyDescent="0.25">
      <c r="A95" s="181">
        <v>71</v>
      </c>
      <c r="B95" s="182" t="s">
        <v>492</v>
      </c>
      <c r="C95" s="183" t="s">
        <v>516</v>
      </c>
      <c r="D95" s="175" t="s">
        <v>517</v>
      </c>
      <c r="E95" s="202">
        <v>1.87</v>
      </c>
      <c r="I95" s="215">
        <f t="shared" si="4"/>
        <v>0</v>
      </c>
      <c r="J95" s="215">
        <f t="shared" si="5"/>
        <v>0</v>
      </c>
    </row>
    <row r="96" spans="1:10" x14ac:dyDescent="0.25">
      <c r="D96" s="234" t="s">
        <v>518</v>
      </c>
      <c r="E96" s="215">
        <f>SUM(I84:I95)</f>
        <v>0</v>
      </c>
      <c r="I96" s="215">
        <f>SUM(I84:I95)</f>
        <v>0</v>
      </c>
      <c r="J96" s="215">
        <f>SUM(J84:J95)</f>
        <v>0</v>
      </c>
    </row>
    <row r="97" spans="1:10" x14ac:dyDescent="0.25">
      <c r="D97" s="174" t="s">
        <v>519</v>
      </c>
    </row>
    <row r="98" spans="1:10" x14ac:dyDescent="0.25">
      <c r="A98" s="236">
        <v>72</v>
      </c>
      <c r="B98" s="237" t="s">
        <v>492</v>
      </c>
      <c r="C98" s="238" t="s">
        <v>520</v>
      </c>
      <c r="D98" s="239" t="s">
        <v>521</v>
      </c>
      <c r="E98" s="202">
        <v>7</v>
      </c>
      <c r="F98" s="175" t="s">
        <v>358</v>
      </c>
      <c r="I98" s="215">
        <f>E98*G98</f>
        <v>0</v>
      </c>
      <c r="J98" s="215">
        <f>E98*G98</f>
        <v>0</v>
      </c>
    </row>
    <row r="99" spans="1:10" x14ac:dyDescent="0.25">
      <c r="A99" s="236">
        <v>73</v>
      </c>
      <c r="B99" s="237" t="s">
        <v>492</v>
      </c>
      <c r="C99" s="238" t="s">
        <v>522</v>
      </c>
      <c r="D99" s="240" t="s">
        <v>523</v>
      </c>
      <c r="E99" s="202">
        <v>26</v>
      </c>
      <c r="F99" s="175" t="s">
        <v>358</v>
      </c>
      <c r="I99" s="215">
        <f>E99*G99</f>
        <v>0</v>
      </c>
      <c r="J99" s="215">
        <f>E99*G99</f>
        <v>0</v>
      </c>
    </row>
    <row r="100" spans="1:10" x14ac:dyDescent="0.25">
      <c r="A100" s="236">
        <v>74</v>
      </c>
      <c r="B100" s="237" t="s">
        <v>492</v>
      </c>
      <c r="C100" s="238" t="s">
        <v>524</v>
      </c>
      <c r="D100" s="240" t="s">
        <v>525</v>
      </c>
      <c r="E100" s="202">
        <v>19</v>
      </c>
      <c r="F100" s="175" t="s">
        <v>358</v>
      </c>
      <c r="I100" s="215">
        <f>E100*G100</f>
        <v>0</v>
      </c>
      <c r="J100" s="215">
        <f>E100*G100</f>
        <v>0</v>
      </c>
    </row>
    <row r="101" spans="1:10" x14ac:dyDescent="0.25">
      <c r="A101" s="236">
        <v>75</v>
      </c>
      <c r="B101" s="237" t="s">
        <v>492</v>
      </c>
      <c r="C101" s="238" t="s">
        <v>526</v>
      </c>
      <c r="D101" s="240" t="s">
        <v>527</v>
      </c>
      <c r="E101" s="202">
        <v>12</v>
      </c>
      <c r="F101" s="175" t="s">
        <v>358</v>
      </c>
      <c r="I101" s="215">
        <f>E101*G101</f>
        <v>0</v>
      </c>
      <c r="J101" s="215">
        <f>E101*G101</f>
        <v>0</v>
      </c>
    </row>
    <row r="102" spans="1:10" x14ac:dyDescent="0.25">
      <c r="D102" s="234" t="s">
        <v>528</v>
      </c>
      <c r="E102" s="215">
        <f>I98+I99+I100+I101</f>
        <v>0</v>
      </c>
      <c r="I102" s="215">
        <f>SUM(I98:I101)</f>
        <v>0</v>
      </c>
      <c r="J102" s="215">
        <f>SUM(J98:J101)</f>
        <v>0</v>
      </c>
    </row>
    <row r="103" spans="1:10" x14ac:dyDescent="0.25">
      <c r="D103" s="234" t="s">
        <v>529</v>
      </c>
      <c r="E103" s="215">
        <f>E96+E102</f>
        <v>0</v>
      </c>
      <c r="I103" s="215">
        <f>I96+I102</f>
        <v>0</v>
      </c>
      <c r="J103" s="215">
        <f>J96+J102</f>
        <v>0</v>
      </c>
    </row>
    <row r="104" spans="1:10" x14ac:dyDescent="0.25">
      <c r="D104" s="174" t="s">
        <v>530</v>
      </c>
    </row>
    <row r="105" spans="1:10" x14ac:dyDescent="0.25">
      <c r="A105" s="181">
        <v>76</v>
      </c>
      <c r="C105" s="183" t="s">
        <v>531</v>
      </c>
      <c r="D105" s="235" t="s">
        <v>532</v>
      </c>
      <c r="E105" s="202">
        <v>458.1</v>
      </c>
      <c r="F105" s="175" t="s">
        <v>60</v>
      </c>
      <c r="J105" s="215">
        <f>E105*G105</f>
        <v>0</v>
      </c>
    </row>
    <row r="106" spans="1:10" x14ac:dyDescent="0.25">
      <c r="D106" s="234" t="s">
        <v>533</v>
      </c>
      <c r="E106" s="215">
        <f>H105</f>
        <v>0</v>
      </c>
      <c r="H106" s="215">
        <f>E105*G105</f>
        <v>0</v>
      </c>
      <c r="J106" s="215">
        <f>E105*G105</f>
        <v>0</v>
      </c>
    </row>
    <row r="107" spans="1:10" x14ac:dyDescent="0.25">
      <c r="D107" s="234" t="s">
        <v>534</v>
      </c>
      <c r="E107" s="215">
        <f>E52+E81+E103+E106</f>
        <v>0</v>
      </c>
      <c r="H107" s="215">
        <f>H51+H63+H72+H80+H106</f>
        <v>0</v>
      </c>
      <c r="I107" s="215">
        <f>I96+I102</f>
        <v>0</v>
      </c>
      <c r="J107" s="215">
        <f>H107+I107</f>
        <v>0</v>
      </c>
    </row>
  </sheetData>
  <pageMargins left="0.7" right="0.7" top="0.75" bottom="0.75" header="0.3" footer="0.3"/>
  <pageSetup paperSize="9" scale="71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KL </vt:lpstr>
      <vt:lpstr>CYKLOCHODNÍK</vt:lpstr>
      <vt:lpstr>VO </vt:lpstr>
      <vt:lpstr>SADOVKY </vt:lpstr>
      <vt:lpstr>CYKLOCHODNÍK!Názvy_tlače</vt:lpstr>
      <vt:lpstr>'KL '!Názvy_tlače</vt:lpstr>
      <vt:lpstr>CYKLOCHODNÍK!Oblasť_tlače</vt:lpstr>
      <vt:lpstr>'SADOVKY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Fraňová Hanka</dc:creator>
  <cp:lastModifiedBy>Ing. Ľubica Augustínová</cp:lastModifiedBy>
  <cp:lastPrinted>2020-09-07T10:40:56Z</cp:lastPrinted>
  <dcterms:created xsi:type="dcterms:W3CDTF">2018-05-04T11:38:32Z</dcterms:created>
  <dcterms:modified xsi:type="dcterms:W3CDTF">2021-05-14T07:23:38Z</dcterms:modified>
</cp:coreProperties>
</file>