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ism\Desktop\USB kľúč\Práca\Moje VO\2021\Brezový háj_2021\"/>
    </mc:Choice>
  </mc:AlternateContent>
  <bookViews>
    <workbookView xWindow="0" yWindow="0" windowWidth="19200" windowHeight="11595" activeTab="3"/>
  </bookViews>
  <sheets>
    <sheet name="Rekapitulácia stavby" sheetId="1" r:id="rId1"/>
    <sheet name="01 - SO 01 Sadové úpravy" sheetId="2" r:id="rId2"/>
    <sheet name="02 - SO 02 Prvky urbánneh..." sheetId="3" r:id="rId3"/>
    <sheet name="03 - SO 03 Verejné osvetl..." sheetId="4" r:id="rId4"/>
  </sheets>
  <definedNames>
    <definedName name="_xlnm._FilterDatabase" localSheetId="1" hidden="1">'01 - SO 01 Sadové úpravy'!$C$119:$K$210</definedName>
    <definedName name="_xlnm._FilterDatabase" localSheetId="2" hidden="1">'02 - SO 02 Prvky urbánneh...'!$C$121:$K$191</definedName>
    <definedName name="_xlnm._FilterDatabase" localSheetId="3" hidden="1">'03 - SO 03 Verejné osvetl...'!$C$120:$K$141</definedName>
    <definedName name="_xlnm.Print_Titles" localSheetId="1">'01 - SO 01 Sadové úpravy'!$119:$119</definedName>
    <definedName name="_xlnm.Print_Titles" localSheetId="2">'02 - SO 02 Prvky urbánneh...'!$121:$121</definedName>
    <definedName name="_xlnm.Print_Titles" localSheetId="3">'03 - SO 03 Verejné osvetl...'!$120:$120</definedName>
    <definedName name="_xlnm.Print_Titles" localSheetId="0">'Rekapitulácia stavby'!$92:$92</definedName>
    <definedName name="_xlnm.Print_Area" localSheetId="1">'01 - SO 01 Sadové úpravy'!$C$107:$J$210</definedName>
    <definedName name="_xlnm.Print_Area" localSheetId="2">'02 - SO 02 Prvky urbánneh...'!$C$109:$J$191</definedName>
    <definedName name="_xlnm.Print_Area" localSheetId="3">'03 - SO 03 Verejné osvetl...'!$C$108:$J$141</definedName>
    <definedName name="_xlnm.Print_Area" localSheetId="0">'Rekapitulácia stavby'!$D$4:$AO$76,'Rekapitulácia stavby'!$C$82:$AQ$98</definedName>
  </definedNames>
  <calcPr calcId="191029" calcOnSave="0"/>
</workbook>
</file>

<file path=xl/calcChain.xml><?xml version="1.0" encoding="utf-8"?>
<calcChain xmlns="http://schemas.openxmlformats.org/spreadsheetml/2006/main">
  <c r="J37" i="4" l="1"/>
  <c r="J36" i="4"/>
  <c r="AY97" i="1"/>
  <c r="J35" i="4"/>
  <c r="AX97" i="1"/>
  <c r="BI141" i="4"/>
  <c r="BH141" i="4"/>
  <c r="BG141" i="4"/>
  <c r="BE141" i="4"/>
  <c r="T141" i="4"/>
  <c r="T140" i="4"/>
  <c r="R141" i="4"/>
  <c r="R140" i="4" s="1"/>
  <c r="P141" i="4"/>
  <c r="P140" i="4" s="1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5" i="4"/>
  <c r="BH125" i="4"/>
  <c r="BG125" i="4"/>
  <c r="BE125" i="4"/>
  <c r="T125" i="4"/>
  <c r="R125" i="4"/>
  <c r="P125" i="4"/>
  <c r="BI124" i="4"/>
  <c r="BH124" i="4"/>
  <c r="BG124" i="4"/>
  <c r="BE124" i="4"/>
  <c r="T124" i="4"/>
  <c r="R124" i="4"/>
  <c r="P124" i="4"/>
  <c r="BI123" i="4"/>
  <c r="BH123" i="4"/>
  <c r="BG123" i="4"/>
  <c r="BE123" i="4"/>
  <c r="T123" i="4"/>
  <c r="R123" i="4"/>
  <c r="P123" i="4"/>
  <c r="J117" i="4"/>
  <c r="F117" i="4"/>
  <c r="F115" i="4"/>
  <c r="E113" i="4"/>
  <c r="J91" i="4"/>
  <c r="F91" i="4"/>
  <c r="F89" i="4"/>
  <c r="E87" i="4"/>
  <c r="J24" i="4"/>
  <c r="E24" i="4"/>
  <c r="J118" i="4" s="1"/>
  <c r="J23" i="4"/>
  <c r="J18" i="4"/>
  <c r="E18" i="4"/>
  <c r="F118" i="4" s="1"/>
  <c r="J17" i="4"/>
  <c r="J12" i="4"/>
  <c r="J115" i="4" s="1"/>
  <c r="E7" i="4"/>
  <c r="E111" i="4" s="1"/>
  <c r="J37" i="3"/>
  <c r="J36" i="3"/>
  <c r="AY96" i="1" s="1"/>
  <c r="J35" i="3"/>
  <c r="AX96" i="1" s="1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5" i="3"/>
  <c r="BH125" i="3"/>
  <c r="BG125" i="3"/>
  <c r="BE125" i="3"/>
  <c r="T125" i="3"/>
  <c r="R125" i="3"/>
  <c r="P125" i="3"/>
  <c r="J118" i="3"/>
  <c r="F118" i="3"/>
  <c r="F116" i="3"/>
  <c r="E114" i="3"/>
  <c r="J91" i="3"/>
  <c r="F91" i="3"/>
  <c r="F89" i="3"/>
  <c r="E87" i="3"/>
  <c r="J24" i="3"/>
  <c r="E24" i="3"/>
  <c r="J119" i="3" s="1"/>
  <c r="J23" i="3"/>
  <c r="J18" i="3"/>
  <c r="E18" i="3"/>
  <c r="F119" i="3" s="1"/>
  <c r="J17" i="3"/>
  <c r="J12" i="3"/>
  <c r="J116" i="3"/>
  <c r="E7" i="3"/>
  <c r="E112" i="3" s="1"/>
  <c r="J37" i="2"/>
  <c r="J36" i="2"/>
  <c r="AY95" i="1" s="1"/>
  <c r="J35" i="2"/>
  <c r="AX95" i="1" s="1"/>
  <c r="BI210" i="2"/>
  <c r="BH210" i="2"/>
  <c r="BG210" i="2"/>
  <c r="BE210" i="2"/>
  <c r="T210" i="2"/>
  <c r="T209" i="2"/>
  <c r="R210" i="2"/>
  <c r="R209" i="2" s="1"/>
  <c r="P210" i="2"/>
  <c r="P209" i="2"/>
  <c r="BI208" i="2"/>
  <c r="BH208" i="2"/>
  <c r="BG208" i="2"/>
  <c r="BE208" i="2"/>
  <c r="T208" i="2"/>
  <c r="T207" i="2" s="1"/>
  <c r="R208" i="2"/>
  <c r="R207" i="2" s="1"/>
  <c r="P208" i="2"/>
  <c r="P207" i="2" s="1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BI124" i="2"/>
  <c r="BH124" i="2"/>
  <c r="BG124" i="2"/>
  <c r="BE124" i="2"/>
  <c r="T124" i="2"/>
  <c r="R124" i="2"/>
  <c r="P124" i="2"/>
  <c r="BI123" i="2"/>
  <c r="BH123" i="2"/>
  <c r="BG123" i="2"/>
  <c r="BE123" i="2"/>
  <c r="T123" i="2"/>
  <c r="R123" i="2"/>
  <c r="P123" i="2"/>
  <c r="BI122" i="2"/>
  <c r="BH122" i="2"/>
  <c r="BG122" i="2"/>
  <c r="BE122" i="2"/>
  <c r="T122" i="2"/>
  <c r="R122" i="2"/>
  <c r="P122" i="2"/>
  <c r="J116" i="2"/>
  <c r="F116" i="2"/>
  <c r="F114" i="2"/>
  <c r="E112" i="2"/>
  <c r="J91" i="2"/>
  <c r="F91" i="2"/>
  <c r="F89" i="2"/>
  <c r="E87" i="2"/>
  <c r="J24" i="2"/>
  <c r="E24" i="2"/>
  <c r="J117" i="2" s="1"/>
  <c r="J23" i="2"/>
  <c r="J18" i="2"/>
  <c r="E18" i="2"/>
  <c r="F117" i="2" s="1"/>
  <c r="J17" i="2"/>
  <c r="J12" i="2"/>
  <c r="J114" i="2" s="1"/>
  <c r="E7" i="2"/>
  <c r="E85" i="2" s="1"/>
  <c r="L90" i="1"/>
  <c r="AM90" i="1"/>
  <c r="AM89" i="1"/>
  <c r="L89" i="1"/>
  <c r="AM87" i="1"/>
  <c r="L87" i="1"/>
  <c r="L85" i="1"/>
  <c r="BK141" i="4"/>
  <c r="J141" i="4"/>
  <c r="BK139" i="4"/>
  <c r="J139" i="4"/>
  <c r="BK138" i="4"/>
  <c r="J138" i="4"/>
  <c r="BK137" i="4"/>
  <c r="J137" i="4"/>
  <c r="BK136" i="4"/>
  <c r="J136" i="4"/>
  <c r="BK135" i="4"/>
  <c r="J135" i="4"/>
  <c r="BK133" i="4"/>
  <c r="J133" i="4"/>
  <c r="BK132" i="4"/>
  <c r="J132" i="4"/>
  <c r="BK130" i="4"/>
  <c r="J130" i="4"/>
  <c r="BK129" i="4"/>
  <c r="J129" i="4"/>
  <c r="BK128" i="4"/>
  <c r="J128" i="4"/>
  <c r="BK127" i="4"/>
  <c r="J127" i="4"/>
  <c r="BK125" i="4"/>
  <c r="J125" i="4"/>
  <c r="BK124" i="4"/>
  <c r="J124" i="4"/>
  <c r="BK123" i="4"/>
  <c r="J123" i="4"/>
  <c r="BK191" i="3"/>
  <c r="BK189" i="3"/>
  <c r="BK188" i="3"/>
  <c r="J187" i="3"/>
  <c r="BK186" i="3"/>
  <c r="J185" i="3"/>
  <c r="J184" i="3"/>
  <c r="J183" i="3"/>
  <c r="J182" i="3"/>
  <c r="J181" i="3"/>
  <c r="BK180" i="3"/>
  <c r="BK179" i="3"/>
  <c r="J178" i="3"/>
  <c r="J177" i="3"/>
  <c r="BK175" i="3"/>
  <c r="BK174" i="3"/>
  <c r="BK173" i="3"/>
  <c r="BK172" i="3"/>
  <c r="BK171" i="3"/>
  <c r="BK170" i="3"/>
  <c r="J169" i="3"/>
  <c r="BK168" i="3"/>
  <c r="J167" i="3"/>
  <c r="BK166" i="3"/>
  <c r="BK165" i="3"/>
  <c r="J164" i="3"/>
  <c r="J162" i="3"/>
  <c r="J161" i="3"/>
  <c r="BK160" i="3"/>
  <c r="J159" i="3"/>
  <c r="J158" i="3"/>
  <c r="J155" i="3"/>
  <c r="BK154" i="3"/>
  <c r="BK153" i="3"/>
  <c r="J152" i="3"/>
  <c r="BK151" i="3"/>
  <c r="BK150" i="3"/>
  <c r="J149" i="3"/>
  <c r="J148" i="3"/>
  <c r="BK146" i="3"/>
  <c r="BK145" i="3"/>
  <c r="BK144" i="3"/>
  <c r="BK143" i="3"/>
  <c r="BK142" i="3"/>
  <c r="J141" i="3"/>
  <c r="BK140" i="3"/>
  <c r="J139" i="3"/>
  <c r="J138" i="3"/>
  <c r="BK136" i="3"/>
  <c r="BK135" i="3"/>
  <c r="BK134" i="3"/>
  <c r="J133" i="3"/>
  <c r="BK132" i="3"/>
  <c r="J131" i="3"/>
  <c r="BK129" i="3"/>
  <c r="J128" i="3"/>
  <c r="BK127" i="3"/>
  <c r="BK126" i="3"/>
  <c r="BK125" i="3"/>
  <c r="J210" i="2"/>
  <c r="BK208" i="2"/>
  <c r="J206" i="2"/>
  <c r="BK205" i="2"/>
  <c r="BK204" i="2"/>
  <c r="BK203" i="2"/>
  <c r="BK202" i="2"/>
  <c r="BK201" i="2"/>
  <c r="J200" i="2"/>
  <c r="BK199" i="2"/>
  <c r="J198" i="2"/>
  <c r="BK197" i="2"/>
  <c r="J197" i="2"/>
  <c r="J196" i="2"/>
  <c r="BK195" i="2"/>
  <c r="BK194" i="2"/>
  <c r="J193" i="2"/>
  <c r="J192" i="2"/>
  <c r="BK190" i="2"/>
  <c r="J189" i="2"/>
  <c r="J188" i="2"/>
  <c r="BK187" i="2"/>
  <c r="J186" i="2"/>
  <c r="J185" i="2"/>
  <c r="BK184" i="2"/>
  <c r="BK183" i="2"/>
  <c r="J182" i="2"/>
  <c r="J181" i="2"/>
  <c r="BK180" i="2"/>
  <c r="BK179" i="2"/>
  <c r="J178" i="2"/>
  <c r="J177" i="2"/>
  <c r="J176" i="2"/>
  <c r="BK174" i="2"/>
  <c r="J173" i="2"/>
  <c r="J172" i="2"/>
  <c r="J171" i="2"/>
  <c r="J170" i="2"/>
  <c r="BK169" i="2"/>
  <c r="BK168" i="2"/>
  <c r="J167" i="2"/>
  <c r="BK166" i="2"/>
  <c r="J165" i="2"/>
  <c r="BK164" i="2"/>
  <c r="BK163" i="2"/>
  <c r="J162" i="2"/>
  <c r="J161" i="2"/>
  <c r="J160" i="2"/>
  <c r="BK159" i="2"/>
  <c r="BK158" i="2"/>
  <c r="J157" i="2"/>
  <c r="BK156" i="2"/>
  <c r="BK155" i="2"/>
  <c r="BK154" i="2"/>
  <c r="BK153" i="2"/>
  <c r="BK152" i="2"/>
  <c r="J151" i="2"/>
  <c r="J150" i="2"/>
  <c r="BK149" i="2"/>
  <c r="J148" i="2"/>
  <c r="BK147" i="2"/>
  <c r="J146" i="2"/>
  <c r="BK145" i="2"/>
  <c r="J144" i="2"/>
  <c r="BK143" i="2"/>
  <c r="J142" i="2"/>
  <c r="J141" i="2"/>
  <c r="BK140" i="2"/>
  <c r="BK139" i="2"/>
  <c r="J138" i="2"/>
  <c r="J137" i="2"/>
  <c r="J136" i="2"/>
  <c r="BK135" i="2"/>
  <c r="J134" i="2"/>
  <c r="BK133" i="2"/>
  <c r="J132" i="2"/>
  <c r="BK131" i="2"/>
  <c r="BK130" i="2"/>
  <c r="J129" i="2"/>
  <c r="J128" i="2"/>
  <c r="J127" i="2"/>
  <c r="J126" i="2"/>
  <c r="J125" i="2"/>
  <c r="J124" i="2"/>
  <c r="J123" i="2"/>
  <c r="BK122" i="2"/>
  <c r="J191" i="3"/>
  <c r="BK190" i="3"/>
  <c r="J190" i="3"/>
  <c r="J189" i="3"/>
  <c r="J188" i="3"/>
  <c r="BK187" i="3"/>
  <c r="J186" i="3"/>
  <c r="BK185" i="3"/>
  <c r="BK184" i="3"/>
  <c r="BK183" i="3"/>
  <c r="BK182" i="3"/>
  <c r="BK181" i="3"/>
  <c r="J180" i="3"/>
  <c r="J179" i="3"/>
  <c r="BK178" i="3"/>
  <c r="BK177" i="3"/>
  <c r="J175" i="3"/>
  <c r="J174" i="3"/>
  <c r="J173" i="3"/>
  <c r="J172" i="3"/>
  <c r="J171" i="3"/>
  <c r="J170" i="3"/>
  <c r="BK169" i="3"/>
  <c r="J168" i="3"/>
  <c r="BK167" i="3"/>
  <c r="J166" i="3"/>
  <c r="J165" i="3"/>
  <c r="BK164" i="3"/>
  <c r="BK162" i="3"/>
  <c r="BK161" i="3"/>
  <c r="J160" i="3"/>
  <c r="BK159" i="3"/>
  <c r="BK158" i="3"/>
  <c r="BK157" i="3"/>
  <c r="J157" i="3"/>
  <c r="BK156" i="3"/>
  <c r="J156" i="3"/>
  <c r="BK155" i="3"/>
  <c r="J154" i="3"/>
  <c r="J153" i="3"/>
  <c r="BK152" i="3"/>
  <c r="J151" i="3"/>
  <c r="J150" i="3"/>
  <c r="BK149" i="3"/>
  <c r="BK148" i="3"/>
  <c r="J146" i="3"/>
  <c r="J145" i="3"/>
  <c r="J144" i="3"/>
  <c r="J143" i="3"/>
  <c r="J142" i="3"/>
  <c r="BK141" i="3"/>
  <c r="J140" i="3"/>
  <c r="BK139" i="3"/>
  <c r="BK138" i="3"/>
  <c r="BK137" i="3"/>
  <c r="J137" i="3"/>
  <c r="J136" i="3"/>
  <c r="J135" i="3"/>
  <c r="J134" i="3"/>
  <c r="BK133" i="3"/>
  <c r="J132" i="3"/>
  <c r="BK131" i="3"/>
  <c r="J129" i="3"/>
  <c r="BK128" i="3"/>
  <c r="J127" i="3"/>
  <c r="J126" i="3"/>
  <c r="J125" i="3"/>
  <c r="BK210" i="2"/>
  <c r="J208" i="2"/>
  <c r="BK206" i="2"/>
  <c r="J205" i="2"/>
  <c r="J204" i="2"/>
  <c r="J203" i="2"/>
  <c r="J202" i="2"/>
  <c r="J201" i="2"/>
  <c r="BK200" i="2"/>
  <c r="J199" i="2"/>
  <c r="BK198" i="2"/>
  <c r="BK196" i="2"/>
  <c r="J195" i="2"/>
  <c r="J194" i="2"/>
  <c r="BK193" i="2"/>
  <c r="BK192" i="2"/>
  <c r="J190" i="2"/>
  <c r="BK189" i="2"/>
  <c r="BK188" i="2"/>
  <c r="J187" i="2"/>
  <c r="BK186" i="2"/>
  <c r="BK185" i="2"/>
  <c r="J184" i="2"/>
  <c r="J183" i="2"/>
  <c r="BK182" i="2"/>
  <c r="BK181" i="2"/>
  <c r="J180" i="2"/>
  <c r="J179" i="2"/>
  <c r="BK178" i="2"/>
  <c r="BK177" i="2"/>
  <c r="BK176" i="2"/>
  <c r="BK175" i="2"/>
  <c r="J175" i="2"/>
  <c r="J174" i="2"/>
  <c r="BK173" i="2"/>
  <c r="BK172" i="2"/>
  <c r="BK171" i="2"/>
  <c r="BK170" i="2"/>
  <c r="J169" i="2"/>
  <c r="J168" i="2"/>
  <c r="BK167" i="2"/>
  <c r="J166" i="2"/>
  <c r="BK165" i="2"/>
  <c r="J164" i="2"/>
  <c r="J163" i="2"/>
  <c r="BK162" i="2"/>
  <c r="BK161" i="2"/>
  <c r="BK160" i="2"/>
  <c r="J159" i="2"/>
  <c r="J158" i="2"/>
  <c r="BK157" i="2"/>
  <c r="J156" i="2"/>
  <c r="J155" i="2"/>
  <c r="J154" i="2"/>
  <c r="J153" i="2"/>
  <c r="J152" i="2"/>
  <c r="BK151" i="2"/>
  <c r="BK150" i="2"/>
  <c r="J149" i="2"/>
  <c r="BK148" i="2"/>
  <c r="J147" i="2"/>
  <c r="BK146" i="2"/>
  <c r="J145" i="2"/>
  <c r="BK144" i="2"/>
  <c r="J143" i="2"/>
  <c r="BK142" i="2"/>
  <c r="BK141" i="2"/>
  <c r="J140" i="2"/>
  <c r="J139" i="2"/>
  <c r="BK138" i="2"/>
  <c r="BK137" i="2"/>
  <c r="BK136" i="2"/>
  <c r="J135" i="2"/>
  <c r="BK134" i="2"/>
  <c r="J133" i="2"/>
  <c r="BK132" i="2"/>
  <c r="J131" i="2"/>
  <c r="J130" i="2"/>
  <c r="BK129" i="2"/>
  <c r="BK128" i="2"/>
  <c r="BK127" i="2"/>
  <c r="BK126" i="2"/>
  <c r="BK125" i="2"/>
  <c r="BK124" i="2"/>
  <c r="BK123" i="2"/>
  <c r="J122" i="2"/>
  <c r="AS94" i="1"/>
  <c r="BK121" i="2" l="1"/>
  <c r="R121" i="2"/>
  <c r="BK191" i="2"/>
  <c r="J191" i="2" s="1"/>
  <c r="J98" i="2" s="1"/>
  <c r="T191" i="2"/>
  <c r="P130" i="3"/>
  <c r="P121" i="2"/>
  <c r="T121" i="2"/>
  <c r="T120" i="2"/>
  <c r="P191" i="2"/>
  <c r="R191" i="2"/>
  <c r="BK124" i="3"/>
  <c r="J124" i="3"/>
  <c r="J98" i="3" s="1"/>
  <c r="P124" i="3"/>
  <c r="R124" i="3"/>
  <c r="T124" i="3"/>
  <c r="BK130" i="3"/>
  <c r="J130" i="3" s="1"/>
  <c r="J99" i="3" s="1"/>
  <c r="R130" i="3"/>
  <c r="T130" i="3"/>
  <c r="BK147" i="3"/>
  <c r="J147" i="3" s="1"/>
  <c r="J100" i="3" s="1"/>
  <c r="P147" i="3"/>
  <c r="R147" i="3"/>
  <c r="T147" i="3"/>
  <c r="BK163" i="3"/>
  <c r="J163" i="3" s="1"/>
  <c r="J101" i="3" s="1"/>
  <c r="P163" i="3"/>
  <c r="R163" i="3"/>
  <c r="T163" i="3"/>
  <c r="BK176" i="3"/>
  <c r="J176" i="3" s="1"/>
  <c r="J102" i="3" s="1"/>
  <c r="P176" i="3"/>
  <c r="R176" i="3"/>
  <c r="T176" i="3"/>
  <c r="BK122" i="4"/>
  <c r="J122" i="4" s="1"/>
  <c r="J97" i="4" s="1"/>
  <c r="P122" i="4"/>
  <c r="R122" i="4"/>
  <c r="T122" i="4"/>
  <c r="BK126" i="4"/>
  <c r="J126" i="4" s="1"/>
  <c r="J98" i="4" s="1"/>
  <c r="P126" i="4"/>
  <c r="R126" i="4"/>
  <c r="T126" i="4"/>
  <c r="BK131" i="4"/>
  <c r="J131" i="4" s="1"/>
  <c r="J99" i="4" s="1"/>
  <c r="P131" i="4"/>
  <c r="R131" i="4"/>
  <c r="T131" i="4"/>
  <c r="BK134" i="4"/>
  <c r="J134" i="4" s="1"/>
  <c r="J100" i="4" s="1"/>
  <c r="P134" i="4"/>
  <c r="R134" i="4"/>
  <c r="T134" i="4"/>
  <c r="J89" i="2"/>
  <c r="J92" i="2"/>
  <c r="E110" i="2"/>
  <c r="BF128" i="2"/>
  <c r="BF129" i="2"/>
  <c r="BF130" i="2"/>
  <c r="BF132" i="2"/>
  <c r="BF138" i="2"/>
  <c r="BF139" i="2"/>
  <c r="BF142" i="2"/>
  <c r="BF144" i="2"/>
  <c r="BF145" i="2"/>
  <c r="BF146" i="2"/>
  <c r="BF148" i="2"/>
  <c r="BF151" i="2"/>
  <c r="BF152" i="2"/>
  <c r="BF153" i="2"/>
  <c r="BF155" i="2"/>
  <c r="BF157" i="2"/>
  <c r="BF158" i="2"/>
  <c r="BF161" i="2"/>
  <c r="BF162" i="2"/>
  <c r="BF163" i="2"/>
  <c r="BF167" i="2"/>
  <c r="BF168" i="2"/>
  <c r="BF174" i="2"/>
  <c r="BF178" i="2"/>
  <c r="BF179" i="2"/>
  <c r="BF180" i="2"/>
  <c r="BF181" i="2"/>
  <c r="BF183" i="2"/>
  <c r="BF186" i="2"/>
  <c r="BF189" i="2"/>
  <c r="BF190" i="2"/>
  <c r="BF193" i="2"/>
  <c r="BF194" i="2"/>
  <c r="BF196" i="2"/>
  <c r="BF198" i="2"/>
  <c r="BF200" i="2"/>
  <c r="BF201" i="2"/>
  <c r="BF202" i="2"/>
  <c r="BF203" i="2"/>
  <c r="BF204" i="2"/>
  <c r="BF208" i="2"/>
  <c r="E85" i="3"/>
  <c r="J89" i="3"/>
  <c r="F92" i="3"/>
  <c r="BF125" i="3"/>
  <c r="BF126" i="3"/>
  <c r="BF128" i="3"/>
  <c r="BF131" i="3"/>
  <c r="BF135" i="3"/>
  <c r="BF136" i="3"/>
  <c r="BF139" i="3"/>
  <c r="BF141" i="3"/>
  <c r="BF142" i="3"/>
  <c r="BF143" i="3"/>
  <c r="BF144" i="3"/>
  <c r="BF145" i="3"/>
  <c r="BF149" i="3"/>
  <c r="BF150" i="3"/>
  <c r="BF152" i="3"/>
  <c r="BF153" i="3"/>
  <c r="BF154" i="3"/>
  <c r="BF155" i="3"/>
  <c r="BF156" i="3"/>
  <c r="BF159" i="3"/>
  <c r="BF162" i="3"/>
  <c r="BF164" i="3"/>
  <c r="BF165" i="3"/>
  <c r="BF167" i="3"/>
  <c r="BF169" i="3"/>
  <c r="BF170" i="3"/>
  <c r="BF171" i="3"/>
  <c r="BF172" i="3"/>
  <c r="BF173" i="3"/>
  <c r="BF174" i="3"/>
  <c r="BF175" i="3"/>
  <c r="BF178" i="3"/>
  <c r="BF179" i="3"/>
  <c r="BF185" i="3"/>
  <c r="BF187" i="3"/>
  <c r="BF188" i="3"/>
  <c r="BF189" i="3"/>
  <c r="BF190" i="3"/>
  <c r="F92" i="2"/>
  <c r="BF122" i="2"/>
  <c r="BF123" i="2"/>
  <c r="BF124" i="2"/>
  <c r="BF125" i="2"/>
  <c r="BF126" i="2"/>
  <c r="BF127" i="2"/>
  <c r="BF131" i="2"/>
  <c r="BF133" i="2"/>
  <c r="BF134" i="2"/>
  <c r="BF135" i="2"/>
  <c r="BF136" i="2"/>
  <c r="BF137" i="2"/>
  <c r="BF140" i="2"/>
  <c r="BF141" i="2"/>
  <c r="BF143" i="2"/>
  <c r="BF147" i="2"/>
  <c r="BF149" i="2"/>
  <c r="BF150" i="2"/>
  <c r="BF154" i="2"/>
  <c r="BF156" i="2"/>
  <c r="BF159" i="2"/>
  <c r="BF160" i="2"/>
  <c r="BF164" i="2"/>
  <c r="BF165" i="2"/>
  <c r="BF166" i="2"/>
  <c r="BF169" i="2"/>
  <c r="BF170" i="2"/>
  <c r="BF171" i="2"/>
  <c r="BF172" i="2"/>
  <c r="BF173" i="2"/>
  <c r="BF175" i="2"/>
  <c r="BF176" i="2"/>
  <c r="BF177" i="2"/>
  <c r="BF182" i="2"/>
  <c r="BF184" i="2"/>
  <c r="BF185" i="2"/>
  <c r="BF187" i="2"/>
  <c r="BF188" i="2"/>
  <c r="BF192" i="2"/>
  <c r="BF195" i="2"/>
  <c r="BF197" i="2"/>
  <c r="BF199" i="2"/>
  <c r="BF205" i="2"/>
  <c r="BF206" i="2"/>
  <c r="BF210" i="2"/>
  <c r="BK207" i="2"/>
  <c r="J207" i="2" s="1"/>
  <c r="J99" i="2" s="1"/>
  <c r="BK209" i="2"/>
  <c r="J209" i="2" s="1"/>
  <c r="J100" i="2" s="1"/>
  <c r="J92" i="3"/>
  <c r="BF127" i="3"/>
  <c r="BF129" i="3"/>
  <c r="BF132" i="3"/>
  <c r="BF133" i="3"/>
  <c r="BF134" i="3"/>
  <c r="BF137" i="3"/>
  <c r="BF138" i="3"/>
  <c r="BF140" i="3"/>
  <c r="BF146" i="3"/>
  <c r="BF148" i="3"/>
  <c r="BF151" i="3"/>
  <c r="BF157" i="3"/>
  <c r="BF158" i="3"/>
  <c r="BF160" i="3"/>
  <c r="BF161" i="3"/>
  <c r="BF166" i="3"/>
  <c r="BF168" i="3"/>
  <c r="BF177" i="3"/>
  <c r="BF180" i="3"/>
  <c r="BF181" i="3"/>
  <c r="BF182" i="3"/>
  <c r="BF183" i="3"/>
  <c r="BF184" i="3"/>
  <c r="BF186" i="3"/>
  <c r="BF191" i="3"/>
  <c r="E85" i="4"/>
  <c r="J89" i="4"/>
  <c r="F92" i="4"/>
  <c r="J92" i="4"/>
  <c r="BF123" i="4"/>
  <c r="BF124" i="4"/>
  <c r="BF125" i="4"/>
  <c r="BF127" i="4"/>
  <c r="BF128" i="4"/>
  <c r="BF129" i="4"/>
  <c r="BF130" i="4"/>
  <c r="BF132" i="4"/>
  <c r="BF133" i="4"/>
  <c r="BF135" i="4"/>
  <c r="BF136" i="4"/>
  <c r="BF137" i="4"/>
  <c r="BF138" i="4"/>
  <c r="BF139" i="4"/>
  <c r="BF141" i="4"/>
  <c r="BK140" i="4"/>
  <c r="J140" i="4" s="1"/>
  <c r="J101" i="4" s="1"/>
  <c r="F33" i="2"/>
  <c r="AZ95" i="1" s="1"/>
  <c r="J33" i="3"/>
  <c r="AV96" i="1" s="1"/>
  <c r="F37" i="2"/>
  <c r="BD95" i="1" s="1"/>
  <c r="F35" i="3"/>
  <c r="BB96" i="1" s="1"/>
  <c r="F37" i="3"/>
  <c r="BD96" i="1" s="1"/>
  <c r="F33" i="4"/>
  <c r="AZ97" i="1"/>
  <c r="F35" i="4"/>
  <c r="BB97" i="1" s="1"/>
  <c r="F37" i="4"/>
  <c r="BD97" i="1" s="1"/>
  <c r="F36" i="2"/>
  <c r="BC95" i="1" s="1"/>
  <c r="J33" i="2"/>
  <c r="AV95" i="1" s="1"/>
  <c r="F35" i="2"/>
  <c r="BB95" i="1" s="1"/>
  <c r="F33" i="3"/>
  <c r="AZ96" i="1" s="1"/>
  <c r="F36" i="3"/>
  <c r="BC96" i="1" s="1"/>
  <c r="J33" i="4"/>
  <c r="AV97" i="1"/>
  <c r="F36" i="4"/>
  <c r="BC97" i="1" s="1"/>
  <c r="T121" i="4" l="1"/>
  <c r="P121" i="4"/>
  <c r="AU97" i="1"/>
  <c r="T123" i="3"/>
  <c r="T122" i="3" s="1"/>
  <c r="R123" i="3"/>
  <c r="R122" i="3" s="1"/>
  <c r="P123" i="3"/>
  <c r="P122" i="3" s="1"/>
  <c r="AU96" i="1" s="1"/>
  <c r="P120" i="2"/>
  <c r="AU95" i="1" s="1"/>
  <c r="R120" i="2"/>
  <c r="R121" i="4"/>
  <c r="BK120" i="2"/>
  <c r="J120" i="2" s="1"/>
  <c r="J30" i="2" s="1"/>
  <c r="AG95" i="1" s="1"/>
  <c r="J121" i="2"/>
  <c r="J97" i="2" s="1"/>
  <c r="BK123" i="3"/>
  <c r="J123" i="3" s="1"/>
  <c r="J97" i="3" s="1"/>
  <c r="BK121" i="4"/>
  <c r="J121" i="4"/>
  <c r="J96" i="4" s="1"/>
  <c r="AZ94" i="1"/>
  <c r="W29" i="1" s="1"/>
  <c r="BC94" i="1"/>
  <c r="W32" i="1" s="1"/>
  <c r="BD94" i="1"/>
  <c r="W33" i="1" s="1"/>
  <c r="F34" i="2"/>
  <c r="BA95" i="1" s="1"/>
  <c r="F34" i="3"/>
  <c r="BA96" i="1"/>
  <c r="F34" i="4"/>
  <c r="BA97" i="1" s="1"/>
  <c r="BB94" i="1"/>
  <c r="AX94" i="1" s="1"/>
  <c r="J34" i="2"/>
  <c r="AW95" i="1"/>
  <c r="AT95" i="1" s="1"/>
  <c r="J34" i="3"/>
  <c r="AW96" i="1" s="1"/>
  <c r="AT96" i="1" s="1"/>
  <c r="J34" i="4"/>
  <c r="AW97" i="1" s="1"/>
  <c r="AT97" i="1" s="1"/>
  <c r="J39" i="2" l="1"/>
  <c r="J96" i="2"/>
  <c r="BK122" i="3"/>
  <c r="J122" i="3"/>
  <c r="J96" i="3" s="1"/>
  <c r="AN95" i="1"/>
  <c r="AU94" i="1"/>
  <c r="BA94" i="1"/>
  <c r="W30" i="1" s="1"/>
  <c r="W31" i="1"/>
  <c r="AV94" i="1"/>
  <c r="AK29" i="1" s="1"/>
  <c r="AY94" i="1"/>
  <c r="J30" i="4"/>
  <c r="AG97" i="1" s="1"/>
  <c r="AN97" i="1" s="1"/>
  <c r="J39" i="4" l="1"/>
  <c r="AW94" i="1"/>
  <c r="AK30" i="1"/>
  <c r="J30" i="3"/>
  <c r="AG96" i="1" s="1"/>
  <c r="AN96" i="1" s="1"/>
  <c r="J39" i="3" l="1"/>
  <c r="AG94" i="1"/>
  <c r="AK26" i="1"/>
  <c r="AK35" i="1"/>
  <c r="AT94" i="1"/>
  <c r="AN94" i="1" l="1"/>
</calcChain>
</file>

<file path=xl/sharedStrings.xml><?xml version="1.0" encoding="utf-8"?>
<sst xmlns="http://schemas.openxmlformats.org/spreadsheetml/2006/main" count="2886" uniqueCount="581">
  <si>
    <t>Export Komplet</t>
  </si>
  <si>
    <t/>
  </si>
  <si>
    <t>2.0</t>
  </si>
  <si>
    <t>False</t>
  </si>
  <si>
    <t>{8cd99a31-81ab-4d47-876f-7ad329bc6bea}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</si>
  <si>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</si>
  <si>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</si>
  <si>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</si>
  <si>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</si>
  <si>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</si>
  <si>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</si>
  <si>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</si>
  <si>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</si>
  <si>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</si>
  <si>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Brezový háj v Nitre - budovanie prvkov zelenej infraštruktúry</t>
  </si>
  <si>
    <t>JKSO:</t>
  </si>
  <si>
    <t>KS:</t>
  </si>
  <si>
    <t>Miesto:</t>
  </si>
  <si>
    <t>Nitra</t>
  </si>
  <si>
    <t>Dátum:</t>
  </si>
  <si>
    <t>14. 12. 2020</t>
  </si>
  <si>
    <t>Objednávateľ:</t>
  </si>
  <si>
    <t>IČO:</t>
  </si>
  <si>
    <t>Mesto Nitra</t>
  </si>
  <si>
    <t>IČ DPH:</t>
  </si>
  <si>
    <t>Zhotoviteľ:</t>
  </si>
  <si>
    <t>Vyplň údaj</t>
  </si>
  <si>
    <t>Projektant:</t>
  </si>
  <si>
    <t xml:space="preserve">Ing.Straňáková </t>
  </si>
  <si>
    <t>True</t>
  </si>
  <si>
    <t>0,01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</si>
  <si>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</si>
  <si>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</si>
  <si>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</si>
  <si>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</si>
  <si>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</si>
  <si>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</si>
  <si>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</si>
  <si>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</si>
  <si>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</si>
  <si>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</si>
  <si>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</si>
  <si>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</si>
  <si>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</si>
  <si>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</si>
  <si>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</si>
  <si>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</si>
  <si>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</si>
  <si>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</si>
  <si>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</si>
  <si>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</si>
  <si>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</si>
  <si>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</si>
  <si>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</si>
  <si>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</si>
  <si>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</si>
  <si>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</si>
  <si>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</si>
  <si>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</si>
  <si>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</si>
  <si>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</si>
  <si>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</si>
  <si>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</si>
  <si>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</si>
  <si>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</si>
  <si>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</si>
  <si>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</si>
  <si>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</si>
  <si>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</si>
  <si>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</si>
  <si>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</si>
  <si>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</si>
  <si>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</si>
  <si>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</si>
  <si>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</si>
  <si>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</si>
  <si>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</si>
  <si>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</si>
  <si>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</si>
  <si>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</si>
  <si>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SO 01 Sadové úpravy</t>
  </si>
  <si>
    <t>STA</t>
  </si>
  <si>
    <t>1</t>
  </si>
  <si>
    <t>{7ab61164-52c1-4418-b3e2-dbb7ece4c3d6}</t>
  </si>
  <si>
    <t>02</t>
  </si>
  <si>
    <t>SO 02 Prvky urbánneho dizajnu</t>
  </si>
  <si>
    <t>{16eeccd3-8659-4806-8fbf-7b5a990d2c8d}</t>
  </si>
  <si>
    <t>03</t>
  </si>
  <si>
    <t>SO 03 Verejné osvetlenie</t>
  </si>
  <si>
    <t>{09de35c0-1708-475b-b4f2-8843c359a840}</t>
  </si>
  <si>
    <t>KRYCÍ LIST ROZPOČTU</t>
  </si>
  <si>
    <t>Objekt:</t>
  </si>
  <si>
    <t>01 - SO 01 Sadové úpravy</t>
  </si>
  <si>
    <t>REKAPITULÁCIA ROZPOČTU</t>
  </si>
  <si>
    <t>Kód dielu - Popis</t>
  </si>
  <si>
    <t>Cena celkom [EUR]</t>
  </si>
  <si>
    <t>Náklady z rozpočtu</t>
  </si>
  <si>
    <t>-1</t>
  </si>
  <si>
    <t>1 - Zemné práce</t>
  </si>
  <si>
    <t>HSV - Práce a dodávky HSV</t>
  </si>
  <si>
    <t>9 - Ostatné konštrukcie a práce-búranie</t>
  </si>
  <si>
    <t>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</si>
  <si>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</si>
  <si>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</si>
  <si>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</si>
  <si>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</si>
  <si>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</si>
  <si>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</si>
  <si>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</si>
  <si>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</si>
  <si>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</si>
  <si>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</si>
  <si>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</si>
  <si>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</si>
  <si>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Zemné práce</t>
  </si>
  <si>
    <t>ROZPOCET</t>
  </si>
  <si>
    <t>K</t>
  </si>
  <si>
    <t>111201101</t>
  </si>
  <si>
    <t>Odstránenie krovín a stromov s koreňom s priemerom kmeňa do 100 mm, do 1000 m2</t>
  </si>
  <si>
    <t>m2</t>
  </si>
  <si>
    <t>4</t>
  </si>
  <si>
    <t>2</t>
  </si>
  <si>
    <t>111301111</t>
  </si>
  <si>
    <t>Zobratie mačiny hr. do 100 mm</t>
  </si>
  <si>
    <t>3</t>
  </si>
  <si>
    <t>112101111</t>
  </si>
  <si>
    <t>Vyrúbanie stromu listnatého vo svahu do 1:5 priem. kmeňa do 200 mm</t>
  </si>
  <si>
    <t>ks</t>
  </si>
  <si>
    <t>6</t>
  </si>
  <si>
    <t>112101112</t>
  </si>
  <si>
    <t>Vyrúbanie stromu listnatého vo svahu do 1:5 priem. kmeňa nad 200 do 300 mm</t>
  </si>
  <si>
    <t>8</t>
  </si>
  <si>
    <t>5</t>
  </si>
  <si>
    <t>112101113</t>
  </si>
  <si>
    <t>Vyrúbanie stromu listnatého vo svahu do 1:5 priem. kmeňa nad 300 do 400 mm</t>
  </si>
  <si>
    <t>10</t>
  </si>
  <si>
    <t>112101114</t>
  </si>
  <si>
    <t>Vyrúbanie stromu listnatého vo svahu do 1:5 priem. kmeňa nad 400 do 500 mm</t>
  </si>
  <si>
    <t>12</t>
  </si>
  <si>
    <t>7</t>
  </si>
  <si>
    <t>112101115</t>
  </si>
  <si>
    <t>Vyrúbanie stromu listnatého vo svahu do 1:5 priem. kmeňa nad 500 do 600 mm</t>
  </si>
  <si>
    <t>14</t>
  </si>
  <si>
    <t>112101116</t>
  </si>
  <si>
    <t>Vyrúbanie stromu listnatého vo svahu do 1:5 priem. kmeňa nad 600 do 700 mm</t>
  </si>
  <si>
    <t>16</t>
  </si>
  <si>
    <t>9</t>
  </si>
  <si>
    <t>112101119</t>
  </si>
  <si>
    <t>Vyrúbanie stromu listnatého vo svahu do 1:5 priem. kmeňa nad 900 do 1000 mm</t>
  </si>
  <si>
    <t>18</t>
  </si>
  <si>
    <t>112101221</t>
  </si>
  <si>
    <t>Vyrúbanie stromu ihl. v rovine alebo vo svahu do 1:5 priemer kmeňa do 200 mm</t>
  </si>
  <si>
    <t>11</t>
  </si>
  <si>
    <t>112101222</t>
  </si>
  <si>
    <t>Vyrúbanie stromu ihl. na svahu do 1:5 priemer kmeňa nad 200 do 300 mm</t>
  </si>
  <si>
    <t>22</t>
  </si>
  <si>
    <t>112101223</t>
  </si>
  <si>
    <t>Vyrúbanie stromu ihl. na svahu do 1:5 priemer kmeňa nad 300 do 400 mm</t>
  </si>
  <si>
    <t>24</t>
  </si>
  <si>
    <t>13</t>
  </si>
  <si>
    <t>183101211</t>
  </si>
  <si>
    <t>Hĺbenie jamiek pre výsadbu v hornine 1 až 4 s výmenou pôdy do 50% v rovine alebo na svahu do 1:5 objemu do 0, 01 m3</t>
  </si>
  <si>
    <t>26</t>
  </si>
  <si>
    <t>183101213</t>
  </si>
  <si>
    <t>Hĺbenie jamiek pre výsadbu v hornine 1 až 4 s výmenou pôdy do 50% v rovine alebo na svahu do 1:5 objemu nad 0, 02 do 0,05 m3</t>
  </si>
  <si>
    <t>28</t>
  </si>
  <si>
    <t>15</t>
  </si>
  <si>
    <t>183101215</t>
  </si>
  <si>
    <t>Hĺbenie jamiek pre výsadbu v hornine 1 až 4 s výmenou pôdy do 50% v rovine alebo na svahu do 1:5 objemu nad 0, 125 do 0,40 m3</t>
  </si>
  <si>
    <t>30</t>
  </si>
  <si>
    <t>122101102</t>
  </si>
  <si>
    <t>Odkopávka a prekopávka nezapažená v hornine 1 a 2, nad 100 do 1000 m3</t>
  </si>
  <si>
    <t>m3</t>
  </si>
  <si>
    <t>32</t>
  </si>
  <si>
    <t>17</t>
  </si>
  <si>
    <t>180401211</t>
  </si>
  <si>
    <t>Založenie trávnika lúčneho výsevom v rovine alebo na svahu do 1:5</t>
  </si>
  <si>
    <t>34</t>
  </si>
  <si>
    <t>M</t>
  </si>
  <si>
    <t>0057211200</t>
  </si>
  <si>
    <t>Trávové semeno - lúčna zmes, 2g/m2, 1408m2</t>
  </si>
  <si>
    <t>kg</t>
  </si>
  <si>
    <t>36</t>
  </si>
  <si>
    <t>19</t>
  </si>
  <si>
    <t>180402111</t>
  </si>
  <si>
    <t>Založenie trávnika parkového výsevom v rovine do 1:5</t>
  </si>
  <si>
    <t>38</t>
  </si>
  <si>
    <t>0057211100</t>
  </si>
  <si>
    <t>Tráva - Trávové semeno, 30g/m2, 366m2</t>
  </si>
  <si>
    <t>40</t>
  </si>
  <si>
    <t>21</t>
  </si>
  <si>
    <t>181301101</t>
  </si>
  <si>
    <t>Rozprestretie ornice v rovine, plocha do 500 m2, hr.do 100 mm</t>
  </si>
  <si>
    <t>42</t>
  </si>
  <si>
    <t>183204112</t>
  </si>
  <si>
    <t>Výsadba kvetín do pripravovanej pôdy so zaliatím s jednoduchými koreňami trvaliek</t>
  </si>
  <si>
    <t>44</t>
  </si>
  <si>
    <t>23</t>
  </si>
  <si>
    <t>0301</t>
  </si>
  <si>
    <t>Achillea millefolium Terracotta</t>
  </si>
  <si>
    <t>46</t>
  </si>
  <si>
    <t>0302</t>
  </si>
  <si>
    <t>Angelica archangelica</t>
  </si>
  <si>
    <t>48</t>
  </si>
  <si>
    <t>25</t>
  </si>
  <si>
    <t>0303</t>
  </si>
  <si>
    <t>Artemisia dranunculus Senior</t>
  </si>
  <si>
    <t>50</t>
  </si>
  <si>
    <t>0304</t>
  </si>
  <si>
    <t>Aster laterifolius Monch</t>
  </si>
  <si>
    <t>52</t>
  </si>
  <si>
    <t>27</t>
  </si>
  <si>
    <t>0305</t>
  </si>
  <si>
    <t>Brunnera macrophylla</t>
  </si>
  <si>
    <t>54</t>
  </si>
  <si>
    <t>0306</t>
  </si>
  <si>
    <t>Campanula lactiflora Loddon Anna</t>
  </si>
  <si>
    <t>56</t>
  </si>
  <si>
    <t>29</t>
  </si>
  <si>
    <t>0307</t>
  </si>
  <si>
    <t>Echinacea purpurea Magnus</t>
  </si>
  <si>
    <t>58</t>
  </si>
  <si>
    <t>0308</t>
  </si>
  <si>
    <t>Eupatorium maculatum Atropurpureum</t>
  </si>
  <si>
    <t>60</t>
  </si>
  <si>
    <t>31</t>
  </si>
  <si>
    <t>0309</t>
  </si>
  <si>
    <t>Euphorbia palustris Walenburg´s Glorie</t>
  </si>
  <si>
    <t>62</t>
  </si>
  <si>
    <t>0310</t>
  </si>
  <si>
    <t>Filipendula purpurea Elegans</t>
  </si>
  <si>
    <t>64</t>
  </si>
  <si>
    <t>33</t>
  </si>
  <si>
    <t>0311</t>
  </si>
  <si>
    <t>Geranium Patricia</t>
  </si>
  <si>
    <t>66</t>
  </si>
  <si>
    <t>0312</t>
  </si>
  <si>
    <t>Geranium magnificum Anemoniflorum</t>
  </si>
  <si>
    <t>68</t>
  </si>
  <si>
    <t>35</t>
  </si>
  <si>
    <t>0313</t>
  </si>
  <si>
    <t>Hemerocallis Aten</t>
  </si>
  <si>
    <t>70</t>
  </si>
  <si>
    <t>0314</t>
  </si>
  <si>
    <t>Leucanthenum vulgaris Mainkonigin</t>
  </si>
  <si>
    <t>72</t>
  </si>
  <si>
    <t>37</t>
  </si>
  <si>
    <t>0315</t>
  </si>
  <si>
    <t>Liatris spicata Floristan Weiss</t>
  </si>
  <si>
    <t>74</t>
  </si>
  <si>
    <t>0316</t>
  </si>
  <si>
    <t>Lysimachia clethroides</t>
  </si>
  <si>
    <t>76</t>
  </si>
  <si>
    <t>39</t>
  </si>
  <si>
    <t>0317</t>
  </si>
  <si>
    <t>Lythrum salicaria</t>
  </si>
  <si>
    <t>78</t>
  </si>
  <si>
    <t>0318</t>
  </si>
  <si>
    <t>Melissa officinalis</t>
  </si>
  <si>
    <t>80</t>
  </si>
  <si>
    <t>41</t>
  </si>
  <si>
    <t>0319</t>
  </si>
  <si>
    <t>Monarda Schneewittchen</t>
  </si>
  <si>
    <t>82</t>
  </si>
  <si>
    <t>0320</t>
  </si>
  <si>
    <t>Persicaria amplexicaulis Rosea</t>
  </si>
  <si>
    <t>84</t>
  </si>
  <si>
    <t>43</t>
  </si>
  <si>
    <t>0321</t>
  </si>
  <si>
    <t>Phlomis tuberosa</t>
  </si>
  <si>
    <t>86</t>
  </si>
  <si>
    <t>0322</t>
  </si>
  <si>
    <t>Rudbeckia fulgida Goldsturm</t>
  </si>
  <si>
    <t>88</t>
  </si>
  <si>
    <t>45</t>
  </si>
  <si>
    <t>0323</t>
  </si>
  <si>
    <t>Salvia Serenade</t>
  </si>
  <si>
    <t>90</t>
  </si>
  <si>
    <t>0324</t>
  </si>
  <si>
    <t>Sanguisorba officinalis Red Thunder</t>
  </si>
  <si>
    <t>92</t>
  </si>
  <si>
    <t>47</t>
  </si>
  <si>
    <t>0325</t>
  </si>
  <si>
    <t>Veronica gentianoides</t>
  </si>
  <si>
    <t>94</t>
  </si>
  <si>
    <t>0326</t>
  </si>
  <si>
    <t>Veronicastrum Pink Glow</t>
  </si>
  <si>
    <t>96</t>
  </si>
  <si>
    <t>49</t>
  </si>
  <si>
    <t>0327</t>
  </si>
  <si>
    <t>Calamgrostis acutiflora  Karl Foester</t>
  </si>
  <si>
    <t>98</t>
  </si>
  <si>
    <t>183204113</t>
  </si>
  <si>
    <t>Mechanizovaná výsadba cibuľovín do pripravovanej pôdy , kvitnúca zmes cibuľovín (Narcissus žltý, biely, Muscari, Crocus), 260ks/m2</t>
  </si>
  <si>
    <t>100</t>
  </si>
  <si>
    <t>51</t>
  </si>
  <si>
    <t>184102111</t>
  </si>
  <si>
    <t>Výsadba dreviny s balom v rovine alebo na svahu do 1:5, priemer balu nad 100 do 200 mm</t>
  </si>
  <si>
    <t>102</t>
  </si>
  <si>
    <t>0201</t>
  </si>
  <si>
    <t>Corylus avellana, 40/60 cm</t>
  </si>
  <si>
    <t>104</t>
  </si>
  <si>
    <t>53</t>
  </si>
  <si>
    <t>0202</t>
  </si>
  <si>
    <t>Padus avium, 40/60 cm</t>
  </si>
  <si>
    <t>106</t>
  </si>
  <si>
    <t>0203</t>
  </si>
  <si>
    <t>Sambucus nigra, 40/60 cm</t>
  </si>
  <si>
    <t>108</t>
  </si>
  <si>
    <t>55</t>
  </si>
  <si>
    <t>184102114</t>
  </si>
  <si>
    <t>Výsadba dreviny s balom v rovine alebo na svahu do 1:5, priemer balu nad 400 do 500 mm</t>
  </si>
  <si>
    <t>110</t>
  </si>
  <si>
    <t>0100</t>
  </si>
  <si>
    <t>Acer campestre, o 12/14 cm</t>
  </si>
  <si>
    <t>112</t>
  </si>
  <si>
    <t>57</t>
  </si>
  <si>
    <t>0101</t>
  </si>
  <si>
    <t>Betula pendula, o 12/14 cm</t>
  </si>
  <si>
    <t>114</t>
  </si>
  <si>
    <t>0102</t>
  </si>
  <si>
    <t>Betula pendula, o 16/18 cm</t>
  </si>
  <si>
    <t>116</t>
  </si>
  <si>
    <t>59</t>
  </si>
  <si>
    <t>0103</t>
  </si>
  <si>
    <t>Carpinus betulus, o 16/18 cm</t>
  </si>
  <si>
    <t>118</t>
  </si>
  <si>
    <t>0104</t>
  </si>
  <si>
    <t>Fagus sylvatica, o 12/14 cm</t>
  </si>
  <si>
    <t>120</t>
  </si>
  <si>
    <t>61</t>
  </si>
  <si>
    <t>0105</t>
  </si>
  <si>
    <t>Fraxinus angustifolia, o 16/18 cm</t>
  </si>
  <si>
    <t>122</t>
  </si>
  <si>
    <t>0106</t>
  </si>
  <si>
    <t>Fraxinus excelsior, o 16/18 cm</t>
  </si>
  <si>
    <t>124</t>
  </si>
  <si>
    <t>63</t>
  </si>
  <si>
    <t>0107</t>
  </si>
  <si>
    <t>Prunus avium Plena, o 16/18 cm</t>
  </si>
  <si>
    <t>126</t>
  </si>
  <si>
    <t>0108</t>
  </si>
  <si>
    <t>Quercus coccinea, o 14/16 cm</t>
  </si>
  <si>
    <t>128</t>
  </si>
  <si>
    <t>65</t>
  </si>
  <si>
    <t>0109</t>
  </si>
  <si>
    <t>Quercus palustris, o 18/20 cm</t>
  </si>
  <si>
    <t>130</t>
  </si>
  <si>
    <t>0110</t>
  </si>
  <si>
    <t>Quercus robur, o 16/18 cm</t>
  </si>
  <si>
    <t>132</t>
  </si>
  <si>
    <t>67</t>
  </si>
  <si>
    <t>0111</t>
  </si>
  <si>
    <t>Quercus robur Fastigiata Koster, o 14/16 cm</t>
  </si>
  <si>
    <t>134</t>
  </si>
  <si>
    <t>0112</t>
  </si>
  <si>
    <t>Quercus rubra, o 16/18 cm</t>
  </si>
  <si>
    <t>136</t>
  </si>
  <si>
    <t>69</t>
  </si>
  <si>
    <t>0113</t>
  </si>
  <si>
    <t>Tilia cordata, o 16/18 cm</t>
  </si>
  <si>
    <t>138</t>
  </si>
  <si>
    <t>HSV</t>
  </si>
  <si>
    <t>Práce a dodávky HSV</t>
  </si>
  <si>
    <t>184921093</t>
  </si>
  <si>
    <t>Mulčovanie rastlín pri hrúbke mulča nad 50 do 100 mm v rovine alebo na svahu do 1:5</t>
  </si>
  <si>
    <t>140</t>
  </si>
  <si>
    <t>71</t>
  </si>
  <si>
    <t>027M 10016</t>
  </si>
  <si>
    <t>Mulčovací materiál - smreková kôra, vrece=70l</t>
  </si>
  <si>
    <t>142</t>
  </si>
  <si>
    <t>185851111</t>
  </si>
  <si>
    <t>Dovoz vody pre zálievku rastlín na vzdialenosť do 6000 m</t>
  </si>
  <si>
    <t>144</t>
  </si>
  <si>
    <t>73</t>
  </si>
  <si>
    <t>185802113</t>
  </si>
  <si>
    <t>Hnojenie pôdy v rovine alebo na svahu do 1:5 umelým hnojivom naširoko, špeciálne hnojivo pre cibuľoviny</t>
  </si>
  <si>
    <t>146</t>
  </si>
  <si>
    <t>184202111</t>
  </si>
  <si>
    <t>Zakotvenie dreviny troma a viac kolmi pri priemere kolov do 100 mm pri dĺžke kolov do 2 m</t>
  </si>
  <si>
    <t>148</t>
  </si>
  <si>
    <t>75</t>
  </si>
  <si>
    <t>027M 10001</t>
  </si>
  <si>
    <t>Koly drevené 250/5,0 špic, 3ks/strom</t>
  </si>
  <si>
    <t>150</t>
  </si>
  <si>
    <t>027M 10002</t>
  </si>
  <si>
    <t>Koly drevené 250/6,0 pólka, 1ks/strom</t>
  </si>
  <si>
    <t>152</t>
  </si>
  <si>
    <t>77</t>
  </si>
  <si>
    <t>027M 10020</t>
  </si>
  <si>
    <t>Viazací a spojovací materiál</t>
  </si>
  <si>
    <t>154</t>
  </si>
  <si>
    <t>027M 10008</t>
  </si>
  <si>
    <t>Substrát pre okrasné rastliny (1l/t, 2l/k, 40l/s), 1 vrece=75l</t>
  </si>
  <si>
    <t>156</t>
  </si>
  <si>
    <t>79</t>
  </si>
  <si>
    <t>184921240</t>
  </si>
  <si>
    <t>Mulčovanie záhonu štrkom alebo štrkodrvou hr. vrstvy nad 50 do 100 mm v rovine alebo na svahu do 1:5</t>
  </si>
  <si>
    <t>158</t>
  </si>
  <si>
    <t>027M 10023</t>
  </si>
  <si>
    <t>Štrk lomový - vápencová drť fr. 8/16, 433m2*0,1m</t>
  </si>
  <si>
    <t>160</t>
  </si>
  <si>
    <t>81</t>
  </si>
  <si>
    <t>183205121</t>
  </si>
  <si>
    <t>Založenie záhonu na starom trávniku na svahu do 1:5</t>
  </si>
  <si>
    <t>162</t>
  </si>
  <si>
    <t>183403114</t>
  </si>
  <si>
    <t>Obrobenie pôdy kultivátorovaním v rovine alebo na svahu do 1:5, dažď. zahr.(575m2), lúčny trávnik(1408m2)</t>
  </si>
  <si>
    <t>164</t>
  </si>
  <si>
    <t>83</t>
  </si>
  <si>
    <t>183403153</t>
  </si>
  <si>
    <t>Obrobenie pôdy hrabaním v rovine alebo na svahu do 1:5 dažď. zahr.(575m2), lúčny trávnik(1408m2), parkový trávnik(366m2)</t>
  </si>
  <si>
    <t>166</t>
  </si>
  <si>
    <t>183403161</t>
  </si>
  <si>
    <t>Obrobenie pôdy valcovaním v rovine alebo na svahu do 1:5, lúčny trávnik(1408m2), parkový trávnik(366m2)</t>
  </si>
  <si>
    <t>168</t>
  </si>
  <si>
    <t>Ostatné konštrukcie a práce-búranie</t>
  </si>
  <si>
    <t>85</t>
  </si>
  <si>
    <t>979087017</t>
  </si>
  <si>
    <t>Odvoz na skládku stromov a pňov do 5000m</t>
  </si>
  <si>
    <t>t</t>
  </si>
  <si>
    <t>170</t>
  </si>
  <si>
    <t>99</t>
  </si>
  <si>
    <t>Presun hmôt HSV</t>
  </si>
  <si>
    <t>998231311</t>
  </si>
  <si>
    <t>Presun hmôt pre sadovnícke a krajinárske úpravy do 5000 m</t>
  </si>
  <si>
    <t>172</t>
  </si>
  <si>
    <t>02 - SO 02 Prvky urbánneho dizajnu</t>
  </si>
  <si>
    <t>HSV - HSV</t>
  </si>
  <si>
    <t xml:space="preserve">    1 - Zemné práce</t>
  </si>
  <si>
    <t xml:space="preserve">    100 - MESTSKÝ MOBILIÁR</t>
  </si>
  <si>
    <t xml:space="preserve">    101 - HERNÉ PRVKY</t>
  </si>
  <si>
    <t xml:space="preserve">    102 - FITNESS PRVKY</t>
  </si>
  <si>
    <t xml:space="preserve">    103 - WORKOUT PRVKY</t>
  </si>
  <si>
    <t>Tráva - Trávové semeno</t>
  </si>
  <si>
    <t>MESTSKÝ MOBILIÁR</t>
  </si>
  <si>
    <t>LS</t>
  </si>
  <si>
    <t>Lavička s operadlom</t>
  </si>
  <si>
    <t>LSM</t>
  </si>
  <si>
    <t>Výkop otvorov, betonáž, osadenie a  zmontovanie</t>
  </si>
  <si>
    <t>PL</t>
  </si>
  <si>
    <t>Lavička bez operadla (piknik)</t>
  </si>
  <si>
    <t>LSM.1</t>
  </si>
  <si>
    <t>PS</t>
  </si>
  <si>
    <t>Stôl obdĺžnikový (piknik)</t>
  </si>
  <si>
    <t>PSM</t>
  </si>
  <si>
    <t>TS</t>
  </si>
  <si>
    <t>Tabuľa informačná so šípkami (rázcestník)</t>
  </si>
  <si>
    <t>TSM</t>
  </si>
  <si>
    <t>TM</t>
  </si>
  <si>
    <t>Tabuľa informačná malá (1xA4)</t>
  </si>
  <si>
    <t>TMM</t>
  </si>
  <si>
    <t>TV</t>
  </si>
  <si>
    <t>Tabuľa informačná veľká (8xA4)</t>
  </si>
  <si>
    <t>TVM</t>
  </si>
  <si>
    <t>KS</t>
  </si>
  <si>
    <t>Kôš odpadkový so strieškou</t>
  </si>
  <si>
    <t>KSM</t>
  </si>
  <si>
    <t>SB</t>
  </si>
  <si>
    <t>Stojan na bicykel</t>
  </si>
  <si>
    <t>SBM</t>
  </si>
  <si>
    <t>101</t>
  </si>
  <si>
    <t>HERNÉ PRVKY</t>
  </si>
  <si>
    <t>HP13</t>
  </si>
  <si>
    <t>Hojdačka pružinová - koník</t>
  </si>
  <si>
    <t>H13M</t>
  </si>
  <si>
    <t>HP4</t>
  </si>
  <si>
    <t>Hojdačka prevažovacia</t>
  </si>
  <si>
    <t>HP4M</t>
  </si>
  <si>
    <t>HP5</t>
  </si>
  <si>
    <t>Kolotoč</t>
  </si>
  <si>
    <t>HP5M</t>
  </si>
  <si>
    <t>HP6</t>
  </si>
  <si>
    <t>Herná zostava domček so šmykľavkou</t>
  </si>
  <si>
    <t>HP6M</t>
  </si>
  <si>
    <t>HP6D</t>
  </si>
  <si>
    <t>Dopadová plocha 49m2 - praný riečny štrk hr. 40 cm</t>
  </si>
  <si>
    <t>HP7</t>
  </si>
  <si>
    <t>Herná zostava na lezenie so sieťami</t>
  </si>
  <si>
    <t>HP7M</t>
  </si>
  <si>
    <t>HP7D</t>
  </si>
  <si>
    <t>Dopadová plocha 99m2 - praný riečny štrk hr. 40 cm</t>
  </si>
  <si>
    <t>HP8</t>
  </si>
  <si>
    <t>Hojdačka reťazová</t>
  </si>
  <si>
    <t>HP8M</t>
  </si>
  <si>
    <t>HP8D</t>
  </si>
  <si>
    <t>Dopadová plocha 25m2 - praný riečny štrk hr. 40 cm</t>
  </si>
  <si>
    <t>FITNESS PRVKY</t>
  </si>
  <si>
    <t>FP1</t>
  </si>
  <si>
    <t>Posilovanie rúk dolných</t>
  </si>
  <si>
    <t>FP1M</t>
  </si>
  <si>
    <t>FP2</t>
  </si>
  <si>
    <t>Posilovanie rúk horných</t>
  </si>
  <si>
    <t>FP2M</t>
  </si>
  <si>
    <t>FP3</t>
  </si>
  <si>
    <t>Posilovacia stanica IV - 6 cvičebných aktivít</t>
  </si>
  <si>
    <t>FP3M</t>
  </si>
  <si>
    <t>FP4</t>
  </si>
  <si>
    <t>Lyže</t>
  </si>
  <si>
    <t>FP4M</t>
  </si>
  <si>
    <t>FP5</t>
  </si>
  <si>
    <t>Korčule</t>
  </si>
  <si>
    <t>FP5M</t>
  </si>
  <si>
    <t>FPM</t>
  </si>
  <si>
    <t>dopadová plocha - odkopanie zeminy, navážka štrku, obrubníky</t>
  </si>
  <si>
    <t>FPD</t>
  </si>
  <si>
    <t>EPMD povrch mix-šedo-čierna hr. 80 mm</t>
  </si>
  <si>
    <t>103</t>
  </si>
  <si>
    <t>WORKOUT PRVKY</t>
  </si>
  <si>
    <t>SP1</t>
  </si>
  <si>
    <t>Bradlá</t>
  </si>
  <si>
    <t>SP1M</t>
  </si>
  <si>
    <t>SP2</t>
  </si>
  <si>
    <t>Trojhrazda</t>
  </si>
  <si>
    <t>SP2M</t>
  </si>
  <si>
    <t>SP3</t>
  </si>
  <si>
    <t>Rebrík</t>
  </si>
  <si>
    <t>SP3M</t>
  </si>
  <si>
    <t>SP4</t>
  </si>
  <si>
    <t>Rúčkovadlo</t>
  </si>
  <si>
    <t>SP4M</t>
  </si>
  <si>
    <t>SP5</t>
  </si>
  <si>
    <t>Posilňovanie nôh</t>
  </si>
  <si>
    <t>SP5M</t>
  </si>
  <si>
    <t>SP6</t>
  </si>
  <si>
    <t>Kruhy</t>
  </si>
  <si>
    <t>SP6M</t>
  </si>
  <si>
    <t>SP7</t>
  </si>
  <si>
    <t>Kladina</t>
  </si>
  <si>
    <t>SP7M</t>
  </si>
  <si>
    <t>SPD</t>
  </si>
  <si>
    <t>dopadová plocha - odkopanie zeminy, navážka štrku</t>
  </si>
  <si>
    <t>03 - SO 03 Verejné osvetlenie</t>
  </si>
  <si>
    <t>M1 - Demontáž silnoprúd</t>
  </si>
  <si>
    <t>M2 - Montáž silnoprúd</t>
  </si>
  <si>
    <t>M3 - Svietidla</t>
  </si>
  <si>
    <t xml:space="preserve">M4 - Dodávka silnoprúdu </t>
  </si>
  <si>
    <t>M5 - Revízia</t>
  </si>
  <si>
    <t>M1</t>
  </si>
  <si>
    <t>Demontáž silnoprúd</t>
  </si>
  <si>
    <t>Pol1</t>
  </si>
  <si>
    <t>Demontáž svietidiel do 6m</t>
  </si>
  <si>
    <t>Pol2</t>
  </si>
  <si>
    <t>Skrátenie stožiarov na výšku 5m</t>
  </si>
  <si>
    <t>Pol3</t>
  </si>
  <si>
    <t>Odvoz odpadu</t>
  </si>
  <si>
    <t>M2</t>
  </si>
  <si>
    <t>Montáž silnoprúd</t>
  </si>
  <si>
    <t>Pol4</t>
  </si>
  <si>
    <t>Montáž elektrovýzbroje</t>
  </si>
  <si>
    <t>Pol5</t>
  </si>
  <si>
    <t>Ochranný náter rezu stožiara (0,01m2)</t>
  </si>
  <si>
    <t>Pol6</t>
  </si>
  <si>
    <t>Montáž svietidla do 6m</t>
  </si>
  <si>
    <t>Pol7</t>
  </si>
  <si>
    <t>Ostatná montáž, doprava a manipulácia s materiálom</t>
  </si>
  <si>
    <t>M3</t>
  </si>
  <si>
    <t>Svietidla</t>
  </si>
  <si>
    <t>Pol8</t>
  </si>
  <si>
    <t xml:space="preserve">Montáž svietidla </t>
  </si>
  <si>
    <t>-469664436</t>
  </si>
  <si>
    <t>Pol8a</t>
  </si>
  <si>
    <t>Svietidla SHUFFLE 20LED/4800lm/46W/NW/5068/V60</t>
  </si>
  <si>
    <t>-913819168</t>
  </si>
  <si>
    <t>M4</t>
  </si>
  <si>
    <t xml:space="preserve">Dodávka silnoprúdu </t>
  </si>
  <si>
    <t>Pol9</t>
  </si>
  <si>
    <t>Elektrovýzbroj stožiara</t>
  </si>
  <si>
    <t>Pol10</t>
  </si>
  <si>
    <t>Ochranný náter zinkový</t>
  </si>
  <si>
    <t>Pol11</t>
  </si>
  <si>
    <t>Kábel CYKY-J 3 x 2,5mm2</t>
  </si>
  <si>
    <t>m</t>
  </si>
  <si>
    <t>Pol12</t>
  </si>
  <si>
    <t>Svorkovnice RS</t>
  </si>
  <si>
    <t>Pol13</t>
  </si>
  <si>
    <t>Drobný spotrebný materiál</t>
  </si>
  <si>
    <t>M5</t>
  </si>
  <si>
    <t>Revízia</t>
  </si>
  <si>
    <t>Pol14</t>
  </si>
  <si>
    <t>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</si>
</sst>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10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1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1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167" fontId="30" fillId="0" borderId="0" xfId="0" applyNumberFormat="1" applyFont="1" applyAlignment="1">
      <alignment vertical="center"/>
    </xf>
    <xf numFmtId="0" fontId="7" fillId="0" borderId="3" xfId="0" applyFont="1" applyBorder="1" applyAlignment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7" fillId="0" borderId="14" xfId="0" applyFont="1" applyBorder="1" applyAlignment="1"/>
    <xf numFmtId="0" fontId="7" fillId="0" borderId="0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167" fontId="19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167" fontId="31" fillId="3" borderId="22" xfId="0" applyNumberFormat="1" applyFont="1" applyFill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3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>
      <alignment horizontal="center" vertical="center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vertical="center"/>
    </xf>
    <xf numFmtId="4" fontId="8" fillId="0" borderId="20" xfId="0" applyNumberFormat="1" applyFont="1" applyBorder="1" applyAlignment="1">
      <alignment vertical="center"/>
    </xf>
    <xf numFmtId="0" fontId="8" fillId="0" borderId="0" xfId="0" applyFont="1" applyAlignment="1">
      <alignment horizontal="left"/>
    </xf>
    <xf numFmtId="167" fontId="8" fillId="0" borderId="0" xfId="0" applyNumberFormat="1" applyFont="1" applyAlignment="1"/>
    <xf numFmtId="0" fontId="31" fillId="3" borderId="19" xfId="0" applyFont="1" applyFill="1" applyBorder="1" applyAlignment="1" applyProtection="1">
      <alignment horizontal="left" vertical="center"/>
      <protection locked="0"/>
    </xf>
    <xf numFmtId="0" fontId="31" fillId="0" borderId="20" xfId="0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right" vertical="center"/>
    </xf>
    <xf numFmtId="0" fontId="19" fillId="5" borderId="8" xfId="0" applyFont="1" applyFill="1" applyBorder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9"/>
  <sheetViews>
    <sheetView showGridLines="0" topLeftCell="A7" workbookViewId="0">
      <selection activeCell="L84" sqref="L84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73" t="s">
        <v>5</v>
      </c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6</v>
      </c>
    </row>
    <row r="5" spans="1:74" s="1" customFormat="1" ht="12" customHeight="1">
      <c r="B5" s="17"/>
      <c r="D5" s="21" t="s">
        <v>11</v>
      </c>
      <c r="K5" s="20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R5" s="17"/>
      <c r="BE5" s="201" t="s">
        <v>12</v>
      </c>
      <c r="BS5" s="14" t="s">
        <v>6</v>
      </c>
    </row>
    <row r="6" spans="1:74" s="1" customFormat="1" ht="36.950000000000003" customHeight="1">
      <c r="B6" s="17"/>
      <c r="D6" s="23" t="s">
        <v>13</v>
      </c>
      <c r="K6" s="205" t="s">
        <v>14</v>
      </c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4"/>
      <c r="AG6" s="174"/>
      <c r="AH6" s="174"/>
      <c r="AI6" s="174"/>
      <c r="AJ6" s="174"/>
      <c r="AK6" s="174"/>
      <c r="AL6" s="174"/>
      <c r="AM6" s="174"/>
      <c r="AN6" s="174"/>
      <c r="AO6" s="174"/>
      <c r="AR6" s="17"/>
      <c r="BE6" s="202"/>
      <c r="BS6" s="14" t="s">
        <v>6</v>
      </c>
    </row>
    <row r="7" spans="1:74" s="1" customFormat="1" ht="12" customHeight="1">
      <c r="B7" s="17"/>
      <c r="D7" s="24" t="s">
        <v>15</v>
      </c>
      <c r="K7" s="22" t="s">
        <v>1</v>
      </c>
      <c r="AK7" s="24" t="s">
        <v>16</v>
      </c>
      <c r="AN7" s="22" t="s">
        <v>1</v>
      </c>
      <c r="AR7" s="17"/>
      <c r="BE7" s="202"/>
      <c r="BS7" s="14" t="s">
        <v>6</v>
      </c>
    </row>
    <row r="8" spans="1:74" s="1" customFormat="1" ht="12" customHeight="1">
      <c r="B8" s="17"/>
      <c r="D8" s="24" t="s">
        <v>17</v>
      </c>
      <c r="K8" s="22" t="s">
        <v>18</v>
      </c>
      <c r="AK8" s="24" t="s">
        <v>19</v>
      </c>
      <c r="AN8" s="25" t="s">
        <v>20</v>
      </c>
      <c r="AR8" s="17"/>
      <c r="BE8" s="202"/>
      <c r="BS8" s="14" t="s">
        <v>6</v>
      </c>
    </row>
    <row r="9" spans="1:74" s="1" customFormat="1" ht="14.45" customHeight="1">
      <c r="B9" s="17"/>
      <c r="AR9" s="17"/>
      <c r="BE9" s="202"/>
      <c r="BS9" s="14" t="s">
        <v>6</v>
      </c>
    </row>
    <row r="10" spans="1:74" s="1" customFormat="1" ht="12" customHeight="1">
      <c r="B10" s="17"/>
      <c r="D10" s="24" t="s">
        <v>21</v>
      </c>
      <c r="AK10" s="24" t="s">
        <v>22</v>
      </c>
      <c r="AN10" s="22" t="s">
        <v>1</v>
      </c>
      <c r="AR10" s="17"/>
      <c r="BE10" s="202"/>
      <c r="BS10" s="14" t="s">
        <v>6</v>
      </c>
    </row>
    <row r="11" spans="1:74" s="1" customFormat="1" ht="18.399999999999999" customHeight="1">
      <c r="B11" s="17"/>
      <c r="E11" s="22" t="s">
        <v>23</v>
      </c>
      <c r="AK11" s="24" t="s">
        <v>24</v>
      </c>
      <c r="AN11" s="22" t="s">
        <v>1</v>
      </c>
      <c r="AR11" s="17"/>
      <c r="BE11" s="202"/>
      <c r="BS11" s="14" t="s">
        <v>6</v>
      </c>
    </row>
    <row r="12" spans="1:74" s="1" customFormat="1" ht="6.95" customHeight="1">
      <c r="B12" s="17"/>
      <c r="AR12" s="17"/>
      <c r="BE12" s="202"/>
      <c r="BS12" s="14" t="s">
        <v>6</v>
      </c>
    </row>
    <row r="13" spans="1:74" s="1" customFormat="1" ht="12" customHeight="1">
      <c r="B13" s="17"/>
      <c r="D13" s="24" t="s">
        <v>25</v>
      </c>
      <c r="AK13" s="24" t="s">
        <v>22</v>
      </c>
      <c r="AN13" s="26" t="s">
        <v>26</v>
      </c>
      <c r="AR13" s="17"/>
      <c r="BE13" s="202"/>
      <c r="BS13" s="14" t="s">
        <v>6</v>
      </c>
    </row>
    <row r="14" spans="1:74" ht="12.75">
      <c r="B14" s="17"/>
      <c r="E14" s="206" t="s">
        <v>26</v>
      </c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4" t="s">
        <v>24</v>
      </c>
      <c r="AN14" s="26" t="s">
        <v>26</v>
      </c>
      <c r="AR14" s="17"/>
      <c r="BE14" s="202"/>
      <c r="BS14" s="14" t="s">
        <v>6</v>
      </c>
    </row>
    <row r="15" spans="1:74" s="1" customFormat="1" ht="6.95" customHeight="1">
      <c r="B15" s="17"/>
      <c r="AR15" s="17"/>
      <c r="BE15" s="202"/>
      <c r="BS15" s="14" t="s">
        <v>3</v>
      </c>
    </row>
    <row r="16" spans="1:74" s="1" customFormat="1" ht="12" customHeight="1">
      <c r="B16" s="17"/>
      <c r="D16" s="24" t="s">
        <v>27</v>
      </c>
      <c r="AK16" s="24" t="s">
        <v>22</v>
      </c>
      <c r="AN16" s="22" t="s">
        <v>1</v>
      </c>
      <c r="AR16" s="17"/>
      <c r="BE16" s="202"/>
      <c r="BS16" s="14" t="s">
        <v>3</v>
      </c>
    </row>
    <row r="17" spans="1:71" s="1" customFormat="1" ht="18.399999999999999" customHeight="1">
      <c r="B17" s="17"/>
      <c r="E17" s="22" t="s">
        <v>28</v>
      </c>
      <c r="AK17" s="24" t="s">
        <v>24</v>
      </c>
      <c r="AN17" s="22" t="s">
        <v>1</v>
      </c>
      <c r="AR17" s="17"/>
      <c r="BE17" s="202"/>
      <c r="BS17" s="14" t="s">
        <v>29</v>
      </c>
    </row>
    <row r="18" spans="1:71" s="1" customFormat="1" ht="6.95" customHeight="1">
      <c r="B18" s="17"/>
      <c r="AR18" s="17"/>
      <c r="BE18" s="202"/>
      <c r="BS18" s="14" t="s">
        <v>30</v>
      </c>
    </row>
    <row r="19" spans="1:71" s="1" customFormat="1" ht="12" customHeight="1">
      <c r="B19" s="17"/>
      <c r="D19" s="24" t="s">
        <v>31</v>
      </c>
      <c r="AK19" s="24" t="s">
        <v>22</v>
      </c>
      <c r="AN19" s="22" t="s">
        <v>1</v>
      </c>
      <c r="AR19" s="17"/>
      <c r="BE19" s="202"/>
      <c r="BS19" s="14" t="s">
        <v>30</v>
      </c>
    </row>
    <row r="20" spans="1:71" s="1" customFormat="1" ht="18.399999999999999" customHeight="1">
      <c r="B20" s="17"/>
      <c r="E20" s="22" t="s">
        <v>32</v>
      </c>
      <c r="AK20" s="24" t="s">
        <v>24</v>
      </c>
      <c r="AN20" s="22" t="s">
        <v>1</v>
      </c>
      <c r="AR20" s="17"/>
      <c r="BE20" s="202"/>
      <c r="BS20" s="14" t="s">
        <v>29</v>
      </c>
    </row>
    <row r="21" spans="1:71" s="1" customFormat="1" ht="6.95" customHeight="1">
      <c r="B21" s="17"/>
      <c r="AR21" s="17"/>
      <c r="BE21" s="202"/>
    </row>
    <row r="22" spans="1:71" s="1" customFormat="1" ht="12" customHeight="1">
      <c r="B22" s="17"/>
      <c r="D22" s="24" t="s">
        <v>33</v>
      </c>
      <c r="AR22" s="17"/>
      <c r="BE22" s="202"/>
    </row>
    <row r="23" spans="1:71" s="1" customFormat="1" ht="16.5" customHeight="1">
      <c r="B23" s="17"/>
      <c r="E23" s="208" t="s">
        <v>1</v>
      </c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208"/>
      <c r="AF23" s="208"/>
      <c r="AG23" s="208"/>
      <c r="AH23" s="208"/>
      <c r="AI23" s="208"/>
      <c r="AJ23" s="208"/>
      <c r="AK23" s="208"/>
      <c r="AL23" s="208"/>
      <c r="AM23" s="208"/>
      <c r="AN23" s="208"/>
      <c r="AR23" s="17"/>
      <c r="BE23" s="202"/>
    </row>
    <row r="24" spans="1:71" s="1" customFormat="1" ht="6.95" customHeight="1">
      <c r="B24" s="17"/>
      <c r="AR24" s="17"/>
      <c r="BE24" s="202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202"/>
    </row>
    <row r="26" spans="1:71" s="2" customFormat="1" ht="25.9" customHeight="1">
      <c r="A26" s="29"/>
      <c r="B26" s="30"/>
      <c r="C26" s="29"/>
      <c r="D26" s="31" t="s">
        <v>34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09">
        <f>ROUND(AG94,2)</f>
        <v>0</v>
      </c>
      <c r="AL26" s="210"/>
      <c r="AM26" s="210"/>
      <c r="AN26" s="210"/>
      <c r="AO26" s="210"/>
      <c r="AP26" s="29"/>
      <c r="AQ26" s="29"/>
      <c r="AR26" s="30"/>
      <c r="BE26" s="202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202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11" t="s">
        <v>35</v>
      </c>
      <c r="M28" s="211"/>
      <c r="N28" s="211"/>
      <c r="O28" s="211"/>
      <c r="P28" s="211"/>
      <c r="Q28" s="29"/>
      <c r="R28" s="29"/>
      <c r="S28" s="29"/>
      <c r="T28" s="29"/>
      <c r="U28" s="29"/>
      <c r="V28" s="29"/>
      <c r="W28" s="211" t="s">
        <v>36</v>
      </c>
      <c r="X28" s="211"/>
      <c r="Y28" s="211"/>
      <c r="Z28" s="211"/>
      <c r="AA28" s="211"/>
      <c r="AB28" s="211"/>
      <c r="AC28" s="211"/>
      <c r="AD28" s="211"/>
      <c r="AE28" s="211"/>
      <c r="AF28" s="29"/>
      <c r="AG28" s="29"/>
      <c r="AH28" s="29"/>
      <c r="AI28" s="29"/>
      <c r="AJ28" s="29"/>
      <c r="AK28" s="211" t="s">
        <v>37</v>
      </c>
      <c r="AL28" s="211"/>
      <c r="AM28" s="211"/>
      <c r="AN28" s="211"/>
      <c r="AO28" s="211"/>
      <c r="AP28" s="29"/>
      <c r="AQ28" s="29"/>
      <c r="AR28" s="30"/>
      <c r="BE28" s="202"/>
    </row>
    <row r="29" spans="1:71" s="3" customFormat="1" ht="14.45" customHeight="1">
      <c r="B29" s="34"/>
      <c r="D29" s="24" t="s">
        <v>38</v>
      </c>
      <c r="F29" s="24" t="s">
        <v>39</v>
      </c>
      <c r="L29" s="189">
        <v>0.2</v>
      </c>
      <c r="M29" s="188"/>
      <c r="N29" s="188"/>
      <c r="O29" s="188"/>
      <c r="P29" s="188"/>
      <c r="W29" s="187">
        <f>ROUND(AZ94, 2)</f>
        <v>0</v>
      </c>
      <c r="X29" s="188"/>
      <c r="Y29" s="188"/>
      <c r="Z29" s="188"/>
      <c r="AA29" s="188"/>
      <c r="AB29" s="188"/>
      <c r="AC29" s="188"/>
      <c r="AD29" s="188"/>
      <c r="AE29" s="188"/>
      <c r="AK29" s="187">
        <f>ROUND(AV94, 2)</f>
        <v>0</v>
      </c>
      <c r="AL29" s="188"/>
      <c r="AM29" s="188"/>
      <c r="AN29" s="188"/>
      <c r="AO29" s="188"/>
      <c r="AR29" s="34"/>
      <c r="BE29" s="203"/>
    </row>
    <row r="30" spans="1:71" s="3" customFormat="1" ht="14.45" customHeight="1">
      <c r="B30" s="34"/>
      <c r="F30" s="24" t="s">
        <v>40</v>
      </c>
      <c r="L30" s="189">
        <v>0.2</v>
      </c>
      <c r="M30" s="188"/>
      <c r="N30" s="188"/>
      <c r="O30" s="188"/>
      <c r="P30" s="188"/>
      <c r="W30" s="187">
        <f>ROUND(BA94, 2)</f>
        <v>0</v>
      </c>
      <c r="X30" s="188"/>
      <c r="Y30" s="188"/>
      <c r="Z30" s="188"/>
      <c r="AA30" s="188"/>
      <c r="AB30" s="188"/>
      <c r="AC30" s="188"/>
      <c r="AD30" s="188"/>
      <c r="AE30" s="188"/>
      <c r="AK30" s="187">
        <f>ROUND(AW94, 2)</f>
        <v>0</v>
      </c>
      <c r="AL30" s="188"/>
      <c r="AM30" s="188"/>
      <c r="AN30" s="188"/>
      <c r="AO30" s="188"/>
      <c r="AR30" s="34"/>
      <c r="BE30" s="203"/>
    </row>
    <row r="31" spans="1:71" s="3" customFormat="1" ht="14.45" hidden="1" customHeight="1">
      <c r="B31" s="34"/>
      <c r="F31" s="24" t="s">
        <v>41</v>
      </c>
      <c r="L31" s="189">
        <v>0.2</v>
      </c>
      <c r="M31" s="188"/>
      <c r="N31" s="188"/>
      <c r="O31" s="188"/>
      <c r="P31" s="188"/>
      <c r="W31" s="187">
        <f>ROUND(BB94, 2)</f>
        <v>0</v>
      </c>
      <c r="X31" s="188"/>
      <c r="Y31" s="188"/>
      <c r="Z31" s="188"/>
      <c r="AA31" s="188"/>
      <c r="AB31" s="188"/>
      <c r="AC31" s="188"/>
      <c r="AD31" s="188"/>
      <c r="AE31" s="188"/>
      <c r="AK31" s="187">
        <v>0</v>
      </c>
      <c r="AL31" s="188"/>
      <c r="AM31" s="188"/>
      <c r="AN31" s="188"/>
      <c r="AO31" s="188"/>
      <c r="AR31" s="34"/>
      <c r="BE31" s="203"/>
    </row>
    <row r="32" spans="1:71" s="3" customFormat="1" ht="14.45" hidden="1" customHeight="1">
      <c r="B32" s="34"/>
      <c r="F32" s="24" t="s">
        <v>42</v>
      </c>
      <c r="L32" s="189">
        <v>0.2</v>
      </c>
      <c r="M32" s="188"/>
      <c r="N32" s="188"/>
      <c r="O32" s="188"/>
      <c r="P32" s="188"/>
      <c r="W32" s="187">
        <f>ROUND(BC94, 2)</f>
        <v>0</v>
      </c>
      <c r="X32" s="188"/>
      <c r="Y32" s="188"/>
      <c r="Z32" s="188"/>
      <c r="AA32" s="188"/>
      <c r="AB32" s="188"/>
      <c r="AC32" s="188"/>
      <c r="AD32" s="188"/>
      <c r="AE32" s="188"/>
      <c r="AK32" s="187">
        <v>0</v>
      </c>
      <c r="AL32" s="188"/>
      <c r="AM32" s="188"/>
      <c r="AN32" s="188"/>
      <c r="AO32" s="188"/>
      <c r="AR32" s="34"/>
      <c r="BE32" s="203"/>
    </row>
    <row r="33" spans="1:57" s="3" customFormat="1" ht="14.45" hidden="1" customHeight="1">
      <c r="B33" s="34"/>
      <c r="F33" s="24" t="s">
        <v>43</v>
      </c>
      <c r="L33" s="189">
        <v>0</v>
      </c>
      <c r="M33" s="188"/>
      <c r="N33" s="188"/>
      <c r="O33" s="188"/>
      <c r="P33" s="188"/>
      <c r="W33" s="187">
        <f>ROUND(BD94, 2)</f>
        <v>0</v>
      </c>
      <c r="X33" s="188"/>
      <c r="Y33" s="188"/>
      <c r="Z33" s="188"/>
      <c r="AA33" s="188"/>
      <c r="AB33" s="188"/>
      <c r="AC33" s="188"/>
      <c r="AD33" s="188"/>
      <c r="AE33" s="188"/>
      <c r="AK33" s="187">
        <v>0</v>
      </c>
      <c r="AL33" s="188"/>
      <c r="AM33" s="188"/>
      <c r="AN33" s="188"/>
      <c r="AO33" s="188"/>
      <c r="AR33" s="34"/>
      <c r="BE33" s="203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202"/>
    </row>
    <row r="35" spans="1:57" s="2" customFormat="1" ht="25.9" customHeight="1">
      <c r="A35" s="29"/>
      <c r="B35" s="30"/>
      <c r="C35" s="35"/>
      <c r="D35" s="36" t="s">
        <v>44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45</v>
      </c>
      <c r="U35" s="37"/>
      <c r="V35" s="37"/>
      <c r="W35" s="37"/>
      <c r="X35" s="190" t="s">
        <v>46</v>
      </c>
      <c r="Y35" s="191"/>
      <c r="Z35" s="191"/>
      <c r="AA35" s="191"/>
      <c r="AB35" s="191"/>
      <c r="AC35" s="37"/>
      <c r="AD35" s="37"/>
      <c r="AE35" s="37"/>
      <c r="AF35" s="37"/>
      <c r="AG35" s="37"/>
      <c r="AH35" s="37"/>
      <c r="AI35" s="37"/>
      <c r="AJ35" s="37"/>
      <c r="AK35" s="192">
        <f>SUM(AK26:AK33)</f>
        <v>0</v>
      </c>
      <c r="AL35" s="191"/>
      <c r="AM35" s="191"/>
      <c r="AN35" s="191"/>
      <c r="AO35" s="193"/>
      <c r="AP35" s="35"/>
      <c r="AQ35" s="35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9"/>
      <c r="D49" s="40" t="s">
        <v>47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48</v>
      </c>
      <c r="AI49" s="41"/>
      <c r="AJ49" s="41"/>
      <c r="AK49" s="41"/>
      <c r="AL49" s="41"/>
      <c r="AM49" s="41"/>
      <c r="AN49" s="41"/>
      <c r="AO49" s="41"/>
      <c r="AR49" s="39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9"/>
      <c r="B60" s="30"/>
      <c r="C60" s="29"/>
      <c r="D60" s="42" t="s">
        <v>49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2" t="s">
        <v>50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2" t="s">
        <v>49</v>
      </c>
      <c r="AI60" s="32"/>
      <c r="AJ60" s="32"/>
      <c r="AK60" s="32"/>
      <c r="AL60" s="32"/>
      <c r="AM60" s="42" t="s">
        <v>50</v>
      </c>
      <c r="AN60" s="32"/>
      <c r="AO60" s="32"/>
      <c r="AP60" s="29"/>
      <c r="AQ60" s="29"/>
      <c r="AR60" s="30"/>
      <c r="BE60" s="29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9"/>
      <c r="B64" s="30"/>
      <c r="C64" s="29"/>
      <c r="D64" s="40" t="s">
        <v>51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52</v>
      </c>
      <c r="AI64" s="43"/>
      <c r="AJ64" s="43"/>
      <c r="AK64" s="43"/>
      <c r="AL64" s="43"/>
      <c r="AM64" s="43"/>
      <c r="AN64" s="43"/>
      <c r="AO64" s="43"/>
      <c r="AP64" s="29"/>
      <c r="AQ64" s="29"/>
      <c r="AR64" s="30"/>
      <c r="BE64" s="29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9"/>
      <c r="B75" s="30"/>
      <c r="C75" s="29"/>
      <c r="D75" s="42" t="s">
        <v>49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2" t="s">
        <v>50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2" t="s">
        <v>49</v>
      </c>
      <c r="AI75" s="32"/>
      <c r="AJ75" s="32"/>
      <c r="AK75" s="32"/>
      <c r="AL75" s="32"/>
      <c r="AM75" s="42" t="s">
        <v>50</v>
      </c>
      <c r="AN75" s="32"/>
      <c r="AO75" s="32"/>
      <c r="AP75" s="29"/>
      <c r="AQ75" s="29"/>
      <c r="AR75" s="30"/>
      <c r="BE75" s="29"/>
    </row>
    <row r="76" spans="1:57" s="2" customFormat="1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0"/>
      <c r="BE77" s="29"/>
    </row>
    <row r="81" spans="1:9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0"/>
      <c r="BE81" s="29"/>
    </row>
    <row r="82" spans="1:91" s="2" customFormat="1" ht="24.95" customHeight="1">
      <c r="A82" s="29"/>
      <c r="B82" s="30"/>
      <c r="C82" s="18" t="s">
        <v>53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48"/>
      <c r="C84" s="24" t="s">
        <v>11</v>
      </c>
      <c r="AR84" s="48"/>
    </row>
    <row r="85" spans="1:91" s="5" customFormat="1" ht="36.950000000000003" customHeight="1">
      <c r="B85" s="49"/>
      <c r="C85" s="50" t="s">
        <v>13</v>
      </c>
      <c r="L85" s="178" t="str">
        <f>K6</f>
        <v>Brezový háj v Nitre - budovanie prvkov zelenej infraštruktúry</v>
      </c>
      <c r="M85" s="179"/>
      <c r="N85" s="179"/>
      <c r="O85" s="179"/>
      <c r="P85" s="179"/>
      <c r="Q85" s="179"/>
      <c r="R85" s="179"/>
      <c r="S85" s="179"/>
      <c r="T85" s="179"/>
      <c r="U85" s="179"/>
      <c r="V85" s="179"/>
      <c r="W85" s="179"/>
      <c r="X85" s="179"/>
      <c r="Y85" s="179"/>
      <c r="Z85" s="179"/>
      <c r="AA85" s="179"/>
      <c r="AB85" s="179"/>
      <c r="AC85" s="179"/>
      <c r="AD85" s="179"/>
      <c r="AE85" s="179"/>
      <c r="AF85" s="179"/>
      <c r="AG85" s="179"/>
      <c r="AH85" s="179"/>
      <c r="AI85" s="179"/>
      <c r="AJ85" s="179"/>
      <c r="AK85" s="179"/>
      <c r="AL85" s="179"/>
      <c r="AM85" s="179"/>
      <c r="AN85" s="179"/>
      <c r="AO85" s="179"/>
      <c r="AR85" s="49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17</v>
      </c>
      <c r="D87" s="29"/>
      <c r="E87" s="29"/>
      <c r="F87" s="29"/>
      <c r="G87" s="29"/>
      <c r="H87" s="29"/>
      <c r="I87" s="29"/>
      <c r="J87" s="29"/>
      <c r="K87" s="29"/>
      <c r="L87" s="51" t="str">
        <f>IF(K8="","",K8)</f>
        <v>Nitra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19</v>
      </c>
      <c r="AJ87" s="29"/>
      <c r="AK87" s="29"/>
      <c r="AL87" s="29"/>
      <c r="AM87" s="180" t="str">
        <f>IF(AN8= "","",AN8)</f>
        <v>14. 12. 2020</v>
      </c>
      <c r="AN87" s="180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>
      <c r="A89" s="29"/>
      <c r="B89" s="30"/>
      <c r="C89" s="24" t="s">
        <v>21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>Mesto Nitra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27</v>
      </c>
      <c r="AJ89" s="29"/>
      <c r="AK89" s="29"/>
      <c r="AL89" s="29"/>
      <c r="AM89" s="181" t="str">
        <f>IF(E17="","",E17)</f>
        <v xml:space="preserve">Ing.Straňáková </v>
      </c>
      <c r="AN89" s="182"/>
      <c r="AO89" s="182"/>
      <c r="AP89" s="182"/>
      <c r="AQ89" s="29"/>
      <c r="AR89" s="30"/>
      <c r="AS89" s="183" t="s">
        <v>54</v>
      </c>
      <c r="AT89" s="184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9"/>
    </row>
    <row r="90" spans="1:91" s="2" customFormat="1" ht="15.2" customHeight="1">
      <c r="A90" s="29"/>
      <c r="B90" s="30"/>
      <c r="C90" s="24" t="s">
        <v>25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31</v>
      </c>
      <c r="AJ90" s="29"/>
      <c r="AK90" s="29"/>
      <c r="AL90" s="29"/>
      <c r="AM90" s="181" t="str">
        <f>IF(E20="","",E20)</f>
        <v xml:space="preserve"> </v>
      </c>
      <c r="AN90" s="182"/>
      <c r="AO90" s="182"/>
      <c r="AP90" s="182"/>
      <c r="AQ90" s="29"/>
      <c r="AR90" s="30"/>
      <c r="AS90" s="185"/>
      <c r="AT90" s="186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185"/>
      <c r="AT91" s="186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9"/>
    </row>
    <row r="92" spans="1:91" s="2" customFormat="1" ht="29.25" customHeight="1">
      <c r="A92" s="29"/>
      <c r="B92" s="30"/>
      <c r="C92" s="194" t="s">
        <v>55</v>
      </c>
      <c r="D92" s="195"/>
      <c r="E92" s="195"/>
      <c r="F92" s="195"/>
      <c r="G92" s="195"/>
      <c r="H92" s="57"/>
      <c r="I92" s="196" t="s">
        <v>56</v>
      </c>
      <c r="J92" s="195"/>
      <c r="K92" s="195"/>
      <c r="L92" s="195"/>
      <c r="M92" s="195"/>
      <c r="N92" s="195"/>
      <c r="O92" s="195"/>
      <c r="P92" s="195"/>
      <c r="Q92" s="195"/>
      <c r="R92" s="195"/>
      <c r="S92" s="195"/>
      <c r="T92" s="195"/>
      <c r="U92" s="195"/>
      <c r="V92" s="195"/>
      <c r="W92" s="195"/>
      <c r="X92" s="195"/>
      <c r="Y92" s="195"/>
      <c r="Z92" s="195"/>
      <c r="AA92" s="195"/>
      <c r="AB92" s="195"/>
      <c r="AC92" s="195"/>
      <c r="AD92" s="195"/>
      <c r="AE92" s="195"/>
      <c r="AF92" s="195"/>
      <c r="AG92" s="197" t="s">
        <v>57</v>
      </c>
      <c r="AH92" s="195"/>
      <c r="AI92" s="195"/>
      <c r="AJ92" s="195"/>
      <c r="AK92" s="195"/>
      <c r="AL92" s="195"/>
      <c r="AM92" s="195"/>
      <c r="AN92" s="196" t="s">
        <v>58</v>
      </c>
      <c r="AO92" s="195"/>
      <c r="AP92" s="198"/>
      <c r="AQ92" s="58" t="s">
        <v>59</v>
      </c>
      <c r="AR92" s="30"/>
      <c r="AS92" s="59" t="s">
        <v>60</v>
      </c>
      <c r="AT92" s="60" t="s">
        <v>61</v>
      </c>
      <c r="AU92" s="60" t="s">
        <v>62</v>
      </c>
      <c r="AV92" s="60" t="s">
        <v>63</v>
      </c>
      <c r="AW92" s="60" t="s">
        <v>64</v>
      </c>
      <c r="AX92" s="60" t="s">
        <v>65</v>
      </c>
      <c r="AY92" s="60" t="s">
        <v>66</v>
      </c>
      <c r="AZ92" s="60" t="s">
        <v>67</v>
      </c>
      <c r="BA92" s="60" t="s">
        <v>68</v>
      </c>
      <c r="BB92" s="60" t="s">
        <v>69</v>
      </c>
      <c r="BC92" s="60" t="s">
        <v>70</v>
      </c>
      <c r="BD92" s="61" t="s">
        <v>71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9"/>
    </row>
    <row r="94" spans="1:91" s="6" customFormat="1" ht="32.450000000000003" customHeight="1">
      <c r="B94" s="65"/>
      <c r="C94" s="66" t="s">
        <v>72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199">
        <f>ROUND(SUM(AG95:AG97),2)</f>
        <v>0</v>
      </c>
      <c r="AH94" s="199"/>
      <c r="AI94" s="199"/>
      <c r="AJ94" s="199"/>
      <c r="AK94" s="199"/>
      <c r="AL94" s="199"/>
      <c r="AM94" s="199"/>
      <c r="AN94" s="200">
        <f>SUM(AG94,AT94)</f>
        <v>0</v>
      </c>
      <c r="AO94" s="200"/>
      <c r="AP94" s="200"/>
      <c r="AQ94" s="69" t="s">
        <v>1</v>
      </c>
      <c r="AR94" s="65"/>
      <c r="AS94" s="70">
        <f>ROUND(SUM(AS95:AS97),2)</f>
        <v>0</v>
      </c>
      <c r="AT94" s="71">
        <f>ROUND(SUM(AV94:AW94),2)</f>
        <v>0</v>
      </c>
      <c r="AU94" s="72">
        <f>ROUND(SUM(AU95:AU97),5)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ROUND(SUM(AZ95:AZ97),2)</f>
        <v>0</v>
      </c>
      <c r="BA94" s="71">
        <f>ROUND(SUM(BA95:BA97),2)</f>
        <v>0</v>
      </c>
      <c r="BB94" s="71">
        <f>ROUND(SUM(BB95:BB97),2)</f>
        <v>0</v>
      </c>
      <c r="BC94" s="71">
        <f>ROUND(SUM(BC95:BC97),2)</f>
        <v>0</v>
      </c>
      <c r="BD94" s="73">
        <f>ROUND(SUM(BD95:BD97),2)</f>
        <v>0</v>
      </c>
      <c r="BS94" s="74" t="s">
        <v>73</v>
      </c>
      <c r="BT94" s="74" t="s">
        <v>74</v>
      </c>
      <c r="BU94" s="75" t="s">
        <v>75</v>
      </c>
      <c r="BV94" s="74" t="s">
        <v>76</v>
      </c>
      <c r="BW94" s="74" t="s">
        <v>4</v>
      </c>
      <c r="BX94" s="74" t="s">
        <v>77</v>
      </c>
      <c r="CL94" s="74" t="s">
        <v>1</v>
      </c>
    </row>
    <row r="95" spans="1:91" s="7" customFormat="1" ht="16.5" customHeight="1">
      <c r="A95" s="76" t="s">
        <v>78</v>
      </c>
      <c r="B95" s="77"/>
      <c r="C95" s="78"/>
      <c r="D95" s="177" t="s">
        <v>79</v>
      </c>
      <c r="E95" s="177"/>
      <c r="F95" s="177"/>
      <c r="G95" s="177"/>
      <c r="H95" s="177"/>
      <c r="I95" s="79"/>
      <c r="J95" s="177" t="s">
        <v>80</v>
      </c>
      <c r="K95" s="177"/>
      <c r="L95" s="177"/>
      <c r="M95" s="177"/>
      <c r="N95" s="177"/>
      <c r="O95" s="177"/>
      <c r="P95" s="177"/>
      <c r="Q95" s="177"/>
      <c r="R95" s="177"/>
      <c r="S95" s="177"/>
      <c r="T95" s="177"/>
      <c r="U95" s="177"/>
      <c r="V95" s="177"/>
      <c r="W95" s="177"/>
      <c r="X95" s="177"/>
      <c r="Y95" s="177"/>
      <c r="Z95" s="177"/>
      <c r="AA95" s="177"/>
      <c r="AB95" s="177"/>
      <c r="AC95" s="177"/>
      <c r="AD95" s="177"/>
      <c r="AE95" s="177"/>
      <c r="AF95" s="177"/>
      <c r="AG95" s="175">
        <f>'01 - SO 01 Sadové úpravy'!J30</f>
        <v>0</v>
      </c>
      <c r="AH95" s="176"/>
      <c r="AI95" s="176"/>
      <c r="AJ95" s="176"/>
      <c r="AK95" s="176"/>
      <c r="AL95" s="176"/>
      <c r="AM95" s="176"/>
      <c r="AN95" s="175">
        <f>SUM(AG95,AT95)</f>
        <v>0</v>
      </c>
      <c r="AO95" s="176"/>
      <c r="AP95" s="176"/>
      <c r="AQ95" s="80" t="s">
        <v>81</v>
      </c>
      <c r="AR95" s="77"/>
      <c r="AS95" s="81">
        <v>0</v>
      </c>
      <c r="AT95" s="82">
        <f>ROUND(SUM(AV95:AW95),2)</f>
        <v>0</v>
      </c>
      <c r="AU95" s="83">
        <f>'01 - SO 01 Sadové úpravy'!P120</f>
        <v>0</v>
      </c>
      <c r="AV95" s="82">
        <f>'01 - SO 01 Sadové úpravy'!J33</f>
        <v>0</v>
      </c>
      <c r="AW95" s="82">
        <f>'01 - SO 01 Sadové úpravy'!J34</f>
        <v>0</v>
      </c>
      <c r="AX95" s="82">
        <f>'01 - SO 01 Sadové úpravy'!J35</f>
        <v>0</v>
      </c>
      <c r="AY95" s="82">
        <f>'01 - SO 01 Sadové úpravy'!J36</f>
        <v>0</v>
      </c>
      <c r="AZ95" s="82">
        <f>'01 - SO 01 Sadové úpravy'!F33</f>
        <v>0</v>
      </c>
      <c r="BA95" s="82">
        <f>'01 - SO 01 Sadové úpravy'!F34</f>
        <v>0</v>
      </c>
      <c r="BB95" s="82">
        <f>'01 - SO 01 Sadové úpravy'!F35</f>
        <v>0</v>
      </c>
      <c r="BC95" s="82">
        <f>'01 - SO 01 Sadové úpravy'!F36</f>
        <v>0</v>
      </c>
      <c r="BD95" s="84">
        <f>'01 - SO 01 Sadové úpravy'!F37</f>
        <v>0</v>
      </c>
      <c r="BT95" s="85" t="s">
        <v>82</v>
      </c>
      <c r="BV95" s="85" t="s">
        <v>76</v>
      </c>
      <c r="BW95" s="85" t="s">
        <v>83</v>
      </c>
      <c r="BX95" s="85" t="s">
        <v>4</v>
      </c>
      <c r="CL95" s="85" t="s">
        <v>1</v>
      </c>
      <c r="CM95" s="85" t="s">
        <v>74</v>
      </c>
    </row>
    <row r="96" spans="1:91" s="7" customFormat="1" ht="16.5" customHeight="1">
      <c r="A96" s="76" t="s">
        <v>78</v>
      </c>
      <c r="B96" s="77"/>
      <c r="C96" s="78"/>
      <c r="D96" s="177" t="s">
        <v>84</v>
      </c>
      <c r="E96" s="177"/>
      <c r="F96" s="177"/>
      <c r="G96" s="177"/>
      <c r="H96" s="177"/>
      <c r="I96" s="79"/>
      <c r="J96" s="177" t="s">
        <v>85</v>
      </c>
      <c r="K96" s="177"/>
      <c r="L96" s="177"/>
      <c r="M96" s="177"/>
      <c r="N96" s="177"/>
      <c r="O96" s="177"/>
      <c r="P96" s="177"/>
      <c r="Q96" s="177"/>
      <c r="R96" s="177"/>
      <c r="S96" s="177"/>
      <c r="T96" s="177"/>
      <c r="U96" s="177"/>
      <c r="V96" s="177"/>
      <c r="W96" s="177"/>
      <c r="X96" s="177"/>
      <c r="Y96" s="177"/>
      <c r="Z96" s="177"/>
      <c r="AA96" s="177"/>
      <c r="AB96" s="177"/>
      <c r="AC96" s="177"/>
      <c r="AD96" s="177"/>
      <c r="AE96" s="177"/>
      <c r="AF96" s="177"/>
      <c r="AG96" s="175">
        <f>'02 - SO 02 Prvky urbánneh...'!J30</f>
        <v>0</v>
      </c>
      <c r="AH96" s="176"/>
      <c r="AI96" s="176"/>
      <c r="AJ96" s="176"/>
      <c r="AK96" s="176"/>
      <c r="AL96" s="176"/>
      <c r="AM96" s="176"/>
      <c r="AN96" s="175">
        <f>SUM(AG96,AT96)</f>
        <v>0</v>
      </c>
      <c r="AO96" s="176"/>
      <c r="AP96" s="176"/>
      <c r="AQ96" s="80" t="s">
        <v>81</v>
      </c>
      <c r="AR96" s="77"/>
      <c r="AS96" s="81">
        <v>0</v>
      </c>
      <c r="AT96" s="82">
        <f>ROUND(SUM(AV96:AW96),2)</f>
        <v>0</v>
      </c>
      <c r="AU96" s="83">
        <f>'02 - SO 02 Prvky urbánneh...'!P122</f>
        <v>0</v>
      </c>
      <c r="AV96" s="82">
        <f>'02 - SO 02 Prvky urbánneh...'!J33</f>
        <v>0</v>
      </c>
      <c r="AW96" s="82">
        <f>'02 - SO 02 Prvky urbánneh...'!J34</f>
        <v>0</v>
      </c>
      <c r="AX96" s="82">
        <f>'02 - SO 02 Prvky urbánneh...'!J35</f>
        <v>0</v>
      </c>
      <c r="AY96" s="82">
        <f>'02 - SO 02 Prvky urbánneh...'!J36</f>
        <v>0</v>
      </c>
      <c r="AZ96" s="82">
        <f>'02 - SO 02 Prvky urbánneh...'!F33</f>
        <v>0</v>
      </c>
      <c r="BA96" s="82">
        <f>'02 - SO 02 Prvky urbánneh...'!F34</f>
        <v>0</v>
      </c>
      <c r="BB96" s="82">
        <f>'02 - SO 02 Prvky urbánneh...'!F35</f>
        <v>0</v>
      </c>
      <c r="BC96" s="82">
        <f>'02 - SO 02 Prvky urbánneh...'!F36</f>
        <v>0</v>
      </c>
      <c r="BD96" s="84">
        <f>'02 - SO 02 Prvky urbánneh...'!F37</f>
        <v>0</v>
      </c>
      <c r="BT96" s="85" t="s">
        <v>82</v>
      </c>
      <c r="BV96" s="85" t="s">
        <v>76</v>
      </c>
      <c r="BW96" s="85" t="s">
        <v>86</v>
      </c>
      <c r="BX96" s="85" t="s">
        <v>4</v>
      </c>
      <c r="CL96" s="85" t="s">
        <v>1</v>
      </c>
      <c r="CM96" s="85" t="s">
        <v>74</v>
      </c>
    </row>
    <row r="97" spans="1:91" s="7" customFormat="1" ht="16.5" customHeight="1">
      <c r="A97" s="76" t="s">
        <v>78</v>
      </c>
      <c r="B97" s="77"/>
      <c r="C97" s="78"/>
      <c r="D97" s="177" t="s">
        <v>87</v>
      </c>
      <c r="E97" s="177"/>
      <c r="F97" s="177"/>
      <c r="G97" s="177"/>
      <c r="H97" s="177"/>
      <c r="I97" s="79"/>
      <c r="J97" s="177" t="s">
        <v>88</v>
      </c>
      <c r="K97" s="177"/>
      <c r="L97" s="177"/>
      <c r="M97" s="177"/>
      <c r="N97" s="177"/>
      <c r="O97" s="177"/>
      <c r="P97" s="177"/>
      <c r="Q97" s="177"/>
      <c r="R97" s="177"/>
      <c r="S97" s="177"/>
      <c r="T97" s="177"/>
      <c r="U97" s="177"/>
      <c r="V97" s="177"/>
      <c r="W97" s="177"/>
      <c r="X97" s="177"/>
      <c r="Y97" s="177"/>
      <c r="Z97" s="177"/>
      <c r="AA97" s="177"/>
      <c r="AB97" s="177"/>
      <c r="AC97" s="177"/>
      <c r="AD97" s="177"/>
      <c r="AE97" s="177"/>
      <c r="AF97" s="177"/>
      <c r="AG97" s="175">
        <f>'03 - SO 03 Verejné osvetl...'!J30</f>
        <v>0</v>
      </c>
      <c r="AH97" s="176"/>
      <c r="AI97" s="176"/>
      <c r="AJ97" s="176"/>
      <c r="AK97" s="176"/>
      <c r="AL97" s="176"/>
      <c r="AM97" s="176"/>
      <c r="AN97" s="175">
        <f>SUM(AG97,AT97)</f>
        <v>0</v>
      </c>
      <c r="AO97" s="176"/>
      <c r="AP97" s="176"/>
      <c r="AQ97" s="80" t="s">
        <v>81</v>
      </c>
      <c r="AR97" s="77"/>
      <c r="AS97" s="86">
        <v>0</v>
      </c>
      <c r="AT97" s="87">
        <f>ROUND(SUM(AV97:AW97),2)</f>
        <v>0</v>
      </c>
      <c r="AU97" s="88">
        <f>'03 - SO 03 Verejné osvetl...'!P121</f>
        <v>0</v>
      </c>
      <c r="AV97" s="87">
        <f>'03 - SO 03 Verejné osvetl...'!J33</f>
        <v>0</v>
      </c>
      <c r="AW97" s="87">
        <f>'03 - SO 03 Verejné osvetl...'!J34</f>
        <v>0</v>
      </c>
      <c r="AX97" s="87">
        <f>'03 - SO 03 Verejné osvetl...'!J35</f>
        <v>0</v>
      </c>
      <c r="AY97" s="87">
        <f>'03 - SO 03 Verejné osvetl...'!J36</f>
        <v>0</v>
      </c>
      <c r="AZ97" s="87">
        <f>'03 - SO 03 Verejné osvetl...'!F33</f>
        <v>0</v>
      </c>
      <c r="BA97" s="87">
        <f>'03 - SO 03 Verejné osvetl...'!F34</f>
        <v>0</v>
      </c>
      <c r="BB97" s="87">
        <f>'03 - SO 03 Verejné osvetl...'!F35</f>
        <v>0</v>
      </c>
      <c r="BC97" s="87">
        <f>'03 - SO 03 Verejné osvetl...'!F36</f>
        <v>0</v>
      </c>
      <c r="BD97" s="89">
        <f>'03 - SO 03 Verejné osvetl...'!F37</f>
        <v>0</v>
      </c>
      <c r="BT97" s="85" t="s">
        <v>82</v>
      </c>
      <c r="BV97" s="85" t="s">
        <v>76</v>
      </c>
      <c r="BW97" s="85" t="s">
        <v>89</v>
      </c>
      <c r="BX97" s="85" t="s">
        <v>4</v>
      </c>
      <c r="CL97" s="85" t="s">
        <v>1</v>
      </c>
      <c r="CM97" s="85" t="s">
        <v>74</v>
      </c>
    </row>
    <row r="98" spans="1:91" s="2" customFormat="1" ht="30" customHeight="1">
      <c r="A98" s="29"/>
      <c r="B98" s="30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30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</row>
    <row r="99" spans="1:91" s="2" customFormat="1" ht="6.95" customHeight="1">
      <c r="A99" s="29"/>
      <c r="B99" s="44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30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</row>
  </sheetData>
  <mergeCells count="50">
    <mergeCell ref="AK30:AO30"/>
    <mergeCell ref="L30:P30"/>
    <mergeCell ref="W31:AE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N97:AP97"/>
    <mergeCell ref="AG97:AM97"/>
    <mergeCell ref="D97:H97"/>
    <mergeCell ref="J97:AF97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  <mergeCell ref="AN96:AP96"/>
    <mergeCell ref="AG96:AM96"/>
    <mergeCell ref="D96:H96"/>
    <mergeCell ref="J96:AF96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</mergeCells>
  <hyperlinks>
    <hyperlink ref="A95" location="'01 - SO 01 Sadové úpravy'!C2" display="/"/>
    <hyperlink ref="A96" location="'02 - SO 02 Prvky urbánneh...'!C2" display="/"/>
    <hyperlink ref="A97" location="'03 - SO 03 Verejné osvetl...'!C2" display="/"/>
  </hyperlinks>
  <pageMargins left="0.39374999999999999" right="0.39374999999999999" top="0.39374999999999999" bottom="0.39374999999999999" header="0" footer="0"/>
  <pageSetup paperSize="9" scale="75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11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73" t="s">
        <v>5</v>
      </c>
      <c r="M2" s="174"/>
      <c r="N2" s="174"/>
      <c r="O2" s="174"/>
      <c r="P2" s="174"/>
      <c r="Q2" s="174"/>
      <c r="R2" s="174"/>
      <c r="S2" s="174"/>
      <c r="T2" s="174"/>
      <c r="U2" s="174"/>
      <c r="V2" s="174"/>
      <c r="AT2" s="14" t="s">
        <v>83</v>
      </c>
    </row>
    <row r="3" spans="1:46" s="1" customFormat="1" ht="6.95" hidden="1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hidden="1" customHeight="1">
      <c r="B4" s="17"/>
      <c r="D4" s="18" t="s">
        <v>90</v>
      </c>
      <c r="L4" s="17"/>
      <c r="M4" s="90" t="s">
        <v>9</v>
      </c>
      <c r="AT4" s="14" t="s">
        <v>3</v>
      </c>
    </row>
    <row r="5" spans="1:46" s="1" customFormat="1" ht="6.95" hidden="1" customHeight="1">
      <c r="B5" s="17"/>
      <c r="L5" s="17"/>
    </row>
    <row r="6" spans="1:46" s="1" customFormat="1" ht="12" hidden="1" customHeight="1">
      <c r="B6" s="17"/>
      <c r="D6" s="24" t="s">
        <v>13</v>
      </c>
      <c r="L6" s="17"/>
    </row>
    <row r="7" spans="1:46" s="1" customFormat="1" ht="16.5" hidden="1" customHeight="1">
      <c r="B7" s="17"/>
      <c r="E7" s="213" t="str">
        <f>'Rekapitulácia stavby'!K6</f>
        <v>Brezový háj v Nitre - budovanie prvkov zelenej infraštruktúry</v>
      </c>
      <c r="F7" s="214"/>
      <c r="G7" s="214"/>
      <c r="H7" s="214"/>
      <c r="L7" s="17"/>
    </row>
    <row r="8" spans="1:46" s="2" customFormat="1" ht="12" hidden="1" customHeight="1">
      <c r="A8" s="29"/>
      <c r="B8" s="30"/>
      <c r="C8" s="29"/>
      <c r="D8" s="24" t="s">
        <v>91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hidden="1" customHeight="1">
      <c r="A9" s="29"/>
      <c r="B9" s="30"/>
      <c r="C9" s="29"/>
      <c r="D9" s="29"/>
      <c r="E9" s="178" t="s">
        <v>92</v>
      </c>
      <c r="F9" s="212"/>
      <c r="G9" s="212"/>
      <c r="H9" s="212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idden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hidden="1" customHeight="1">
      <c r="A11" s="29"/>
      <c r="B11" s="30"/>
      <c r="C11" s="29"/>
      <c r="D11" s="24" t="s">
        <v>15</v>
      </c>
      <c r="E11" s="29"/>
      <c r="F11" s="22" t="s">
        <v>1</v>
      </c>
      <c r="G11" s="29"/>
      <c r="H11" s="29"/>
      <c r="I11" s="24" t="s">
        <v>16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hidden="1" customHeight="1">
      <c r="A12" s="29"/>
      <c r="B12" s="30"/>
      <c r="C12" s="29"/>
      <c r="D12" s="24" t="s">
        <v>17</v>
      </c>
      <c r="E12" s="29"/>
      <c r="F12" s="22" t="s">
        <v>18</v>
      </c>
      <c r="G12" s="29"/>
      <c r="H12" s="29"/>
      <c r="I12" s="24" t="s">
        <v>19</v>
      </c>
      <c r="J12" s="52" t="str">
        <f>'Rekapitulácia stavby'!AN8</f>
        <v>14. 12. 2020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hidden="1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hidden="1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hidden="1" customHeight="1">
      <c r="A15" s="29"/>
      <c r="B15" s="30"/>
      <c r="C15" s="29"/>
      <c r="D15" s="29"/>
      <c r="E15" s="22" t="s">
        <v>23</v>
      </c>
      <c r="F15" s="29"/>
      <c r="G15" s="29"/>
      <c r="H15" s="29"/>
      <c r="I15" s="24" t="s">
        <v>24</v>
      </c>
      <c r="J15" s="22" t="s">
        <v>1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hidden="1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hidden="1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hidden="1" customHeight="1">
      <c r="A18" s="29"/>
      <c r="B18" s="30"/>
      <c r="C18" s="29"/>
      <c r="D18" s="29"/>
      <c r="E18" s="215" t="str">
        <f>'Rekapitulácia stavby'!E14</f>
        <v>Vyplň údaj</v>
      </c>
      <c r="F18" s="204"/>
      <c r="G18" s="204"/>
      <c r="H18" s="204"/>
      <c r="I18" s="24" t="s">
        <v>24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hidden="1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hidden="1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22</v>
      </c>
      <c r="J20" s="22" t="s">
        <v>1</v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hidden="1" customHeight="1">
      <c r="A21" s="29"/>
      <c r="B21" s="30"/>
      <c r="C21" s="29"/>
      <c r="D21" s="29"/>
      <c r="E21" s="22" t="s">
        <v>28</v>
      </c>
      <c r="F21" s="29"/>
      <c r="G21" s="29"/>
      <c r="H21" s="29"/>
      <c r="I21" s="24" t="s">
        <v>24</v>
      </c>
      <c r="J21" s="22" t="s">
        <v>1</v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hidden="1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hidden="1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22</v>
      </c>
      <c r="J23" s="22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hidden="1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24</v>
      </c>
      <c r="J24" s="22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hidden="1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hidden="1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hidden="1" customHeight="1">
      <c r="A27" s="91"/>
      <c r="B27" s="92"/>
      <c r="C27" s="91"/>
      <c r="D27" s="91"/>
      <c r="E27" s="208" t="s">
        <v>1</v>
      </c>
      <c r="F27" s="208"/>
      <c r="G27" s="208"/>
      <c r="H27" s="208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5" hidden="1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hidden="1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hidden="1" customHeight="1">
      <c r="A30" s="29"/>
      <c r="B30" s="30"/>
      <c r="C30" s="29"/>
      <c r="D30" s="94" t="s">
        <v>34</v>
      </c>
      <c r="E30" s="29"/>
      <c r="F30" s="29"/>
      <c r="G30" s="29"/>
      <c r="H30" s="29"/>
      <c r="I30" s="29"/>
      <c r="J30" s="68">
        <f>ROUND(J120,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hidden="1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hidden="1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hidden="1" customHeight="1">
      <c r="A33" s="29"/>
      <c r="B33" s="30"/>
      <c r="C33" s="29"/>
      <c r="D33" s="95" t="s">
        <v>38</v>
      </c>
      <c r="E33" s="24" t="s">
        <v>39</v>
      </c>
      <c r="F33" s="96">
        <f>ROUND((SUM(BE120:BE210)),  2)</f>
        <v>0</v>
      </c>
      <c r="G33" s="29"/>
      <c r="H33" s="29"/>
      <c r="I33" s="97">
        <v>0.2</v>
      </c>
      <c r="J33" s="96">
        <f>ROUND(((SUM(BE120:BE210))*I33),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hidden="1" customHeight="1">
      <c r="A34" s="29"/>
      <c r="B34" s="30"/>
      <c r="C34" s="29"/>
      <c r="D34" s="29"/>
      <c r="E34" s="24" t="s">
        <v>40</v>
      </c>
      <c r="F34" s="96">
        <f>ROUND((SUM(BF120:BF210)),  2)</f>
        <v>0</v>
      </c>
      <c r="G34" s="29"/>
      <c r="H34" s="29"/>
      <c r="I34" s="97">
        <v>0.2</v>
      </c>
      <c r="J34" s="96">
        <f>ROUND(((SUM(BF120:BF210))*I34),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41</v>
      </c>
      <c r="F35" s="96">
        <f>ROUND((SUM(BG120:BG210)),  2)</f>
        <v>0</v>
      </c>
      <c r="G35" s="29"/>
      <c r="H35" s="29"/>
      <c r="I35" s="97">
        <v>0.2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42</v>
      </c>
      <c r="F36" s="96">
        <f>ROUND((SUM(BH120:BH210)),  2)</f>
        <v>0</v>
      </c>
      <c r="G36" s="29"/>
      <c r="H36" s="29"/>
      <c r="I36" s="97">
        <v>0.2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43</v>
      </c>
      <c r="F37" s="96">
        <f>ROUND((SUM(BI120:BI210)),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hidden="1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hidden="1" customHeight="1">
      <c r="A39" s="29"/>
      <c r="B39" s="30"/>
      <c r="C39" s="98"/>
      <c r="D39" s="99" t="s">
        <v>44</v>
      </c>
      <c r="E39" s="57"/>
      <c r="F39" s="57"/>
      <c r="G39" s="100" t="s">
        <v>45</v>
      </c>
      <c r="H39" s="101" t="s">
        <v>46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hidden="1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hidden="1" customHeight="1">
      <c r="B41" s="17"/>
      <c r="L41" s="17"/>
    </row>
    <row r="42" spans="1:31" s="1" customFormat="1" ht="14.45" hidden="1" customHeight="1">
      <c r="B42" s="17"/>
      <c r="L42" s="17"/>
    </row>
    <row r="43" spans="1:31" s="1" customFormat="1" ht="14.45" hidden="1" customHeight="1">
      <c r="B43" s="17"/>
      <c r="L43" s="17"/>
    </row>
    <row r="44" spans="1:31" s="1" customFormat="1" ht="14.45" hidden="1" customHeight="1">
      <c r="B44" s="17"/>
      <c r="L44" s="17"/>
    </row>
    <row r="45" spans="1:31" s="1" customFormat="1" ht="14.45" hidden="1" customHeight="1">
      <c r="B45" s="17"/>
      <c r="L45" s="17"/>
    </row>
    <row r="46" spans="1:31" s="1" customFormat="1" ht="14.45" hidden="1" customHeight="1">
      <c r="B46" s="17"/>
      <c r="L46" s="17"/>
    </row>
    <row r="47" spans="1:31" s="1" customFormat="1" ht="14.45" hidden="1" customHeight="1">
      <c r="B47" s="17"/>
      <c r="L47" s="17"/>
    </row>
    <row r="48" spans="1:31" s="1" customFormat="1" ht="14.45" hidden="1" customHeight="1">
      <c r="B48" s="17"/>
      <c r="L48" s="17"/>
    </row>
    <row r="49" spans="1:31" s="1" customFormat="1" ht="14.45" hidden="1" customHeight="1">
      <c r="B49" s="17"/>
      <c r="L49" s="17"/>
    </row>
    <row r="50" spans="1:31" s="2" customFormat="1" ht="14.45" hidden="1" customHeight="1">
      <c r="B50" s="39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39"/>
    </row>
    <row r="51" spans="1:31" hidden="1">
      <c r="B51" s="17"/>
      <c r="L51" s="17"/>
    </row>
    <row r="52" spans="1:31" hidden="1">
      <c r="B52" s="17"/>
      <c r="L52" s="17"/>
    </row>
    <row r="53" spans="1:31" hidden="1">
      <c r="B53" s="17"/>
      <c r="L53" s="17"/>
    </row>
    <row r="54" spans="1:31" hidden="1">
      <c r="B54" s="17"/>
      <c r="L54" s="17"/>
    </row>
    <row r="55" spans="1:31" hidden="1">
      <c r="B55" s="17"/>
      <c r="L55" s="17"/>
    </row>
    <row r="56" spans="1:31" hidden="1">
      <c r="B56" s="17"/>
      <c r="L56" s="17"/>
    </row>
    <row r="57" spans="1:31" hidden="1">
      <c r="B57" s="17"/>
      <c r="L57" s="17"/>
    </row>
    <row r="58" spans="1:31" hidden="1">
      <c r="B58" s="17"/>
      <c r="L58" s="17"/>
    </row>
    <row r="59" spans="1:31" hidden="1">
      <c r="B59" s="17"/>
      <c r="L59" s="17"/>
    </row>
    <row r="60" spans="1:31" hidden="1">
      <c r="B60" s="17"/>
      <c r="L60" s="17"/>
    </row>
    <row r="61" spans="1:31" s="2" customFormat="1" ht="12.75" hidden="1">
      <c r="A61" s="29"/>
      <c r="B61" s="30"/>
      <c r="C61" s="29"/>
      <c r="D61" s="42" t="s">
        <v>49</v>
      </c>
      <c r="E61" s="32"/>
      <c r="F61" s="104" t="s">
        <v>50</v>
      </c>
      <c r="G61" s="42" t="s">
        <v>49</v>
      </c>
      <c r="H61" s="32"/>
      <c r="I61" s="32"/>
      <c r="J61" s="105" t="s">
        <v>50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idden="1">
      <c r="B62" s="17"/>
      <c r="L62" s="17"/>
    </row>
    <row r="63" spans="1:31" hidden="1">
      <c r="B63" s="17"/>
      <c r="L63" s="17"/>
    </row>
    <row r="64" spans="1:31" hidden="1">
      <c r="B64" s="17"/>
      <c r="L64" s="17"/>
    </row>
    <row r="65" spans="1:31" s="2" customFormat="1" ht="12.75" hidden="1">
      <c r="A65" s="29"/>
      <c r="B65" s="30"/>
      <c r="C65" s="29"/>
      <c r="D65" s="40" t="s">
        <v>51</v>
      </c>
      <c r="E65" s="43"/>
      <c r="F65" s="43"/>
      <c r="G65" s="40" t="s">
        <v>52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idden="1">
      <c r="B66" s="17"/>
      <c r="L66" s="17"/>
    </row>
    <row r="67" spans="1:31" hidden="1">
      <c r="B67" s="17"/>
      <c r="L67" s="17"/>
    </row>
    <row r="68" spans="1:31" hidden="1">
      <c r="B68" s="17"/>
      <c r="L68" s="17"/>
    </row>
    <row r="69" spans="1:31" hidden="1">
      <c r="B69" s="17"/>
      <c r="L69" s="17"/>
    </row>
    <row r="70" spans="1:31" hidden="1">
      <c r="B70" s="17"/>
      <c r="L70" s="17"/>
    </row>
    <row r="71" spans="1:31" hidden="1">
      <c r="B71" s="17"/>
      <c r="L71" s="17"/>
    </row>
    <row r="72" spans="1:31" hidden="1">
      <c r="B72" s="17"/>
      <c r="L72" s="17"/>
    </row>
    <row r="73" spans="1:31" hidden="1">
      <c r="B73" s="17"/>
      <c r="L73" s="17"/>
    </row>
    <row r="74" spans="1:31" hidden="1">
      <c r="B74" s="17"/>
      <c r="L74" s="17"/>
    </row>
    <row r="75" spans="1:31" hidden="1">
      <c r="B75" s="17"/>
      <c r="L75" s="17"/>
    </row>
    <row r="76" spans="1:31" s="2" customFormat="1" ht="12.75" hidden="1">
      <c r="A76" s="29"/>
      <c r="B76" s="30"/>
      <c r="C76" s="29"/>
      <c r="D76" s="42" t="s">
        <v>49</v>
      </c>
      <c r="E76" s="32"/>
      <c r="F76" s="104" t="s">
        <v>50</v>
      </c>
      <c r="G76" s="42" t="s">
        <v>49</v>
      </c>
      <c r="H76" s="32"/>
      <c r="I76" s="32"/>
      <c r="J76" s="105" t="s">
        <v>50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hidden="1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78" spans="1:31" hidden="1"/>
    <row r="79" spans="1:31" hidden="1"/>
    <row r="80" spans="1:31" hidden="1"/>
    <row r="81" spans="1:47" s="2" customFormat="1" ht="6.95" hidden="1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93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13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13" t="str">
        <f>E7</f>
        <v>Brezový háj v Nitre - budovanie prvkov zelenej infraštruktúry</v>
      </c>
      <c r="F85" s="214"/>
      <c r="G85" s="214"/>
      <c r="H85" s="214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91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178" t="str">
        <f>E9</f>
        <v>01 - SO 01 Sadové úpravy</v>
      </c>
      <c r="F87" s="212"/>
      <c r="G87" s="212"/>
      <c r="H87" s="212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17</v>
      </c>
      <c r="D89" s="29"/>
      <c r="E89" s="29"/>
      <c r="F89" s="22" t="str">
        <f>F12</f>
        <v>Nitra</v>
      </c>
      <c r="G89" s="29"/>
      <c r="H89" s="29"/>
      <c r="I89" s="24" t="s">
        <v>19</v>
      </c>
      <c r="J89" s="52" t="str">
        <f>IF(J12="","",J12)</f>
        <v>14. 12. 2020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hidden="1" customHeight="1">
      <c r="A91" s="29"/>
      <c r="B91" s="30"/>
      <c r="C91" s="24" t="s">
        <v>21</v>
      </c>
      <c r="D91" s="29"/>
      <c r="E91" s="29"/>
      <c r="F91" s="22" t="str">
        <f>E15</f>
        <v>Mesto Nitra</v>
      </c>
      <c r="G91" s="29"/>
      <c r="H91" s="29"/>
      <c r="I91" s="24" t="s">
        <v>27</v>
      </c>
      <c r="J91" s="27" t="str">
        <f>E21</f>
        <v xml:space="preserve">Ing.Straňáková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hidden="1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06" t="s">
        <v>94</v>
      </c>
      <c r="D94" s="98"/>
      <c r="E94" s="98"/>
      <c r="F94" s="98"/>
      <c r="G94" s="98"/>
      <c r="H94" s="98"/>
      <c r="I94" s="98"/>
      <c r="J94" s="107" t="s">
        <v>95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08" t="s">
        <v>96</v>
      </c>
      <c r="D96" s="29"/>
      <c r="E96" s="29"/>
      <c r="F96" s="29"/>
      <c r="G96" s="29"/>
      <c r="H96" s="29"/>
      <c r="I96" s="29"/>
      <c r="J96" s="68">
        <f>J120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97</v>
      </c>
    </row>
    <row r="97" spans="1:31" s="9" customFormat="1" ht="24.95" hidden="1" customHeight="1">
      <c r="B97" s="109"/>
      <c r="D97" s="110" t="s">
        <v>98</v>
      </c>
      <c r="E97" s="111"/>
      <c r="F97" s="111"/>
      <c r="G97" s="111"/>
      <c r="H97" s="111"/>
      <c r="I97" s="111"/>
      <c r="J97" s="112">
        <f>J121</f>
        <v>0</v>
      </c>
      <c r="L97" s="109"/>
    </row>
    <row r="98" spans="1:31" s="9" customFormat="1" ht="24.95" hidden="1" customHeight="1">
      <c r="B98" s="109"/>
      <c r="D98" s="110" t="s">
        <v>99</v>
      </c>
      <c r="E98" s="111"/>
      <c r="F98" s="111"/>
      <c r="G98" s="111"/>
      <c r="H98" s="111"/>
      <c r="I98" s="111"/>
      <c r="J98" s="112">
        <f>J191</f>
        <v>0</v>
      </c>
      <c r="L98" s="109"/>
    </row>
    <row r="99" spans="1:31" s="9" customFormat="1" ht="24.95" hidden="1" customHeight="1">
      <c r="B99" s="109"/>
      <c r="D99" s="110" t="s">
        <v>100</v>
      </c>
      <c r="E99" s="111"/>
      <c r="F99" s="111"/>
      <c r="G99" s="111"/>
      <c r="H99" s="111"/>
      <c r="I99" s="111"/>
      <c r="J99" s="112">
        <f>J207</f>
        <v>0</v>
      </c>
      <c r="L99" s="109"/>
    </row>
    <row r="100" spans="1:31" s="9" customFormat="1" ht="24.95" hidden="1" customHeight="1">
      <c r="B100" s="109"/>
      <c r="D100" s="110" t="s">
        <v>101</v>
      </c>
      <c r="E100" s="111"/>
      <c r="F100" s="111"/>
      <c r="G100" s="111"/>
      <c r="H100" s="111"/>
      <c r="I100" s="111"/>
      <c r="J100" s="112">
        <f>J209</f>
        <v>0</v>
      </c>
      <c r="L100" s="109"/>
    </row>
    <row r="101" spans="1:31" s="2" customFormat="1" ht="21.75" hidden="1" customHeight="1">
      <c r="A101" s="29"/>
      <c r="B101" s="30"/>
      <c r="C101" s="29"/>
      <c r="D101" s="29"/>
      <c r="E101" s="29"/>
      <c r="F101" s="29"/>
      <c r="G101" s="29"/>
      <c r="H101" s="29"/>
      <c r="I101" s="29"/>
      <c r="J101" s="29"/>
      <c r="K101" s="29"/>
      <c r="L101" s="3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2" spans="1:31" s="2" customFormat="1" ht="6.95" hidden="1" customHeight="1">
      <c r="A102" s="29"/>
      <c r="B102" s="44"/>
      <c r="C102" s="45"/>
      <c r="D102" s="45"/>
      <c r="E102" s="45"/>
      <c r="F102" s="45"/>
      <c r="G102" s="45"/>
      <c r="H102" s="45"/>
      <c r="I102" s="45"/>
      <c r="J102" s="45"/>
      <c r="K102" s="45"/>
      <c r="L102" s="3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31" hidden="1"/>
    <row r="104" spans="1:31" hidden="1"/>
    <row r="105" spans="1:31" hidden="1"/>
    <row r="106" spans="1:31" s="2" customFormat="1" ht="6.95" customHeight="1">
      <c r="A106" s="29"/>
      <c r="B106" s="46"/>
      <c r="C106" s="47"/>
      <c r="D106" s="47"/>
      <c r="E106" s="47"/>
      <c r="F106" s="47"/>
      <c r="G106" s="47"/>
      <c r="H106" s="47"/>
      <c r="I106" s="47"/>
      <c r="J106" s="47"/>
      <c r="K106" s="47"/>
      <c r="L106" s="3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24.95" customHeight="1">
      <c r="A107" s="29"/>
      <c r="B107" s="30"/>
      <c r="C107" s="18" t="s">
        <v>102</v>
      </c>
      <c r="D107" s="29"/>
      <c r="E107" s="29"/>
      <c r="F107" s="29"/>
      <c r="G107" s="29"/>
      <c r="H107" s="29"/>
      <c r="I107" s="29"/>
      <c r="J107" s="29"/>
      <c r="K107" s="29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6.95" customHeight="1">
      <c r="A108" s="29"/>
      <c r="B108" s="30"/>
      <c r="C108" s="29"/>
      <c r="D108" s="29"/>
      <c r="E108" s="29"/>
      <c r="F108" s="29"/>
      <c r="G108" s="29"/>
      <c r="H108" s="29"/>
      <c r="I108" s="29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2" customHeight="1">
      <c r="A109" s="29"/>
      <c r="B109" s="30"/>
      <c r="C109" s="24" t="s">
        <v>13</v>
      </c>
      <c r="D109" s="29"/>
      <c r="E109" s="29"/>
      <c r="F109" s="29"/>
      <c r="G109" s="29"/>
      <c r="H109" s="29"/>
      <c r="I109" s="2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6.5" customHeight="1">
      <c r="A110" s="29"/>
      <c r="B110" s="30"/>
      <c r="C110" s="29"/>
      <c r="D110" s="29"/>
      <c r="E110" s="213" t="str">
        <f>E7</f>
        <v>Brezový háj v Nitre - budovanie prvkov zelenej infraštruktúry</v>
      </c>
      <c r="F110" s="214"/>
      <c r="G110" s="214"/>
      <c r="H110" s="214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91</v>
      </c>
      <c r="D111" s="29"/>
      <c r="E111" s="29"/>
      <c r="F111" s="29"/>
      <c r="G111" s="29"/>
      <c r="H111" s="29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6.5" customHeight="1">
      <c r="A112" s="29"/>
      <c r="B112" s="30"/>
      <c r="C112" s="29"/>
      <c r="D112" s="29"/>
      <c r="E112" s="178" t="str">
        <f>E9</f>
        <v>01 - SO 01 Sadové úpravy</v>
      </c>
      <c r="F112" s="212"/>
      <c r="G112" s="212"/>
      <c r="H112" s="212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6.95" customHeight="1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>
      <c r="A114" s="29"/>
      <c r="B114" s="30"/>
      <c r="C114" s="24" t="s">
        <v>17</v>
      </c>
      <c r="D114" s="29"/>
      <c r="E114" s="29"/>
      <c r="F114" s="22" t="str">
        <f>F12</f>
        <v>Nitra</v>
      </c>
      <c r="G114" s="29"/>
      <c r="H114" s="29"/>
      <c r="I114" s="24" t="s">
        <v>19</v>
      </c>
      <c r="J114" s="52" t="str">
        <f>IF(J12="","",J12)</f>
        <v>14. 12. 2020</v>
      </c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5.2" customHeight="1">
      <c r="A116" s="29"/>
      <c r="B116" s="30"/>
      <c r="C116" s="24" t="s">
        <v>21</v>
      </c>
      <c r="D116" s="29"/>
      <c r="E116" s="29"/>
      <c r="F116" s="22" t="str">
        <f>E15</f>
        <v>Mesto Nitra</v>
      </c>
      <c r="G116" s="29"/>
      <c r="H116" s="29"/>
      <c r="I116" s="24" t="s">
        <v>27</v>
      </c>
      <c r="J116" s="27" t="str">
        <f>E21</f>
        <v xml:space="preserve">Ing.Straňáková </v>
      </c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5.2" customHeight="1">
      <c r="A117" s="29"/>
      <c r="B117" s="30"/>
      <c r="C117" s="24" t="s">
        <v>25</v>
      </c>
      <c r="D117" s="29"/>
      <c r="E117" s="29"/>
      <c r="F117" s="22" t="str">
        <f>IF(E18="","",E18)</f>
        <v>Vyplň údaj</v>
      </c>
      <c r="G117" s="29"/>
      <c r="H117" s="29"/>
      <c r="I117" s="24" t="s">
        <v>31</v>
      </c>
      <c r="J117" s="27" t="str">
        <f>E24</f>
        <v xml:space="preserve"> </v>
      </c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0.35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10" customFormat="1" ht="29.25" customHeight="1">
      <c r="A119" s="113"/>
      <c r="B119" s="114"/>
      <c r="C119" s="115" t="s">
        <v>103</v>
      </c>
      <c r="D119" s="116" t="s">
        <v>59</v>
      </c>
      <c r="E119" s="116" t="s">
        <v>55</v>
      </c>
      <c r="F119" s="116" t="s">
        <v>56</v>
      </c>
      <c r="G119" s="116" t="s">
        <v>104</v>
      </c>
      <c r="H119" s="116" t="s">
        <v>105</v>
      </c>
      <c r="I119" s="116" t="s">
        <v>106</v>
      </c>
      <c r="J119" s="117" t="s">
        <v>95</v>
      </c>
      <c r="K119" s="118" t="s">
        <v>107</v>
      </c>
      <c r="L119" s="119"/>
      <c r="M119" s="59" t="s">
        <v>1</v>
      </c>
      <c r="N119" s="60" t="s">
        <v>38</v>
      </c>
      <c r="O119" s="60" t="s">
        <v>108</v>
      </c>
      <c r="P119" s="60" t="s">
        <v>109</v>
      </c>
      <c r="Q119" s="60" t="s">
        <v>110</v>
      </c>
      <c r="R119" s="60" t="s">
        <v>111</v>
      </c>
      <c r="S119" s="60" t="s">
        <v>112</v>
      </c>
      <c r="T119" s="61" t="s">
        <v>113</v>
      </c>
      <c r="U119" s="113"/>
      <c r="V119" s="113"/>
      <c r="W119" s="113"/>
      <c r="X119" s="113"/>
      <c r="Y119" s="113"/>
      <c r="Z119" s="113"/>
      <c r="AA119" s="113"/>
      <c r="AB119" s="113"/>
      <c r="AC119" s="113"/>
      <c r="AD119" s="113"/>
      <c r="AE119" s="113"/>
    </row>
    <row r="120" spans="1:65" s="2" customFormat="1" ht="22.9" customHeight="1">
      <c r="A120" s="29"/>
      <c r="B120" s="30"/>
      <c r="C120" s="66" t="s">
        <v>96</v>
      </c>
      <c r="D120" s="29"/>
      <c r="E120" s="29"/>
      <c r="F120" s="29"/>
      <c r="G120" s="29"/>
      <c r="H120" s="29"/>
      <c r="I120" s="29"/>
      <c r="J120" s="120">
        <f>BK120</f>
        <v>0</v>
      </c>
      <c r="K120" s="29"/>
      <c r="L120" s="30"/>
      <c r="M120" s="62"/>
      <c r="N120" s="53"/>
      <c r="O120" s="63"/>
      <c r="P120" s="121">
        <f>P121+P191+P207+P209</f>
        <v>0</v>
      </c>
      <c r="Q120" s="63"/>
      <c r="R120" s="121">
        <f>R121+R191+R207+R209</f>
        <v>0</v>
      </c>
      <c r="S120" s="63"/>
      <c r="T120" s="122">
        <f>T121+T191+T207+T209</f>
        <v>0</v>
      </c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T120" s="14" t="s">
        <v>73</v>
      </c>
      <c r="AU120" s="14" t="s">
        <v>97</v>
      </c>
      <c r="BK120" s="123">
        <f>BK121+BK191+BK207+BK209</f>
        <v>0</v>
      </c>
    </row>
    <row r="121" spans="1:65" s="11" customFormat="1" ht="25.9" customHeight="1">
      <c r="B121" s="124"/>
      <c r="D121" s="125" t="s">
        <v>73</v>
      </c>
      <c r="E121" s="126" t="s">
        <v>82</v>
      </c>
      <c r="F121" s="126" t="s">
        <v>114</v>
      </c>
      <c r="I121" s="127"/>
      <c r="J121" s="128">
        <f>BK121</f>
        <v>0</v>
      </c>
      <c r="L121" s="124"/>
      <c r="M121" s="129"/>
      <c r="N121" s="130"/>
      <c r="O121" s="130"/>
      <c r="P121" s="131">
        <f>SUM(P122:P190)</f>
        <v>0</v>
      </c>
      <c r="Q121" s="130"/>
      <c r="R121" s="131">
        <f>SUM(R122:R190)</f>
        <v>0</v>
      </c>
      <c r="S121" s="130"/>
      <c r="T121" s="132">
        <f>SUM(T122:T190)</f>
        <v>0</v>
      </c>
      <c r="AR121" s="125" t="s">
        <v>82</v>
      </c>
      <c r="AT121" s="133" t="s">
        <v>73</v>
      </c>
      <c r="AU121" s="133" t="s">
        <v>74</v>
      </c>
      <c r="AY121" s="125" t="s">
        <v>115</v>
      </c>
      <c r="BK121" s="134">
        <f>SUM(BK122:BK190)</f>
        <v>0</v>
      </c>
    </row>
    <row r="122" spans="1:65" s="2" customFormat="1" ht="21.75" customHeight="1">
      <c r="A122" s="29"/>
      <c r="B122" s="135"/>
      <c r="C122" s="136" t="s">
        <v>82</v>
      </c>
      <c r="D122" s="136" t="s">
        <v>116</v>
      </c>
      <c r="E122" s="137" t="s">
        <v>117</v>
      </c>
      <c r="F122" s="138" t="s">
        <v>118</v>
      </c>
      <c r="G122" s="139" t="s">
        <v>119</v>
      </c>
      <c r="H122" s="140">
        <v>96</v>
      </c>
      <c r="I122" s="141"/>
      <c r="J122" s="140">
        <f t="shared" ref="J122:J153" si="0">ROUND(I122*H122,3)</f>
        <v>0</v>
      </c>
      <c r="K122" s="142"/>
      <c r="L122" s="30"/>
      <c r="M122" s="143" t="s">
        <v>1</v>
      </c>
      <c r="N122" s="144" t="s">
        <v>40</v>
      </c>
      <c r="O122" s="55"/>
      <c r="P122" s="145">
        <f t="shared" ref="P122:P153" si="1">O122*H122</f>
        <v>0</v>
      </c>
      <c r="Q122" s="145">
        <v>0</v>
      </c>
      <c r="R122" s="145">
        <f t="shared" ref="R122:R153" si="2">Q122*H122</f>
        <v>0</v>
      </c>
      <c r="S122" s="145">
        <v>0</v>
      </c>
      <c r="T122" s="146">
        <f t="shared" ref="T122:T153" si="3">S122*H122</f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147" t="s">
        <v>120</v>
      </c>
      <c r="AT122" s="147" t="s">
        <v>116</v>
      </c>
      <c r="AU122" s="147" t="s">
        <v>82</v>
      </c>
      <c r="AY122" s="14" t="s">
        <v>115</v>
      </c>
      <c r="BE122" s="148">
        <f t="shared" ref="BE122:BE153" si="4">IF(N122="základná",J122,0)</f>
        <v>0</v>
      </c>
      <c r="BF122" s="148">
        <f t="shared" ref="BF122:BF153" si="5">IF(N122="znížená",J122,0)</f>
        <v>0</v>
      </c>
      <c r="BG122" s="148">
        <f t="shared" ref="BG122:BG153" si="6">IF(N122="zákl. prenesená",J122,0)</f>
        <v>0</v>
      </c>
      <c r="BH122" s="148">
        <f t="shared" ref="BH122:BH153" si="7">IF(N122="zníž. prenesená",J122,0)</f>
        <v>0</v>
      </c>
      <c r="BI122" s="148">
        <f t="shared" ref="BI122:BI153" si="8">IF(N122="nulová",J122,0)</f>
        <v>0</v>
      </c>
      <c r="BJ122" s="14" t="s">
        <v>121</v>
      </c>
      <c r="BK122" s="149">
        <f t="shared" ref="BK122:BK153" si="9">ROUND(I122*H122,3)</f>
        <v>0</v>
      </c>
      <c r="BL122" s="14" t="s">
        <v>120</v>
      </c>
      <c r="BM122" s="147" t="s">
        <v>121</v>
      </c>
    </row>
    <row r="123" spans="1:65" s="2" customFormat="1" ht="16.5" customHeight="1">
      <c r="A123" s="29"/>
      <c r="B123" s="135"/>
      <c r="C123" s="136" t="s">
        <v>121</v>
      </c>
      <c r="D123" s="136" t="s">
        <v>116</v>
      </c>
      <c r="E123" s="137" t="s">
        <v>122</v>
      </c>
      <c r="F123" s="138" t="s">
        <v>123</v>
      </c>
      <c r="G123" s="139" t="s">
        <v>119</v>
      </c>
      <c r="H123" s="140">
        <v>1983</v>
      </c>
      <c r="I123" s="141"/>
      <c r="J123" s="140">
        <f t="shared" si="0"/>
        <v>0</v>
      </c>
      <c r="K123" s="142"/>
      <c r="L123" s="30"/>
      <c r="M123" s="143" t="s">
        <v>1</v>
      </c>
      <c r="N123" s="144" t="s">
        <v>40</v>
      </c>
      <c r="O123" s="55"/>
      <c r="P123" s="145">
        <f t="shared" si="1"/>
        <v>0</v>
      </c>
      <c r="Q123" s="145">
        <v>0</v>
      </c>
      <c r="R123" s="145">
        <f t="shared" si="2"/>
        <v>0</v>
      </c>
      <c r="S123" s="145">
        <v>0</v>
      </c>
      <c r="T123" s="146">
        <f t="shared" si="3"/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47" t="s">
        <v>120</v>
      </c>
      <c r="AT123" s="147" t="s">
        <v>116</v>
      </c>
      <c r="AU123" s="147" t="s">
        <v>82</v>
      </c>
      <c r="AY123" s="14" t="s">
        <v>115</v>
      </c>
      <c r="BE123" s="148">
        <f t="shared" si="4"/>
        <v>0</v>
      </c>
      <c r="BF123" s="148">
        <f t="shared" si="5"/>
        <v>0</v>
      </c>
      <c r="BG123" s="148">
        <f t="shared" si="6"/>
        <v>0</v>
      </c>
      <c r="BH123" s="148">
        <f t="shared" si="7"/>
        <v>0</v>
      </c>
      <c r="BI123" s="148">
        <f t="shared" si="8"/>
        <v>0</v>
      </c>
      <c r="BJ123" s="14" t="s">
        <v>121</v>
      </c>
      <c r="BK123" s="149">
        <f t="shared" si="9"/>
        <v>0</v>
      </c>
      <c r="BL123" s="14" t="s">
        <v>120</v>
      </c>
      <c r="BM123" s="147" t="s">
        <v>120</v>
      </c>
    </row>
    <row r="124" spans="1:65" s="2" customFormat="1" ht="21.75" customHeight="1">
      <c r="A124" s="29"/>
      <c r="B124" s="135"/>
      <c r="C124" s="136" t="s">
        <v>124</v>
      </c>
      <c r="D124" s="136" t="s">
        <v>116</v>
      </c>
      <c r="E124" s="137" t="s">
        <v>125</v>
      </c>
      <c r="F124" s="138" t="s">
        <v>126</v>
      </c>
      <c r="G124" s="139" t="s">
        <v>127</v>
      </c>
      <c r="H124" s="140">
        <v>45</v>
      </c>
      <c r="I124" s="141"/>
      <c r="J124" s="140">
        <f t="shared" si="0"/>
        <v>0</v>
      </c>
      <c r="K124" s="142"/>
      <c r="L124" s="30"/>
      <c r="M124" s="143" t="s">
        <v>1</v>
      </c>
      <c r="N124" s="144" t="s">
        <v>40</v>
      </c>
      <c r="O124" s="55"/>
      <c r="P124" s="145">
        <f t="shared" si="1"/>
        <v>0</v>
      </c>
      <c r="Q124" s="145">
        <v>0</v>
      </c>
      <c r="R124" s="145">
        <f t="shared" si="2"/>
        <v>0</v>
      </c>
      <c r="S124" s="145">
        <v>0</v>
      </c>
      <c r="T124" s="146">
        <f t="shared" si="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47" t="s">
        <v>120</v>
      </c>
      <c r="AT124" s="147" t="s">
        <v>116</v>
      </c>
      <c r="AU124" s="147" t="s">
        <v>82</v>
      </c>
      <c r="AY124" s="14" t="s">
        <v>115</v>
      </c>
      <c r="BE124" s="148">
        <f t="shared" si="4"/>
        <v>0</v>
      </c>
      <c r="BF124" s="148">
        <f t="shared" si="5"/>
        <v>0</v>
      </c>
      <c r="BG124" s="148">
        <f t="shared" si="6"/>
        <v>0</v>
      </c>
      <c r="BH124" s="148">
        <f t="shared" si="7"/>
        <v>0</v>
      </c>
      <c r="BI124" s="148">
        <f t="shared" si="8"/>
        <v>0</v>
      </c>
      <c r="BJ124" s="14" t="s">
        <v>121</v>
      </c>
      <c r="BK124" s="149">
        <f t="shared" si="9"/>
        <v>0</v>
      </c>
      <c r="BL124" s="14" t="s">
        <v>120</v>
      </c>
      <c r="BM124" s="147" t="s">
        <v>128</v>
      </c>
    </row>
    <row r="125" spans="1:65" s="2" customFormat="1" ht="21.75" customHeight="1">
      <c r="A125" s="29"/>
      <c r="B125" s="135"/>
      <c r="C125" s="136" t="s">
        <v>120</v>
      </c>
      <c r="D125" s="136" t="s">
        <v>116</v>
      </c>
      <c r="E125" s="137" t="s">
        <v>129</v>
      </c>
      <c r="F125" s="138" t="s">
        <v>130</v>
      </c>
      <c r="G125" s="139" t="s">
        <v>127</v>
      </c>
      <c r="H125" s="140">
        <v>66</v>
      </c>
      <c r="I125" s="141"/>
      <c r="J125" s="140">
        <f t="shared" si="0"/>
        <v>0</v>
      </c>
      <c r="K125" s="142"/>
      <c r="L125" s="30"/>
      <c r="M125" s="143" t="s">
        <v>1</v>
      </c>
      <c r="N125" s="144" t="s">
        <v>40</v>
      </c>
      <c r="O125" s="55"/>
      <c r="P125" s="145">
        <f t="shared" si="1"/>
        <v>0</v>
      </c>
      <c r="Q125" s="145">
        <v>0</v>
      </c>
      <c r="R125" s="145">
        <f t="shared" si="2"/>
        <v>0</v>
      </c>
      <c r="S125" s="145">
        <v>0</v>
      </c>
      <c r="T125" s="146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47" t="s">
        <v>120</v>
      </c>
      <c r="AT125" s="147" t="s">
        <v>116</v>
      </c>
      <c r="AU125" s="147" t="s">
        <v>82</v>
      </c>
      <c r="AY125" s="14" t="s">
        <v>115</v>
      </c>
      <c r="BE125" s="148">
        <f t="shared" si="4"/>
        <v>0</v>
      </c>
      <c r="BF125" s="148">
        <f t="shared" si="5"/>
        <v>0</v>
      </c>
      <c r="BG125" s="148">
        <f t="shared" si="6"/>
        <v>0</v>
      </c>
      <c r="BH125" s="148">
        <f t="shared" si="7"/>
        <v>0</v>
      </c>
      <c r="BI125" s="148">
        <f t="shared" si="8"/>
        <v>0</v>
      </c>
      <c r="BJ125" s="14" t="s">
        <v>121</v>
      </c>
      <c r="BK125" s="149">
        <f t="shared" si="9"/>
        <v>0</v>
      </c>
      <c r="BL125" s="14" t="s">
        <v>120</v>
      </c>
      <c r="BM125" s="147" t="s">
        <v>131</v>
      </c>
    </row>
    <row r="126" spans="1:65" s="2" customFormat="1" ht="21.75" customHeight="1">
      <c r="A126" s="29"/>
      <c r="B126" s="135"/>
      <c r="C126" s="136" t="s">
        <v>132</v>
      </c>
      <c r="D126" s="136" t="s">
        <v>116</v>
      </c>
      <c r="E126" s="137" t="s">
        <v>133</v>
      </c>
      <c r="F126" s="138" t="s">
        <v>134</v>
      </c>
      <c r="G126" s="139" t="s">
        <v>127</v>
      </c>
      <c r="H126" s="140">
        <v>40</v>
      </c>
      <c r="I126" s="141"/>
      <c r="J126" s="140">
        <f t="shared" si="0"/>
        <v>0</v>
      </c>
      <c r="K126" s="142"/>
      <c r="L126" s="30"/>
      <c r="M126" s="143" t="s">
        <v>1</v>
      </c>
      <c r="N126" s="144" t="s">
        <v>40</v>
      </c>
      <c r="O126" s="55"/>
      <c r="P126" s="145">
        <f t="shared" si="1"/>
        <v>0</v>
      </c>
      <c r="Q126" s="145">
        <v>0</v>
      </c>
      <c r="R126" s="145">
        <f t="shared" si="2"/>
        <v>0</v>
      </c>
      <c r="S126" s="145">
        <v>0</v>
      </c>
      <c r="T126" s="146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47" t="s">
        <v>120</v>
      </c>
      <c r="AT126" s="147" t="s">
        <v>116</v>
      </c>
      <c r="AU126" s="147" t="s">
        <v>82</v>
      </c>
      <c r="AY126" s="14" t="s">
        <v>115</v>
      </c>
      <c r="BE126" s="148">
        <f t="shared" si="4"/>
        <v>0</v>
      </c>
      <c r="BF126" s="148">
        <f t="shared" si="5"/>
        <v>0</v>
      </c>
      <c r="BG126" s="148">
        <f t="shared" si="6"/>
        <v>0</v>
      </c>
      <c r="BH126" s="148">
        <f t="shared" si="7"/>
        <v>0</v>
      </c>
      <c r="BI126" s="148">
        <f t="shared" si="8"/>
        <v>0</v>
      </c>
      <c r="BJ126" s="14" t="s">
        <v>121</v>
      </c>
      <c r="BK126" s="149">
        <f t="shared" si="9"/>
        <v>0</v>
      </c>
      <c r="BL126" s="14" t="s">
        <v>120</v>
      </c>
      <c r="BM126" s="147" t="s">
        <v>135</v>
      </c>
    </row>
    <row r="127" spans="1:65" s="2" customFormat="1" ht="21.75" customHeight="1">
      <c r="A127" s="29"/>
      <c r="B127" s="135"/>
      <c r="C127" s="136" t="s">
        <v>128</v>
      </c>
      <c r="D127" s="136" t="s">
        <v>116</v>
      </c>
      <c r="E127" s="137" t="s">
        <v>136</v>
      </c>
      <c r="F127" s="138" t="s">
        <v>137</v>
      </c>
      <c r="G127" s="139" t="s">
        <v>127</v>
      </c>
      <c r="H127" s="140">
        <v>7</v>
      </c>
      <c r="I127" s="141"/>
      <c r="J127" s="140">
        <f t="shared" si="0"/>
        <v>0</v>
      </c>
      <c r="K127" s="142"/>
      <c r="L127" s="30"/>
      <c r="M127" s="143" t="s">
        <v>1</v>
      </c>
      <c r="N127" s="144" t="s">
        <v>40</v>
      </c>
      <c r="O127" s="55"/>
      <c r="P127" s="145">
        <f t="shared" si="1"/>
        <v>0</v>
      </c>
      <c r="Q127" s="145">
        <v>0</v>
      </c>
      <c r="R127" s="145">
        <f t="shared" si="2"/>
        <v>0</v>
      </c>
      <c r="S127" s="145">
        <v>0</v>
      </c>
      <c r="T127" s="146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47" t="s">
        <v>120</v>
      </c>
      <c r="AT127" s="147" t="s">
        <v>116</v>
      </c>
      <c r="AU127" s="147" t="s">
        <v>82</v>
      </c>
      <c r="AY127" s="14" t="s">
        <v>115</v>
      </c>
      <c r="BE127" s="148">
        <f t="shared" si="4"/>
        <v>0</v>
      </c>
      <c r="BF127" s="148">
        <f t="shared" si="5"/>
        <v>0</v>
      </c>
      <c r="BG127" s="148">
        <f t="shared" si="6"/>
        <v>0</v>
      </c>
      <c r="BH127" s="148">
        <f t="shared" si="7"/>
        <v>0</v>
      </c>
      <c r="BI127" s="148">
        <f t="shared" si="8"/>
        <v>0</v>
      </c>
      <c r="BJ127" s="14" t="s">
        <v>121</v>
      </c>
      <c r="BK127" s="149">
        <f t="shared" si="9"/>
        <v>0</v>
      </c>
      <c r="BL127" s="14" t="s">
        <v>120</v>
      </c>
      <c r="BM127" s="147" t="s">
        <v>138</v>
      </c>
    </row>
    <row r="128" spans="1:65" s="2" customFormat="1" ht="21.75" customHeight="1">
      <c r="A128" s="29"/>
      <c r="B128" s="135"/>
      <c r="C128" s="136" t="s">
        <v>139</v>
      </c>
      <c r="D128" s="136" t="s">
        <v>116</v>
      </c>
      <c r="E128" s="137" t="s">
        <v>140</v>
      </c>
      <c r="F128" s="138" t="s">
        <v>141</v>
      </c>
      <c r="G128" s="139" t="s">
        <v>127</v>
      </c>
      <c r="H128" s="140">
        <v>5</v>
      </c>
      <c r="I128" s="141"/>
      <c r="J128" s="140">
        <f t="shared" si="0"/>
        <v>0</v>
      </c>
      <c r="K128" s="142"/>
      <c r="L128" s="30"/>
      <c r="M128" s="143" t="s">
        <v>1</v>
      </c>
      <c r="N128" s="144" t="s">
        <v>40</v>
      </c>
      <c r="O128" s="55"/>
      <c r="P128" s="145">
        <f t="shared" si="1"/>
        <v>0</v>
      </c>
      <c r="Q128" s="145">
        <v>0</v>
      </c>
      <c r="R128" s="145">
        <f t="shared" si="2"/>
        <v>0</v>
      </c>
      <c r="S128" s="145">
        <v>0</v>
      </c>
      <c r="T128" s="146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47" t="s">
        <v>120</v>
      </c>
      <c r="AT128" s="147" t="s">
        <v>116</v>
      </c>
      <c r="AU128" s="147" t="s">
        <v>82</v>
      </c>
      <c r="AY128" s="14" t="s">
        <v>115</v>
      </c>
      <c r="BE128" s="148">
        <f t="shared" si="4"/>
        <v>0</v>
      </c>
      <c r="BF128" s="148">
        <f t="shared" si="5"/>
        <v>0</v>
      </c>
      <c r="BG128" s="148">
        <f t="shared" si="6"/>
        <v>0</v>
      </c>
      <c r="BH128" s="148">
        <f t="shared" si="7"/>
        <v>0</v>
      </c>
      <c r="BI128" s="148">
        <f t="shared" si="8"/>
        <v>0</v>
      </c>
      <c r="BJ128" s="14" t="s">
        <v>121</v>
      </c>
      <c r="BK128" s="149">
        <f t="shared" si="9"/>
        <v>0</v>
      </c>
      <c r="BL128" s="14" t="s">
        <v>120</v>
      </c>
      <c r="BM128" s="147" t="s">
        <v>142</v>
      </c>
    </row>
    <row r="129" spans="1:65" s="2" customFormat="1" ht="21.75" customHeight="1">
      <c r="A129" s="29"/>
      <c r="B129" s="135"/>
      <c r="C129" s="136" t="s">
        <v>131</v>
      </c>
      <c r="D129" s="136" t="s">
        <v>116</v>
      </c>
      <c r="E129" s="137" t="s">
        <v>143</v>
      </c>
      <c r="F129" s="138" t="s">
        <v>144</v>
      </c>
      <c r="G129" s="139" t="s">
        <v>127</v>
      </c>
      <c r="H129" s="140">
        <v>4</v>
      </c>
      <c r="I129" s="141"/>
      <c r="J129" s="140">
        <f t="shared" si="0"/>
        <v>0</v>
      </c>
      <c r="K129" s="142"/>
      <c r="L129" s="30"/>
      <c r="M129" s="143" t="s">
        <v>1</v>
      </c>
      <c r="N129" s="144" t="s">
        <v>40</v>
      </c>
      <c r="O129" s="55"/>
      <c r="P129" s="145">
        <f t="shared" si="1"/>
        <v>0</v>
      </c>
      <c r="Q129" s="145">
        <v>0</v>
      </c>
      <c r="R129" s="145">
        <f t="shared" si="2"/>
        <v>0</v>
      </c>
      <c r="S129" s="145">
        <v>0</v>
      </c>
      <c r="T129" s="146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47" t="s">
        <v>120</v>
      </c>
      <c r="AT129" s="147" t="s">
        <v>116</v>
      </c>
      <c r="AU129" s="147" t="s">
        <v>82</v>
      </c>
      <c r="AY129" s="14" t="s">
        <v>115</v>
      </c>
      <c r="BE129" s="148">
        <f t="shared" si="4"/>
        <v>0</v>
      </c>
      <c r="BF129" s="148">
        <f t="shared" si="5"/>
        <v>0</v>
      </c>
      <c r="BG129" s="148">
        <f t="shared" si="6"/>
        <v>0</v>
      </c>
      <c r="BH129" s="148">
        <f t="shared" si="7"/>
        <v>0</v>
      </c>
      <c r="BI129" s="148">
        <f t="shared" si="8"/>
        <v>0</v>
      </c>
      <c r="BJ129" s="14" t="s">
        <v>121</v>
      </c>
      <c r="BK129" s="149">
        <f t="shared" si="9"/>
        <v>0</v>
      </c>
      <c r="BL129" s="14" t="s">
        <v>120</v>
      </c>
      <c r="BM129" s="147" t="s">
        <v>145</v>
      </c>
    </row>
    <row r="130" spans="1:65" s="2" customFormat="1" ht="21.75" customHeight="1">
      <c r="A130" s="29"/>
      <c r="B130" s="135"/>
      <c r="C130" s="136" t="s">
        <v>146</v>
      </c>
      <c r="D130" s="136" t="s">
        <v>116</v>
      </c>
      <c r="E130" s="137" t="s">
        <v>147</v>
      </c>
      <c r="F130" s="138" t="s">
        <v>148</v>
      </c>
      <c r="G130" s="139" t="s">
        <v>127</v>
      </c>
      <c r="H130" s="140">
        <v>3</v>
      </c>
      <c r="I130" s="141"/>
      <c r="J130" s="140">
        <f t="shared" si="0"/>
        <v>0</v>
      </c>
      <c r="K130" s="142"/>
      <c r="L130" s="30"/>
      <c r="M130" s="143" t="s">
        <v>1</v>
      </c>
      <c r="N130" s="144" t="s">
        <v>40</v>
      </c>
      <c r="O130" s="55"/>
      <c r="P130" s="145">
        <f t="shared" si="1"/>
        <v>0</v>
      </c>
      <c r="Q130" s="145">
        <v>0</v>
      </c>
      <c r="R130" s="145">
        <f t="shared" si="2"/>
        <v>0</v>
      </c>
      <c r="S130" s="145">
        <v>0</v>
      </c>
      <c r="T130" s="146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47" t="s">
        <v>120</v>
      </c>
      <c r="AT130" s="147" t="s">
        <v>116</v>
      </c>
      <c r="AU130" s="147" t="s">
        <v>82</v>
      </c>
      <c r="AY130" s="14" t="s">
        <v>115</v>
      </c>
      <c r="BE130" s="148">
        <f t="shared" si="4"/>
        <v>0</v>
      </c>
      <c r="BF130" s="148">
        <f t="shared" si="5"/>
        <v>0</v>
      </c>
      <c r="BG130" s="148">
        <f t="shared" si="6"/>
        <v>0</v>
      </c>
      <c r="BH130" s="148">
        <f t="shared" si="7"/>
        <v>0</v>
      </c>
      <c r="BI130" s="148">
        <f t="shared" si="8"/>
        <v>0</v>
      </c>
      <c r="BJ130" s="14" t="s">
        <v>121</v>
      </c>
      <c r="BK130" s="149">
        <f t="shared" si="9"/>
        <v>0</v>
      </c>
      <c r="BL130" s="14" t="s">
        <v>120</v>
      </c>
      <c r="BM130" s="147" t="s">
        <v>149</v>
      </c>
    </row>
    <row r="131" spans="1:65" s="2" customFormat="1" ht="21.75" customHeight="1">
      <c r="A131" s="29"/>
      <c r="B131" s="135"/>
      <c r="C131" s="136" t="s">
        <v>135</v>
      </c>
      <c r="D131" s="136" t="s">
        <v>116</v>
      </c>
      <c r="E131" s="137" t="s">
        <v>150</v>
      </c>
      <c r="F131" s="138" t="s">
        <v>151</v>
      </c>
      <c r="G131" s="139" t="s">
        <v>127</v>
      </c>
      <c r="H131" s="140">
        <v>13</v>
      </c>
      <c r="I131" s="141"/>
      <c r="J131" s="140">
        <f t="shared" si="0"/>
        <v>0</v>
      </c>
      <c r="K131" s="142"/>
      <c r="L131" s="30"/>
      <c r="M131" s="143" t="s">
        <v>1</v>
      </c>
      <c r="N131" s="144" t="s">
        <v>40</v>
      </c>
      <c r="O131" s="55"/>
      <c r="P131" s="145">
        <f t="shared" si="1"/>
        <v>0</v>
      </c>
      <c r="Q131" s="145">
        <v>0</v>
      </c>
      <c r="R131" s="145">
        <f t="shared" si="2"/>
        <v>0</v>
      </c>
      <c r="S131" s="145">
        <v>0</v>
      </c>
      <c r="T131" s="146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47" t="s">
        <v>120</v>
      </c>
      <c r="AT131" s="147" t="s">
        <v>116</v>
      </c>
      <c r="AU131" s="147" t="s">
        <v>82</v>
      </c>
      <c r="AY131" s="14" t="s">
        <v>115</v>
      </c>
      <c r="BE131" s="148">
        <f t="shared" si="4"/>
        <v>0</v>
      </c>
      <c r="BF131" s="148">
        <f t="shared" si="5"/>
        <v>0</v>
      </c>
      <c r="BG131" s="148">
        <f t="shared" si="6"/>
        <v>0</v>
      </c>
      <c r="BH131" s="148">
        <f t="shared" si="7"/>
        <v>0</v>
      </c>
      <c r="BI131" s="148">
        <f t="shared" si="8"/>
        <v>0</v>
      </c>
      <c r="BJ131" s="14" t="s">
        <v>121</v>
      </c>
      <c r="BK131" s="149">
        <f t="shared" si="9"/>
        <v>0</v>
      </c>
      <c r="BL131" s="14" t="s">
        <v>120</v>
      </c>
      <c r="BM131" s="147" t="s">
        <v>7</v>
      </c>
    </row>
    <row r="132" spans="1:65" s="2" customFormat="1" ht="21.75" customHeight="1">
      <c r="A132" s="29"/>
      <c r="B132" s="135"/>
      <c r="C132" s="136" t="s">
        <v>152</v>
      </c>
      <c r="D132" s="136" t="s">
        <v>116</v>
      </c>
      <c r="E132" s="137" t="s">
        <v>153</v>
      </c>
      <c r="F132" s="138" t="s">
        <v>154</v>
      </c>
      <c r="G132" s="139" t="s">
        <v>127</v>
      </c>
      <c r="H132" s="140">
        <v>3</v>
      </c>
      <c r="I132" s="141"/>
      <c r="J132" s="140">
        <f t="shared" si="0"/>
        <v>0</v>
      </c>
      <c r="K132" s="142"/>
      <c r="L132" s="30"/>
      <c r="M132" s="143" t="s">
        <v>1</v>
      </c>
      <c r="N132" s="144" t="s">
        <v>40</v>
      </c>
      <c r="O132" s="55"/>
      <c r="P132" s="145">
        <f t="shared" si="1"/>
        <v>0</v>
      </c>
      <c r="Q132" s="145">
        <v>0</v>
      </c>
      <c r="R132" s="145">
        <f t="shared" si="2"/>
        <v>0</v>
      </c>
      <c r="S132" s="145">
        <v>0</v>
      </c>
      <c r="T132" s="146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47" t="s">
        <v>120</v>
      </c>
      <c r="AT132" s="147" t="s">
        <v>116</v>
      </c>
      <c r="AU132" s="147" t="s">
        <v>82</v>
      </c>
      <c r="AY132" s="14" t="s">
        <v>115</v>
      </c>
      <c r="BE132" s="148">
        <f t="shared" si="4"/>
        <v>0</v>
      </c>
      <c r="BF132" s="148">
        <f t="shared" si="5"/>
        <v>0</v>
      </c>
      <c r="BG132" s="148">
        <f t="shared" si="6"/>
        <v>0</v>
      </c>
      <c r="BH132" s="148">
        <f t="shared" si="7"/>
        <v>0</v>
      </c>
      <c r="BI132" s="148">
        <f t="shared" si="8"/>
        <v>0</v>
      </c>
      <c r="BJ132" s="14" t="s">
        <v>121</v>
      </c>
      <c r="BK132" s="149">
        <f t="shared" si="9"/>
        <v>0</v>
      </c>
      <c r="BL132" s="14" t="s">
        <v>120</v>
      </c>
      <c r="BM132" s="147" t="s">
        <v>155</v>
      </c>
    </row>
    <row r="133" spans="1:65" s="2" customFormat="1" ht="21.75" customHeight="1">
      <c r="A133" s="29"/>
      <c r="B133" s="135"/>
      <c r="C133" s="136" t="s">
        <v>138</v>
      </c>
      <c r="D133" s="136" t="s">
        <v>116</v>
      </c>
      <c r="E133" s="137" t="s">
        <v>156</v>
      </c>
      <c r="F133" s="138" t="s">
        <v>157</v>
      </c>
      <c r="G133" s="139" t="s">
        <v>127</v>
      </c>
      <c r="H133" s="140">
        <v>2</v>
      </c>
      <c r="I133" s="141"/>
      <c r="J133" s="140">
        <f t="shared" si="0"/>
        <v>0</v>
      </c>
      <c r="K133" s="142"/>
      <c r="L133" s="30"/>
      <c r="M133" s="143" t="s">
        <v>1</v>
      </c>
      <c r="N133" s="144" t="s">
        <v>40</v>
      </c>
      <c r="O133" s="55"/>
      <c r="P133" s="145">
        <f t="shared" si="1"/>
        <v>0</v>
      </c>
      <c r="Q133" s="145">
        <v>0</v>
      </c>
      <c r="R133" s="145">
        <f t="shared" si="2"/>
        <v>0</v>
      </c>
      <c r="S133" s="145">
        <v>0</v>
      </c>
      <c r="T133" s="146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47" t="s">
        <v>120</v>
      </c>
      <c r="AT133" s="147" t="s">
        <v>116</v>
      </c>
      <c r="AU133" s="147" t="s">
        <v>82</v>
      </c>
      <c r="AY133" s="14" t="s">
        <v>115</v>
      </c>
      <c r="BE133" s="148">
        <f t="shared" si="4"/>
        <v>0</v>
      </c>
      <c r="BF133" s="148">
        <f t="shared" si="5"/>
        <v>0</v>
      </c>
      <c r="BG133" s="148">
        <f t="shared" si="6"/>
        <v>0</v>
      </c>
      <c r="BH133" s="148">
        <f t="shared" si="7"/>
        <v>0</v>
      </c>
      <c r="BI133" s="148">
        <f t="shared" si="8"/>
        <v>0</v>
      </c>
      <c r="BJ133" s="14" t="s">
        <v>121</v>
      </c>
      <c r="BK133" s="149">
        <f t="shared" si="9"/>
        <v>0</v>
      </c>
      <c r="BL133" s="14" t="s">
        <v>120</v>
      </c>
      <c r="BM133" s="147" t="s">
        <v>158</v>
      </c>
    </row>
    <row r="134" spans="1:65" s="2" customFormat="1" ht="33" customHeight="1">
      <c r="A134" s="29"/>
      <c r="B134" s="135"/>
      <c r="C134" s="136" t="s">
        <v>159</v>
      </c>
      <c r="D134" s="136" t="s">
        <v>116</v>
      </c>
      <c r="E134" s="137" t="s">
        <v>160</v>
      </c>
      <c r="F134" s="138" t="s">
        <v>161</v>
      </c>
      <c r="G134" s="139" t="s">
        <v>127</v>
      </c>
      <c r="H134" s="140">
        <v>2875</v>
      </c>
      <c r="I134" s="141"/>
      <c r="J134" s="140">
        <f t="shared" si="0"/>
        <v>0</v>
      </c>
      <c r="K134" s="142"/>
      <c r="L134" s="30"/>
      <c r="M134" s="143" t="s">
        <v>1</v>
      </c>
      <c r="N134" s="144" t="s">
        <v>40</v>
      </c>
      <c r="O134" s="55"/>
      <c r="P134" s="145">
        <f t="shared" si="1"/>
        <v>0</v>
      </c>
      <c r="Q134" s="145">
        <v>0</v>
      </c>
      <c r="R134" s="145">
        <f t="shared" si="2"/>
        <v>0</v>
      </c>
      <c r="S134" s="145">
        <v>0</v>
      </c>
      <c r="T134" s="146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47" t="s">
        <v>120</v>
      </c>
      <c r="AT134" s="147" t="s">
        <v>116</v>
      </c>
      <c r="AU134" s="147" t="s">
        <v>82</v>
      </c>
      <c r="AY134" s="14" t="s">
        <v>115</v>
      </c>
      <c r="BE134" s="148">
        <f t="shared" si="4"/>
        <v>0</v>
      </c>
      <c r="BF134" s="148">
        <f t="shared" si="5"/>
        <v>0</v>
      </c>
      <c r="BG134" s="148">
        <f t="shared" si="6"/>
        <v>0</v>
      </c>
      <c r="BH134" s="148">
        <f t="shared" si="7"/>
        <v>0</v>
      </c>
      <c r="BI134" s="148">
        <f t="shared" si="8"/>
        <v>0</v>
      </c>
      <c r="BJ134" s="14" t="s">
        <v>121</v>
      </c>
      <c r="BK134" s="149">
        <f t="shared" si="9"/>
        <v>0</v>
      </c>
      <c r="BL134" s="14" t="s">
        <v>120</v>
      </c>
      <c r="BM134" s="147" t="s">
        <v>162</v>
      </c>
    </row>
    <row r="135" spans="1:65" s="2" customFormat="1" ht="33" customHeight="1">
      <c r="A135" s="29"/>
      <c r="B135" s="135"/>
      <c r="C135" s="136" t="s">
        <v>142</v>
      </c>
      <c r="D135" s="136" t="s">
        <v>116</v>
      </c>
      <c r="E135" s="137" t="s">
        <v>163</v>
      </c>
      <c r="F135" s="138" t="s">
        <v>164</v>
      </c>
      <c r="G135" s="139" t="s">
        <v>127</v>
      </c>
      <c r="H135" s="140">
        <v>94</v>
      </c>
      <c r="I135" s="141"/>
      <c r="J135" s="140">
        <f t="shared" si="0"/>
        <v>0</v>
      </c>
      <c r="K135" s="142"/>
      <c r="L135" s="30"/>
      <c r="M135" s="143" t="s">
        <v>1</v>
      </c>
      <c r="N135" s="144" t="s">
        <v>40</v>
      </c>
      <c r="O135" s="55"/>
      <c r="P135" s="145">
        <f t="shared" si="1"/>
        <v>0</v>
      </c>
      <c r="Q135" s="145">
        <v>0</v>
      </c>
      <c r="R135" s="145">
        <f t="shared" si="2"/>
        <v>0</v>
      </c>
      <c r="S135" s="145">
        <v>0</v>
      </c>
      <c r="T135" s="146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47" t="s">
        <v>120</v>
      </c>
      <c r="AT135" s="147" t="s">
        <v>116</v>
      </c>
      <c r="AU135" s="147" t="s">
        <v>82</v>
      </c>
      <c r="AY135" s="14" t="s">
        <v>115</v>
      </c>
      <c r="BE135" s="148">
        <f t="shared" si="4"/>
        <v>0</v>
      </c>
      <c r="BF135" s="148">
        <f t="shared" si="5"/>
        <v>0</v>
      </c>
      <c r="BG135" s="148">
        <f t="shared" si="6"/>
        <v>0</v>
      </c>
      <c r="BH135" s="148">
        <f t="shared" si="7"/>
        <v>0</v>
      </c>
      <c r="BI135" s="148">
        <f t="shared" si="8"/>
        <v>0</v>
      </c>
      <c r="BJ135" s="14" t="s">
        <v>121</v>
      </c>
      <c r="BK135" s="149">
        <f t="shared" si="9"/>
        <v>0</v>
      </c>
      <c r="BL135" s="14" t="s">
        <v>120</v>
      </c>
      <c r="BM135" s="147" t="s">
        <v>165</v>
      </c>
    </row>
    <row r="136" spans="1:65" s="2" customFormat="1" ht="33" customHeight="1">
      <c r="A136" s="29"/>
      <c r="B136" s="135"/>
      <c r="C136" s="136" t="s">
        <v>166</v>
      </c>
      <c r="D136" s="136" t="s">
        <v>116</v>
      </c>
      <c r="E136" s="137" t="s">
        <v>167</v>
      </c>
      <c r="F136" s="138" t="s">
        <v>168</v>
      </c>
      <c r="G136" s="139" t="s">
        <v>127</v>
      </c>
      <c r="H136" s="140">
        <v>301</v>
      </c>
      <c r="I136" s="141"/>
      <c r="J136" s="140">
        <f t="shared" si="0"/>
        <v>0</v>
      </c>
      <c r="K136" s="142"/>
      <c r="L136" s="30"/>
      <c r="M136" s="143" t="s">
        <v>1</v>
      </c>
      <c r="N136" s="144" t="s">
        <v>40</v>
      </c>
      <c r="O136" s="55"/>
      <c r="P136" s="145">
        <f t="shared" si="1"/>
        <v>0</v>
      </c>
      <c r="Q136" s="145">
        <v>0</v>
      </c>
      <c r="R136" s="145">
        <f t="shared" si="2"/>
        <v>0</v>
      </c>
      <c r="S136" s="145">
        <v>0</v>
      </c>
      <c r="T136" s="146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47" t="s">
        <v>120</v>
      </c>
      <c r="AT136" s="147" t="s">
        <v>116</v>
      </c>
      <c r="AU136" s="147" t="s">
        <v>82</v>
      </c>
      <c r="AY136" s="14" t="s">
        <v>115</v>
      </c>
      <c r="BE136" s="148">
        <f t="shared" si="4"/>
        <v>0</v>
      </c>
      <c r="BF136" s="148">
        <f t="shared" si="5"/>
        <v>0</v>
      </c>
      <c r="BG136" s="148">
        <f t="shared" si="6"/>
        <v>0</v>
      </c>
      <c r="BH136" s="148">
        <f t="shared" si="7"/>
        <v>0</v>
      </c>
      <c r="BI136" s="148">
        <f t="shared" si="8"/>
        <v>0</v>
      </c>
      <c r="BJ136" s="14" t="s">
        <v>121</v>
      </c>
      <c r="BK136" s="149">
        <f t="shared" si="9"/>
        <v>0</v>
      </c>
      <c r="BL136" s="14" t="s">
        <v>120</v>
      </c>
      <c r="BM136" s="147" t="s">
        <v>169</v>
      </c>
    </row>
    <row r="137" spans="1:65" s="2" customFormat="1" ht="21.75" customHeight="1">
      <c r="A137" s="29"/>
      <c r="B137" s="135"/>
      <c r="C137" s="136" t="s">
        <v>145</v>
      </c>
      <c r="D137" s="136" t="s">
        <v>116</v>
      </c>
      <c r="E137" s="137" t="s">
        <v>170</v>
      </c>
      <c r="F137" s="138" t="s">
        <v>171</v>
      </c>
      <c r="G137" s="139" t="s">
        <v>172</v>
      </c>
      <c r="H137" s="140">
        <v>366</v>
      </c>
      <c r="I137" s="141"/>
      <c r="J137" s="140">
        <f t="shared" si="0"/>
        <v>0</v>
      </c>
      <c r="K137" s="142"/>
      <c r="L137" s="30"/>
      <c r="M137" s="143" t="s">
        <v>1</v>
      </c>
      <c r="N137" s="144" t="s">
        <v>40</v>
      </c>
      <c r="O137" s="55"/>
      <c r="P137" s="145">
        <f t="shared" si="1"/>
        <v>0</v>
      </c>
      <c r="Q137" s="145">
        <v>0</v>
      </c>
      <c r="R137" s="145">
        <f t="shared" si="2"/>
        <v>0</v>
      </c>
      <c r="S137" s="145">
        <v>0</v>
      </c>
      <c r="T137" s="146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47" t="s">
        <v>120</v>
      </c>
      <c r="AT137" s="147" t="s">
        <v>116</v>
      </c>
      <c r="AU137" s="147" t="s">
        <v>82</v>
      </c>
      <c r="AY137" s="14" t="s">
        <v>115</v>
      </c>
      <c r="BE137" s="148">
        <f t="shared" si="4"/>
        <v>0</v>
      </c>
      <c r="BF137" s="148">
        <f t="shared" si="5"/>
        <v>0</v>
      </c>
      <c r="BG137" s="148">
        <f t="shared" si="6"/>
        <v>0</v>
      </c>
      <c r="BH137" s="148">
        <f t="shared" si="7"/>
        <v>0</v>
      </c>
      <c r="BI137" s="148">
        <f t="shared" si="8"/>
        <v>0</v>
      </c>
      <c r="BJ137" s="14" t="s">
        <v>121</v>
      </c>
      <c r="BK137" s="149">
        <f t="shared" si="9"/>
        <v>0</v>
      </c>
      <c r="BL137" s="14" t="s">
        <v>120</v>
      </c>
      <c r="BM137" s="147" t="s">
        <v>173</v>
      </c>
    </row>
    <row r="138" spans="1:65" s="2" customFormat="1" ht="21.75" customHeight="1">
      <c r="A138" s="29"/>
      <c r="B138" s="135"/>
      <c r="C138" s="136" t="s">
        <v>174</v>
      </c>
      <c r="D138" s="136" t="s">
        <v>116</v>
      </c>
      <c r="E138" s="137" t="s">
        <v>175</v>
      </c>
      <c r="F138" s="138" t="s">
        <v>176</v>
      </c>
      <c r="G138" s="139" t="s">
        <v>119</v>
      </c>
      <c r="H138" s="140">
        <v>1408</v>
      </c>
      <c r="I138" s="141"/>
      <c r="J138" s="140">
        <f t="shared" si="0"/>
        <v>0</v>
      </c>
      <c r="K138" s="142"/>
      <c r="L138" s="30"/>
      <c r="M138" s="143" t="s">
        <v>1</v>
      </c>
      <c r="N138" s="144" t="s">
        <v>40</v>
      </c>
      <c r="O138" s="55"/>
      <c r="P138" s="145">
        <f t="shared" si="1"/>
        <v>0</v>
      </c>
      <c r="Q138" s="145">
        <v>0</v>
      </c>
      <c r="R138" s="145">
        <f t="shared" si="2"/>
        <v>0</v>
      </c>
      <c r="S138" s="145">
        <v>0</v>
      </c>
      <c r="T138" s="146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47" t="s">
        <v>120</v>
      </c>
      <c r="AT138" s="147" t="s">
        <v>116</v>
      </c>
      <c r="AU138" s="147" t="s">
        <v>82</v>
      </c>
      <c r="AY138" s="14" t="s">
        <v>115</v>
      </c>
      <c r="BE138" s="148">
        <f t="shared" si="4"/>
        <v>0</v>
      </c>
      <c r="BF138" s="148">
        <f t="shared" si="5"/>
        <v>0</v>
      </c>
      <c r="BG138" s="148">
        <f t="shared" si="6"/>
        <v>0</v>
      </c>
      <c r="BH138" s="148">
        <f t="shared" si="7"/>
        <v>0</v>
      </c>
      <c r="BI138" s="148">
        <f t="shared" si="8"/>
        <v>0</v>
      </c>
      <c r="BJ138" s="14" t="s">
        <v>121</v>
      </c>
      <c r="BK138" s="149">
        <f t="shared" si="9"/>
        <v>0</v>
      </c>
      <c r="BL138" s="14" t="s">
        <v>120</v>
      </c>
      <c r="BM138" s="147" t="s">
        <v>177</v>
      </c>
    </row>
    <row r="139" spans="1:65" s="2" customFormat="1" ht="16.5" customHeight="1">
      <c r="A139" s="29"/>
      <c r="B139" s="135"/>
      <c r="C139" s="150" t="s">
        <v>149</v>
      </c>
      <c r="D139" s="150" t="s">
        <v>178</v>
      </c>
      <c r="E139" s="151" t="s">
        <v>179</v>
      </c>
      <c r="F139" s="152" t="s">
        <v>180</v>
      </c>
      <c r="G139" s="153" t="s">
        <v>181</v>
      </c>
      <c r="H139" s="154">
        <v>28</v>
      </c>
      <c r="I139" s="155"/>
      <c r="J139" s="154">
        <f t="shared" si="0"/>
        <v>0</v>
      </c>
      <c r="K139" s="156"/>
      <c r="L139" s="157"/>
      <c r="M139" s="158" t="s">
        <v>1</v>
      </c>
      <c r="N139" s="159" t="s">
        <v>40</v>
      </c>
      <c r="O139" s="55"/>
      <c r="P139" s="145">
        <f t="shared" si="1"/>
        <v>0</v>
      </c>
      <c r="Q139" s="145">
        <v>0</v>
      </c>
      <c r="R139" s="145">
        <f t="shared" si="2"/>
        <v>0</v>
      </c>
      <c r="S139" s="145">
        <v>0</v>
      </c>
      <c r="T139" s="146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47" t="s">
        <v>131</v>
      </c>
      <c r="AT139" s="147" t="s">
        <v>178</v>
      </c>
      <c r="AU139" s="147" t="s">
        <v>82</v>
      </c>
      <c r="AY139" s="14" t="s">
        <v>115</v>
      </c>
      <c r="BE139" s="148">
        <f t="shared" si="4"/>
        <v>0</v>
      </c>
      <c r="BF139" s="148">
        <f t="shared" si="5"/>
        <v>0</v>
      </c>
      <c r="BG139" s="148">
        <f t="shared" si="6"/>
        <v>0</v>
      </c>
      <c r="BH139" s="148">
        <f t="shared" si="7"/>
        <v>0</v>
      </c>
      <c r="BI139" s="148">
        <f t="shared" si="8"/>
        <v>0</v>
      </c>
      <c r="BJ139" s="14" t="s">
        <v>121</v>
      </c>
      <c r="BK139" s="149">
        <f t="shared" si="9"/>
        <v>0</v>
      </c>
      <c r="BL139" s="14" t="s">
        <v>120</v>
      </c>
      <c r="BM139" s="147" t="s">
        <v>182</v>
      </c>
    </row>
    <row r="140" spans="1:65" s="2" customFormat="1" ht="21.75" customHeight="1">
      <c r="A140" s="29"/>
      <c r="B140" s="135"/>
      <c r="C140" s="136" t="s">
        <v>183</v>
      </c>
      <c r="D140" s="136" t="s">
        <v>116</v>
      </c>
      <c r="E140" s="137" t="s">
        <v>184</v>
      </c>
      <c r="F140" s="138" t="s">
        <v>185</v>
      </c>
      <c r="G140" s="139" t="s">
        <v>119</v>
      </c>
      <c r="H140" s="140">
        <v>366</v>
      </c>
      <c r="I140" s="141"/>
      <c r="J140" s="140">
        <f t="shared" si="0"/>
        <v>0</v>
      </c>
      <c r="K140" s="142"/>
      <c r="L140" s="30"/>
      <c r="M140" s="143" t="s">
        <v>1</v>
      </c>
      <c r="N140" s="144" t="s">
        <v>40</v>
      </c>
      <c r="O140" s="55"/>
      <c r="P140" s="145">
        <f t="shared" si="1"/>
        <v>0</v>
      </c>
      <c r="Q140" s="145">
        <v>0</v>
      </c>
      <c r="R140" s="145">
        <f t="shared" si="2"/>
        <v>0</v>
      </c>
      <c r="S140" s="145">
        <v>0</v>
      </c>
      <c r="T140" s="146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47" t="s">
        <v>120</v>
      </c>
      <c r="AT140" s="147" t="s">
        <v>116</v>
      </c>
      <c r="AU140" s="147" t="s">
        <v>82</v>
      </c>
      <c r="AY140" s="14" t="s">
        <v>115</v>
      </c>
      <c r="BE140" s="148">
        <f t="shared" si="4"/>
        <v>0</v>
      </c>
      <c r="BF140" s="148">
        <f t="shared" si="5"/>
        <v>0</v>
      </c>
      <c r="BG140" s="148">
        <f t="shared" si="6"/>
        <v>0</v>
      </c>
      <c r="BH140" s="148">
        <f t="shared" si="7"/>
        <v>0</v>
      </c>
      <c r="BI140" s="148">
        <f t="shared" si="8"/>
        <v>0</v>
      </c>
      <c r="BJ140" s="14" t="s">
        <v>121</v>
      </c>
      <c r="BK140" s="149">
        <f t="shared" si="9"/>
        <v>0</v>
      </c>
      <c r="BL140" s="14" t="s">
        <v>120</v>
      </c>
      <c r="BM140" s="147" t="s">
        <v>186</v>
      </c>
    </row>
    <row r="141" spans="1:65" s="2" customFormat="1" ht="16.5" customHeight="1">
      <c r="A141" s="29"/>
      <c r="B141" s="135"/>
      <c r="C141" s="150" t="s">
        <v>7</v>
      </c>
      <c r="D141" s="150" t="s">
        <v>178</v>
      </c>
      <c r="E141" s="151" t="s">
        <v>187</v>
      </c>
      <c r="F141" s="152" t="s">
        <v>188</v>
      </c>
      <c r="G141" s="153" t="s">
        <v>181</v>
      </c>
      <c r="H141" s="154">
        <v>11</v>
      </c>
      <c r="I141" s="155"/>
      <c r="J141" s="154">
        <f t="shared" si="0"/>
        <v>0</v>
      </c>
      <c r="K141" s="156"/>
      <c r="L141" s="157"/>
      <c r="M141" s="158" t="s">
        <v>1</v>
      </c>
      <c r="N141" s="159" t="s">
        <v>40</v>
      </c>
      <c r="O141" s="55"/>
      <c r="P141" s="145">
        <f t="shared" si="1"/>
        <v>0</v>
      </c>
      <c r="Q141" s="145">
        <v>0</v>
      </c>
      <c r="R141" s="145">
        <f t="shared" si="2"/>
        <v>0</v>
      </c>
      <c r="S141" s="145">
        <v>0</v>
      </c>
      <c r="T141" s="146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47" t="s">
        <v>131</v>
      </c>
      <c r="AT141" s="147" t="s">
        <v>178</v>
      </c>
      <c r="AU141" s="147" t="s">
        <v>82</v>
      </c>
      <c r="AY141" s="14" t="s">
        <v>115</v>
      </c>
      <c r="BE141" s="148">
        <f t="shared" si="4"/>
        <v>0</v>
      </c>
      <c r="BF141" s="148">
        <f t="shared" si="5"/>
        <v>0</v>
      </c>
      <c r="BG141" s="148">
        <f t="shared" si="6"/>
        <v>0</v>
      </c>
      <c r="BH141" s="148">
        <f t="shared" si="7"/>
        <v>0</v>
      </c>
      <c r="BI141" s="148">
        <f t="shared" si="8"/>
        <v>0</v>
      </c>
      <c r="BJ141" s="14" t="s">
        <v>121</v>
      </c>
      <c r="BK141" s="149">
        <f t="shared" si="9"/>
        <v>0</v>
      </c>
      <c r="BL141" s="14" t="s">
        <v>120</v>
      </c>
      <c r="BM141" s="147" t="s">
        <v>189</v>
      </c>
    </row>
    <row r="142" spans="1:65" s="2" customFormat="1" ht="21.75" customHeight="1">
      <c r="A142" s="29"/>
      <c r="B142" s="135"/>
      <c r="C142" s="136" t="s">
        <v>190</v>
      </c>
      <c r="D142" s="136" t="s">
        <v>116</v>
      </c>
      <c r="E142" s="137" t="s">
        <v>191</v>
      </c>
      <c r="F142" s="138" t="s">
        <v>192</v>
      </c>
      <c r="G142" s="139" t="s">
        <v>119</v>
      </c>
      <c r="H142" s="140">
        <v>366</v>
      </c>
      <c r="I142" s="141"/>
      <c r="J142" s="140">
        <f t="shared" si="0"/>
        <v>0</v>
      </c>
      <c r="K142" s="142"/>
      <c r="L142" s="30"/>
      <c r="M142" s="143" t="s">
        <v>1</v>
      </c>
      <c r="N142" s="144" t="s">
        <v>40</v>
      </c>
      <c r="O142" s="55"/>
      <c r="P142" s="145">
        <f t="shared" si="1"/>
        <v>0</v>
      </c>
      <c r="Q142" s="145">
        <v>0</v>
      </c>
      <c r="R142" s="145">
        <f t="shared" si="2"/>
        <v>0</v>
      </c>
      <c r="S142" s="145">
        <v>0</v>
      </c>
      <c r="T142" s="146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47" t="s">
        <v>120</v>
      </c>
      <c r="AT142" s="147" t="s">
        <v>116</v>
      </c>
      <c r="AU142" s="147" t="s">
        <v>82</v>
      </c>
      <c r="AY142" s="14" t="s">
        <v>115</v>
      </c>
      <c r="BE142" s="148">
        <f t="shared" si="4"/>
        <v>0</v>
      </c>
      <c r="BF142" s="148">
        <f t="shared" si="5"/>
        <v>0</v>
      </c>
      <c r="BG142" s="148">
        <f t="shared" si="6"/>
        <v>0</v>
      </c>
      <c r="BH142" s="148">
        <f t="shared" si="7"/>
        <v>0</v>
      </c>
      <c r="BI142" s="148">
        <f t="shared" si="8"/>
        <v>0</v>
      </c>
      <c r="BJ142" s="14" t="s">
        <v>121</v>
      </c>
      <c r="BK142" s="149">
        <f t="shared" si="9"/>
        <v>0</v>
      </c>
      <c r="BL142" s="14" t="s">
        <v>120</v>
      </c>
      <c r="BM142" s="147" t="s">
        <v>193</v>
      </c>
    </row>
    <row r="143" spans="1:65" s="2" customFormat="1" ht="21.75" customHeight="1">
      <c r="A143" s="29"/>
      <c r="B143" s="135"/>
      <c r="C143" s="136" t="s">
        <v>155</v>
      </c>
      <c r="D143" s="136" t="s">
        <v>116</v>
      </c>
      <c r="E143" s="137" t="s">
        <v>194</v>
      </c>
      <c r="F143" s="138" t="s">
        <v>195</v>
      </c>
      <c r="G143" s="139" t="s">
        <v>127</v>
      </c>
      <c r="H143" s="140">
        <v>2875</v>
      </c>
      <c r="I143" s="141"/>
      <c r="J143" s="140">
        <f t="shared" si="0"/>
        <v>0</v>
      </c>
      <c r="K143" s="142"/>
      <c r="L143" s="30"/>
      <c r="M143" s="143" t="s">
        <v>1</v>
      </c>
      <c r="N143" s="144" t="s">
        <v>40</v>
      </c>
      <c r="O143" s="55"/>
      <c r="P143" s="145">
        <f t="shared" si="1"/>
        <v>0</v>
      </c>
      <c r="Q143" s="145">
        <v>0</v>
      </c>
      <c r="R143" s="145">
        <f t="shared" si="2"/>
        <v>0</v>
      </c>
      <c r="S143" s="145">
        <v>0</v>
      </c>
      <c r="T143" s="146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47" t="s">
        <v>120</v>
      </c>
      <c r="AT143" s="147" t="s">
        <v>116</v>
      </c>
      <c r="AU143" s="147" t="s">
        <v>82</v>
      </c>
      <c r="AY143" s="14" t="s">
        <v>115</v>
      </c>
      <c r="BE143" s="148">
        <f t="shared" si="4"/>
        <v>0</v>
      </c>
      <c r="BF143" s="148">
        <f t="shared" si="5"/>
        <v>0</v>
      </c>
      <c r="BG143" s="148">
        <f t="shared" si="6"/>
        <v>0</v>
      </c>
      <c r="BH143" s="148">
        <f t="shared" si="7"/>
        <v>0</v>
      </c>
      <c r="BI143" s="148">
        <f t="shared" si="8"/>
        <v>0</v>
      </c>
      <c r="BJ143" s="14" t="s">
        <v>121</v>
      </c>
      <c r="BK143" s="149">
        <f t="shared" si="9"/>
        <v>0</v>
      </c>
      <c r="BL143" s="14" t="s">
        <v>120</v>
      </c>
      <c r="BM143" s="147" t="s">
        <v>196</v>
      </c>
    </row>
    <row r="144" spans="1:65" s="2" customFormat="1" ht="16.5" customHeight="1">
      <c r="A144" s="29"/>
      <c r="B144" s="135"/>
      <c r="C144" s="150" t="s">
        <v>197</v>
      </c>
      <c r="D144" s="150" t="s">
        <v>178</v>
      </c>
      <c r="E144" s="151" t="s">
        <v>198</v>
      </c>
      <c r="F144" s="152" t="s">
        <v>199</v>
      </c>
      <c r="G144" s="153" t="s">
        <v>127</v>
      </c>
      <c r="H144" s="154">
        <v>70</v>
      </c>
      <c r="I144" s="155"/>
      <c r="J144" s="154">
        <f t="shared" si="0"/>
        <v>0</v>
      </c>
      <c r="K144" s="156"/>
      <c r="L144" s="157"/>
      <c r="M144" s="158" t="s">
        <v>1</v>
      </c>
      <c r="N144" s="159" t="s">
        <v>40</v>
      </c>
      <c r="O144" s="55"/>
      <c r="P144" s="145">
        <f t="shared" si="1"/>
        <v>0</v>
      </c>
      <c r="Q144" s="145">
        <v>0</v>
      </c>
      <c r="R144" s="145">
        <f t="shared" si="2"/>
        <v>0</v>
      </c>
      <c r="S144" s="145">
        <v>0</v>
      </c>
      <c r="T144" s="146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47" t="s">
        <v>131</v>
      </c>
      <c r="AT144" s="147" t="s">
        <v>178</v>
      </c>
      <c r="AU144" s="147" t="s">
        <v>82</v>
      </c>
      <c r="AY144" s="14" t="s">
        <v>115</v>
      </c>
      <c r="BE144" s="148">
        <f t="shared" si="4"/>
        <v>0</v>
      </c>
      <c r="BF144" s="148">
        <f t="shared" si="5"/>
        <v>0</v>
      </c>
      <c r="BG144" s="148">
        <f t="shared" si="6"/>
        <v>0</v>
      </c>
      <c r="BH144" s="148">
        <f t="shared" si="7"/>
        <v>0</v>
      </c>
      <c r="BI144" s="148">
        <f t="shared" si="8"/>
        <v>0</v>
      </c>
      <c r="BJ144" s="14" t="s">
        <v>121</v>
      </c>
      <c r="BK144" s="149">
        <f t="shared" si="9"/>
        <v>0</v>
      </c>
      <c r="BL144" s="14" t="s">
        <v>120</v>
      </c>
      <c r="BM144" s="147" t="s">
        <v>200</v>
      </c>
    </row>
    <row r="145" spans="1:65" s="2" customFormat="1" ht="16.5" customHeight="1">
      <c r="A145" s="29"/>
      <c r="B145" s="135"/>
      <c r="C145" s="150" t="s">
        <v>158</v>
      </c>
      <c r="D145" s="150" t="s">
        <v>178</v>
      </c>
      <c r="E145" s="151" t="s">
        <v>201</v>
      </c>
      <c r="F145" s="152" t="s">
        <v>202</v>
      </c>
      <c r="G145" s="153" t="s">
        <v>127</v>
      </c>
      <c r="H145" s="154">
        <v>110</v>
      </c>
      <c r="I145" s="155"/>
      <c r="J145" s="154">
        <f t="shared" si="0"/>
        <v>0</v>
      </c>
      <c r="K145" s="156"/>
      <c r="L145" s="157"/>
      <c r="M145" s="158" t="s">
        <v>1</v>
      </c>
      <c r="N145" s="159" t="s">
        <v>40</v>
      </c>
      <c r="O145" s="55"/>
      <c r="P145" s="145">
        <f t="shared" si="1"/>
        <v>0</v>
      </c>
      <c r="Q145" s="145">
        <v>0</v>
      </c>
      <c r="R145" s="145">
        <f t="shared" si="2"/>
        <v>0</v>
      </c>
      <c r="S145" s="145">
        <v>0</v>
      </c>
      <c r="T145" s="146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47" t="s">
        <v>131</v>
      </c>
      <c r="AT145" s="147" t="s">
        <v>178</v>
      </c>
      <c r="AU145" s="147" t="s">
        <v>82</v>
      </c>
      <c r="AY145" s="14" t="s">
        <v>115</v>
      </c>
      <c r="BE145" s="148">
        <f t="shared" si="4"/>
        <v>0</v>
      </c>
      <c r="BF145" s="148">
        <f t="shared" si="5"/>
        <v>0</v>
      </c>
      <c r="BG145" s="148">
        <f t="shared" si="6"/>
        <v>0</v>
      </c>
      <c r="BH145" s="148">
        <f t="shared" si="7"/>
        <v>0</v>
      </c>
      <c r="BI145" s="148">
        <f t="shared" si="8"/>
        <v>0</v>
      </c>
      <c r="BJ145" s="14" t="s">
        <v>121</v>
      </c>
      <c r="BK145" s="149">
        <f t="shared" si="9"/>
        <v>0</v>
      </c>
      <c r="BL145" s="14" t="s">
        <v>120</v>
      </c>
      <c r="BM145" s="147" t="s">
        <v>203</v>
      </c>
    </row>
    <row r="146" spans="1:65" s="2" customFormat="1" ht="16.5" customHeight="1">
      <c r="A146" s="29"/>
      <c r="B146" s="135"/>
      <c r="C146" s="150" t="s">
        <v>204</v>
      </c>
      <c r="D146" s="150" t="s">
        <v>178</v>
      </c>
      <c r="E146" s="151" t="s">
        <v>205</v>
      </c>
      <c r="F146" s="152" t="s">
        <v>206</v>
      </c>
      <c r="G146" s="153" t="s">
        <v>127</v>
      </c>
      <c r="H146" s="154">
        <v>135</v>
      </c>
      <c r="I146" s="155"/>
      <c r="J146" s="154">
        <f t="shared" si="0"/>
        <v>0</v>
      </c>
      <c r="K146" s="156"/>
      <c r="L146" s="157"/>
      <c r="M146" s="158" t="s">
        <v>1</v>
      </c>
      <c r="N146" s="159" t="s">
        <v>40</v>
      </c>
      <c r="O146" s="55"/>
      <c r="P146" s="145">
        <f t="shared" si="1"/>
        <v>0</v>
      </c>
      <c r="Q146" s="145">
        <v>0</v>
      </c>
      <c r="R146" s="145">
        <f t="shared" si="2"/>
        <v>0</v>
      </c>
      <c r="S146" s="145">
        <v>0</v>
      </c>
      <c r="T146" s="146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47" t="s">
        <v>131</v>
      </c>
      <c r="AT146" s="147" t="s">
        <v>178</v>
      </c>
      <c r="AU146" s="147" t="s">
        <v>82</v>
      </c>
      <c r="AY146" s="14" t="s">
        <v>115</v>
      </c>
      <c r="BE146" s="148">
        <f t="shared" si="4"/>
        <v>0</v>
      </c>
      <c r="BF146" s="148">
        <f t="shared" si="5"/>
        <v>0</v>
      </c>
      <c r="BG146" s="148">
        <f t="shared" si="6"/>
        <v>0</v>
      </c>
      <c r="BH146" s="148">
        <f t="shared" si="7"/>
        <v>0</v>
      </c>
      <c r="BI146" s="148">
        <f t="shared" si="8"/>
        <v>0</v>
      </c>
      <c r="BJ146" s="14" t="s">
        <v>121</v>
      </c>
      <c r="BK146" s="149">
        <f t="shared" si="9"/>
        <v>0</v>
      </c>
      <c r="BL146" s="14" t="s">
        <v>120</v>
      </c>
      <c r="BM146" s="147" t="s">
        <v>207</v>
      </c>
    </row>
    <row r="147" spans="1:65" s="2" customFormat="1" ht="16.5" customHeight="1">
      <c r="A147" s="29"/>
      <c r="B147" s="135"/>
      <c r="C147" s="150" t="s">
        <v>162</v>
      </c>
      <c r="D147" s="150" t="s">
        <v>178</v>
      </c>
      <c r="E147" s="151" t="s">
        <v>208</v>
      </c>
      <c r="F147" s="152" t="s">
        <v>209</v>
      </c>
      <c r="G147" s="153" t="s">
        <v>127</v>
      </c>
      <c r="H147" s="154">
        <v>100</v>
      </c>
      <c r="I147" s="155"/>
      <c r="J147" s="154">
        <f t="shared" si="0"/>
        <v>0</v>
      </c>
      <c r="K147" s="156"/>
      <c r="L147" s="157"/>
      <c r="M147" s="158" t="s">
        <v>1</v>
      </c>
      <c r="N147" s="159" t="s">
        <v>40</v>
      </c>
      <c r="O147" s="55"/>
      <c r="P147" s="145">
        <f t="shared" si="1"/>
        <v>0</v>
      </c>
      <c r="Q147" s="145">
        <v>0</v>
      </c>
      <c r="R147" s="145">
        <f t="shared" si="2"/>
        <v>0</v>
      </c>
      <c r="S147" s="145">
        <v>0</v>
      </c>
      <c r="T147" s="146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47" t="s">
        <v>131</v>
      </c>
      <c r="AT147" s="147" t="s">
        <v>178</v>
      </c>
      <c r="AU147" s="147" t="s">
        <v>82</v>
      </c>
      <c r="AY147" s="14" t="s">
        <v>115</v>
      </c>
      <c r="BE147" s="148">
        <f t="shared" si="4"/>
        <v>0</v>
      </c>
      <c r="BF147" s="148">
        <f t="shared" si="5"/>
        <v>0</v>
      </c>
      <c r="BG147" s="148">
        <f t="shared" si="6"/>
        <v>0</v>
      </c>
      <c r="BH147" s="148">
        <f t="shared" si="7"/>
        <v>0</v>
      </c>
      <c r="BI147" s="148">
        <f t="shared" si="8"/>
        <v>0</v>
      </c>
      <c r="BJ147" s="14" t="s">
        <v>121</v>
      </c>
      <c r="BK147" s="149">
        <f t="shared" si="9"/>
        <v>0</v>
      </c>
      <c r="BL147" s="14" t="s">
        <v>120</v>
      </c>
      <c r="BM147" s="147" t="s">
        <v>210</v>
      </c>
    </row>
    <row r="148" spans="1:65" s="2" customFormat="1" ht="16.5" customHeight="1">
      <c r="A148" s="29"/>
      <c r="B148" s="135"/>
      <c r="C148" s="150" t="s">
        <v>211</v>
      </c>
      <c r="D148" s="150" t="s">
        <v>178</v>
      </c>
      <c r="E148" s="151" t="s">
        <v>212</v>
      </c>
      <c r="F148" s="152" t="s">
        <v>213</v>
      </c>
      <c r="G148" s="153" t="s">
        <v>127</v>
      </c>
      <c r="H148" s="154">
        <v>105</v>
      </c>
      <c r="I148" s="155"/>
      <c r="J148" s="154">
        <f t="shared" si="0"/>
        <v>0</v>
      </c>
      <c r="K148" s="156"/>
      <c r="L148" s="157"/>
      <c r="M148" s="158" t="s">
        <v>1</v>
      </c>
      <c r="N148" s="159" t="s">
        <v>40</v>
      </c>
      <c r="O148" s="55"/>
      <c r="P148" s="145">
        <f t="shared" si="1"/>
        <v>0</v>
      </c>
      <c r="Q148" s="145">
        <v>0</v>
      </c>
      <c r="R148" s="145">
        <f t="shared" si="2"/>
        <v>0</v>
      </c>
      <c r="S148" s="145">
        <v>0</v>
      </c>
      <c r="T148" s="146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47" t="s">
        <v>131</v>
      </c>
      <c r="AT148" s="147" t="s">
        <v>178</v>
      </c>
      <c r="AU148" s="147" t="s">
        <v>82</v>
      </c>
      <c r="AY148" s="14" t="s">
        <v>115</v>
      </c>
      <c r="BE148" s="148">
        <f t="shared" si="4"/>
        <v>0</v>
      </c>
      <c r="BF148" s="148">
        <f t="shared" si="5"/>
        <v>0</v>
      </c>
      <c r="BG148" s="148">
        <f t="shared" si="6"/>
        <v>0</v>
      </c>
      <c r="BH148" s="148">
        <f t="shared" si="7"/>
        <v>0</v>
      </c>
      <c r="BI148" s="148">
        <f t="shared" si="8"/>
        <v>0</v>
      </c>
      <c r="BJ148" s="14" t="s">
        <v>121</v>
      </c>
      <c r="BK148" s="149">
        <f t="shared" si="9"/>
        <v>0</v>
      </c>
      <c r="BL148" s="14" t="s">
        <v>120</v>
      </c>
      <c r="BM148" s="147" t="s">
        <v>214</v>
      </c>
    </row>
    <row r="149" spans="1:65" s="2" customFormat="1" ht="16.5" customHeight="1">
      <c r="A149" s="29"/>
      <c r="B149" s="135"/>
      <c r="C149" s="150" t="s">
        <v>165</v>
      </c>
      <c r="D149" s="150" t="s">
        <v>178</v>
      </c>
      <c r="E149" s="151" t="s">
        <v>215</v>
      </c>
      <c r="F149" s="152" t="s">
        <v>216</v>
      </c>
      <c r="G149" s="153" t="s">
        <v>127</v>
      </c>
      <c r="H149" s="154">
        <v>135</v>
      </c>
      <c r="I149" s="155"/>
      <c r="J149" s="154">
        <f t="shared" si="0"/>
        <v>0</v>
      </c>
      <c r="K149" s="156"/>
      <c r="L149" s="157"/>
      <c r="M149" s="158" t="s">
        <v>1</v>
      </c>
      <c r="N149" s="159" t="s">
        <v>40</v>
      </c>
      <c r="O149" s="55"/>
      <c r="P149" s="145">
        <f t="shared" si="1"/>
        <v>0</v>
      </c>
      <c r="Q149" s="145">
        <v>0</v>
      </c>
      <c r="R149" s="145">
        <f t="shared" si="2"/>
        <v>0</v>
      </c>
      <c r="S149" s="145">
        <v>0</v>
      </c>
      <c r="T149" s="146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47" t="s">
        <v>131</v>
      </c>
      <c r="AT149" s="147" t="s">
        <v>178</v>
      </c>
      <c r="AU149" s="147" t="s">
        <v>82</v>
      </c>
      <c r="AY149" s="14" t="s">
        <v>115</v>
      </c>
      <c r="BE149" s="148">
        <f t="shared" si="4"/>
        <v>0</v>
      </c>
      <c r="BF149" s="148">
        <f t="shared" si="5"/>
        <v>0</v>
      </c>
      <c r="BG149" s="148">
        <f t="shared" si="6"/>
        <v>0</v>
      </c>
      <c r="BH149" s="148">
        <f t="shared" si="7"/>
        <v>0</v>
      </c>
      <c r="BI149" s="148">
        <f t="shared" si="8"/>
        <v>0</v>
      </c>
      <c r="BJ149" s="14" t="s">
        <v>121</v>
      </c>
      <c r="BK149" s="149">
        <f t="shared" si="9"/>
        <v>0</v>
      </c>
      <c r="BL149" s="14" t="s">
        <v>120</v>
      </c>
      <c r="BM149" s="147" t="s">
        <v>217</v>
      </c>
    </row>
    <row r="150" spans="1:65" s="2" customFormat="1" ht="16.5" customHeight="1">
      <c r="A150" s="29"/>
      <c r="B150" s="135"/>
      <c r="C150" s="150" t="s">
        <v>218</v>
      </c>
      <c r="D150" s="150" t="s">
        <v>178</v>
      </c>
      <c r="E150" s="151" t="s">
        <v>219</v>
      </c>
      <c r="F150" s="152" t="s">
        <v>220</v>
      </c>
      <c r="G150" s="153" t="s">
        <v>127</v>
      </c>
      <c r="H150" s="154">
        <v>110</v>
      </c>
      <c r="I150" s="155"/>
      <c r="J150" s="154">
        <f t="shared" si="0"/>
        <v>0</v>
      </c>
      <c r="K150" s="156"/>
      <c r="L150" s="157"/>
      <c r="M150" s="158" t="s">
        <v>1</v>
      </c>
      <c r="N150" s="159" t="s">
        <v>40</v>
      </c>
      <c r="O150" s="55"/>
      <c r="P150" s="145">
        <f t="shared" si="1"/>
        <v>0</v>
      </c>
      <c r="Q150" s="145">
        <v>0</v>
      </c>
      <c r="R150" s="145">
        <f t="shared" si="2"/>
        <v>0</v>
      </c>
      <c r="S150" s="145">
        <v>0</v>
      </c>
      <c r="T150" s="146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47" t="s">
        <v>131</v>
      </c>
      <c r="AT150" s="147" t="s">
        <v>178</v>
      </c>
      <c r="AU150" s="147" t="s">
        <v>82</v>
      </c>
      <c r="AY150" s="14" t="s">
        <v>115</v>
      </c>
      <c r="BE150" s="148">
        <f t="shared" si="4"/>
        <v>0</v>
      </c>
      <c r="BF150" s="148">
        <f t="shared" si="5"/>
        <v>0</v>
      </c>
      <c r="BG150" s="148">
        <f t="shared" si="6"/>
        <v>0</v>
      </c>
      <c r="BH150" s="148">
        <f t="shared" si="7"/>
        <v>0</v>
      </c>
      <c r="BI150" s="148">
        <f t="shared" si="8"/>
        <v>0</v>
      </c>
      <c r="BJ150" s="14" t="s">
        <v>121</v>
      </c>
      <c r="BK150" s="149">
        <f t="shared" si="9"/>
        <v>0</v>
      </c>
      <c r="BL150" s="14" t="s">
        <v>120</v>
      </c>
      <c r="BM150" s="147" t="s">
        <v>221</v>
      </c>
    </row>
    <row r="151" spans="1:65" s="2" customFormat="1" ht="16.5" customHeight="1">
      <c r="A151" s="29"/>
      <c r="B151" s="135"/>
      <c r="C151" s="150" t="s">
        <v>169</v>
      </c>
      <c r="D151" s="150" t="s">
        <v>178</v>
      </c>
      <c r="E151" s="151" t="s">
        <v>222</v>
      </c>
      <c r="F151" s="152" t="s">
        <v>223</v>
      </c>
      <c r="G151" s="153" t="s">
        <v>127</v>
      </c>
      <c r="H151" s="154">
        <v>50</v>
      </c>
      <c r="I151" s="155"/>
      <c r="J151" s="154">
        <f t="shared" si="0"/>
        <v>0</v>
      </c>
      <c r="K151" s="156"/>
      <c r="L151" s="157"/>
      <c r="M151" s="158" t="s">
        <v>1</v>
      </c>
      <c r="N151" s="159" t="s">
        <v>40</v>
      </c>
      <c r="O151" s="55"/>
      <c r="P151" s="145">
        <f t="shared" si="1"/>
        <v>0</v>
      </c>
      <c r="Q151" s="145">
        <v>0</v>
      </c>
      <c r="R151" s="145">
        <f t="shared" si="2"/>
        <v>0</v>
      </c>
      <c r="S151" s="145">
        <v>0</v>
      </c>
      <c r="T151" s="146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47" t="s">
        <v>131</v>
      </c>
      <c r="AT151" s="147" t="s">
        <v>178</v>
      </c>
      <c r="AU151" s="147" t="s">
        <v>82</v>
      </c>
      <c r="AY151" s="14" t="s">
        <v>115</v>
      </c>
      <c r="BE151" s="148">
        <f t="shared" si="4"/>
        <v>0</v>
      </c>
      <c r="BF151" s="148">
        <f t="shared" si="5"/>
        <v>0</v>
      </c>
      <c r="BG151" s="148">
        <f t="shared" si="6"/>
        <v>0</v>
      </c>
      <c r="BH151" s="148">
        <f t="shared" si="7"/>
        <v>0</v>
      </c>
      <c r="BI151" s="148">
        <f t="shared" si="8"/>
        <v>0</v>
      </c>
      <c r="BJ151" s="14" t="s">
        <v>121</v>
      </c>
      <c r="BK151" s="149">
        <f t="shared" si="9"/>
        <v>0</v>
      </c>
      <c r="BL151" s="14" t="s">
        <v>120</v>
      </c>
      <c r="BM151" s="147" t="s">
        <v>224</v>
      </c>
    </row>
    <row r="152" spans="1:65" s="2" customFormat="1" ht="16.5" customHeight="1">
      <c r="A152" s="29"/>
      <c r="B152" s="135"/>
      <c r="C152" s="150" t="s">
        <v>225</v>
      </c>
      <c r="D152" s="150" t="s">
        <v>178</v>
      </c>
      <c r="E152" s="151" t="s">
        <v>226</v>
      </c>
      <c r="F152" s="152" t="s">
        <v>227</v>
      </c>
      <c r="G152" s="153" t="s">
        <v>127</v>
      </c>
      <c r="H152" s="154">
        <v>70</v>
      </c>
      <c r="I152" s="155"/>
      <c r="J152" s="154">
        <f t="shared" si="0"/>
        <v>0</v>
      </c>
      <c r="K152" s="156"/>
      <c r="L152" s="157"/>
      <c r="M152" s="158" t="s">
        <v>1</v>
      </c>
      <c r="N152" s="159" t="s">
        <v>40</v>
      </c>
      <c r="O152" s="55"/>
      <c r="P152" s="145">
        <f t="shared" si="1"/>
        <v>0</v>
      </c>
      <c r="Q152" s="145">
        <v>0</v>
      </c>
      <c r="R152" s="145">
        <f t="shared" si="2"/>
        <v>0</v>
      </c>
      <c r="S152" s="145">
        <v>0</v>
      </c>
      <c r="T152" s="146">
        <f t="shared" si="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47" t="s">
        <v>131</v>
      </c>
      <c r="AT152" s="147" t="s">
        <v>178</v>
      </c>
      <c r="AU152" s="147" t="s">
        <v>82</v>
      </c>
      <c r="AY152" s="14" t="s">
        <v>115</v>
      </c>
      <c r="BE152" s="148">
        <f t="shared" si="4"/>
        <v>0</v>
      </c>
      <c r="BF152" s="148">
        <f t="shared" si="5"/>
        <v>0</v>
      </c>
      <c r="BG152" s="148">
        <f t="shared" si="6"/>
        <v>0</v>
      </c>
      <c r="BH152" s="148">
        <f t="shared" si="7"/>
        <v>0</v>
      </c>
      <c r="BI152" s="148">
        <f t="shared" si="8"/>
        <v>0</v>
      </c>
      <c r="BJ152" s="14" t="s">
        <v>121</v>
      </c>
      <c r="BK152" s="149">
        <f t="shared" si="9"/>
        <v>0</v>
      </c>
      <c r="BL152" s="14" t="s">
        <v>120</v>
      </c>
      <c r="BM152" s="147" t="s">
        <v>228</v>
      </c>
    </row>
    <row r="153" spans="1:65" s="2" customFormat="1" ht="16.5" customHeight="1">
      <c r="A153" s="29"/>
      <c r="B153" s="135"/>
      <c r="C153" s="150" t="s">
        <v>173</v>
      </c>
      <c r="D153" s="150" t="s">
        <v>178</v>
      </c>
      <c r="E153" s="151" t="s">
        <v>229</v>
      </c>
      <c r="F153" s="152" t="s">
        <v>230</v>
      </c>
      <c r="G153" s="153" t="s">
        <v>127</v>
      </c>
      <c r="H153" s="154">
        <v>75</v>
      </c>
      <c r="I153" s="155"/>
      <c r="J153" s="154">
        <f t="shared" si="0"/>
        <v>0</v>
      </c>
      <c r="K153" s="156"/>
      <c r="L153" s="157"/>
      <c r="M153" s="158" t="s">
        <v>1</v>
      </c>
      <c r="N153" s="159" t="s">
        <v>40</v>
      </c>
      <c r="O153" s="55"/>
      <c r="P153" s="145">
        <f t="shared" si="1"/>
        <v>0</v>
      </c>
      <c r="Q153" s="145">
        <v>0</v>
      </c>
      <c r="R153" s="145">
        <f t="shared" si="2"/>
        <v>0</v>
      </c>
      <c r="S153" s="145">
        <v>0</v>
      </c>
      <c r="T153" s="146">
        <f t="shared" si="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47" t="s">
        <v>131</v>
      </c>
      <c r="AT153" s="147" t="s">
        <v>178</v>
      </c>
      <c r="AU153" s="147" t="s">
        <v>82</v>
      </c>
      <c r="AY153" s="14" t="s">
        <v>115</v>
      </c>
      <c r="BE153" s="148">
        <f t="shared" si="4"/>
        <v>0</v>
      </c>
      <c r="BF153" s="148">
        <f t="shared" si="5"/>
        <v>0</v>
      </c>
      <c r="BG153" s="148">
        <f t="shared" si="6"/>
        <v>0</v>
      </c>
      <c r="BH153" s="148">
        <f t="shared" si="7"/>
        <v>0</v>
      </c>
      <c r="BI153" s="148">
        <f t="shared" si="8"/>
        <v>0</v>
      </c>
      <c r="BJ153" s="14" t="s">
        <v>121</v>
      </c>
      <c r="BK153" s="149">
        <f t="shared" si="9"/>
        <v>0</v>
      </c>
      <c r="BL153" s="14" t="s">
        <v>120</v>
      </c>
      <c r="BM153" s="147" t="s">
        <v>231</v>
      </c>
    </row>
    <row r="154" spans="1:65" s="2" customFormat="1" ht="16.5" customHeight="1">
      <c r="A154" s="29"/>
      <c r="B154" s="135"/>
      <c r="C154" s="150" t="s">
        <v>232</v>
      </c>
      <c r="D154" s="150" t="s">
        <v>178</v>
      </c>
      <c r="E154" s="151" t="s">
        <v>233</v>
      </c>
      <c r="F154" s="152" t="s">
        <v>234</v>
      </c>
      <c r="G154" s="153" t="s">
        <v>127</v>
      </c>
      <c r="H154" s="154">
        <v>100</v>
      </c>
      <c r="I154" s="155"/>
      <c r="J154" s="154">
        <f t="shared" ref="J154:J185" si="10">ROUND(I154*H154,3)</f>
        <v>0</v>
      </c>
      <c r="K154" s="156"/>
      <c r="L154" s="157"/>
      <c r="M154" s="158" t="s">
        <v>1</v>
      </c>
      <c r="N154" s="159" t="s">
        <v>40</v>
      </c>
      <c r="O154" s="55"/>
      <c r="P154" s="145">
        <f t="shared" ref="P154:P185" si="11">O154*H154</f>
        <v>0</v>
      </c>
      <c r="Q154" s="145">
        <v>0</v>
      </c>
      <c r="R154" s="145">
        <f t="shared" ref="R154:R185" si="12">Q154*H154</f>
        <v>0</v>
      </c>
      <c r="S154" s="145">
        <v>0</v>
      </c>
      <c r="T154" s="146">
        <f t="shared" ref="T154:T185" si="13"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47" t="s">
        <v>131</v>
      </c>
      <c r="AT154" s="147" t="s">
        <v>178</v>
      </c>
      <c r="AU154" s="147" t="s">
        <v>82</v>
      </c>
      <c r="AY154" s="14" t="s">
        <v>115</v>
      </c>
      <c r="BE154" s="148">
        <f t="shared" ref="BE154:BE190" si="14">IF(N154="základná",J154,0)</f>
        <v>0</v>
      </c>
      <c r="BF154" s="148">
        <f t="shared" ref="BF154:BF190" si="15">IF(N154="znížená",J154,0)</f>
        <v>0</v>
      </c>
      <c r="BG154" s="148">
        <f t="shared" ref="BG154:BG190" si="16">IF(N154="zákl. prenesená",J154,0)</f>
        <v>0</v>
      </c>
      <c r="BH154" s="148">
        <f t="shared" ref="BH154:BH190" si="17">IF(N154="zníž. prenesená",J154,0)</f>
        <v>0</v>
      </c>
      <c r="BI154" s="148">
        <f t="shared" ref="BI154:BI190" si="18">IF(N154="nulová",J154,0)</f>
        <v>0</v>
      </c>
      <c r="BJ154" s="14" t="s">
        <v>121</v>
      </c>
      <c r="BK154" s="149">
        <f t="shared" ref="BK154:BK190" si="19">ROUND(I154*H154,3)</f>
        <v>0</v>
      </c>
      <c r="BL154" s="14" t="s">
        <v>120</v>
      </c>
      <c r="BM154" s="147" t="s">
        <v>235</v>
      </c>
    </row>
    <row r="155" spans="1:65" s="2" customFormat="1" ht="16.5" customHeight="1">
      <c r="A155" s="29"/>
      <c r="B155" s="135"/>
      <c r="C155" s="150" t="s">
        <v>177</v>
      </c>
      <c r="D155" s="150" t="s">
        <v>178</v>
      </c>
      <c r="E155" s="151" t="s">
        <v>236</v>
      </c>
      <c r="F155" s="152" t="s">
        <v>237</v>
      </c>
      <c r="G155" s="153" t="s">
        <v>127</v>
      </c>
      <c r="H155" s="154">
        <v>60</v>
      </c>
      <c r="I155" s="155"/>
      <c r="J155" s="154">
        <f t="shared" si="10"/>
        <v>0</v>
      </c>
      <c r="K155" s="156"/>
      <c r="L155" s="157"/>
      <c r="M155" s="158" t="s">
        <v>1</v>
      </c>
      <c r="N155" s="159" t="s">
        <v>40</v>
      </c>
      <c r="O155" s="55"/>
      <c r="P155" s="145">
        <f t="shared" si="11"/>
        <v>0</v>
      </c>
      <c r="Q155" s="145">
        <v>0</v>
      </c>
      <c r="R155" s="145">
        <f t="shared" si="12"/>
        <v>0</v>
      </c>
      <c r="S155" s="145">
        <v>0</v>
      </c>
      <c r="T155" s="146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47" t="s">
        <v>131</v>
      </c>
      <c r="AT155" s="147" t="s">
        <v>178</v>
      </c>
      <c r="AU155" s="147" t="s">
        <v>82</v>
      </c>
      <c r="AY155" s="14" t="s">
        <v>115</v>
      </c>
      <c r="BE155" s="148">
        <f t="shared" si="14"/>
        <v>0</v>
      </c>
      <c r="BF155" s="148">
        <f t="shared" si="15"/>
        <v>0</v>
      </c>
      <c r="BG155" s="148">
        <f t="shared" si="16"/>
        <v>0</v>
      </c>
      <c r="BH155" s="148">
        <f t="shared" si="17"/>
        <v>0</v>
      </c>
      <c r="BI155" s="148">
        <f t="shared" si="18"/>
        <v>0</v>
      </c>
      <c r="BJ155" s="14" t="s">
        <v>121</v>
      </c>
      <c r="BK155" s="149">
        <f t="shared" si="19"/>
        <v>0</v>
      </c>
      <c r="BL155" s="14" t="s">
        <v>120</v>
      </c>
      <c r="BM155" s="147" t="s">
        <v>238</v>
      </c>
    </row>
    <row r="156" spans="1:65" s="2" customFormat="1" ht="16.5" customHeight="1">
      <c r="A156" s="29"/>
      <c r="B156" s="135"/>
      <c r="C156" s="150" t="s">
        <v>239</v>
      </c>
      <c r="D156" s="150" t="s">
        <v>178</v>
      </c>
      <c r="E156" s="151" t="s">
        <v>240</v>
      </c>
      <c r="F156" s="152" t="s">
        <v>241</v>
      </c>
      <c r="G156" s="153" t="s">
        <v>127</v>
      </c>
      <c r="H156" s="154">
        <v>85</v>
      </c>
      <c r="I156" s="155"/>
      <c r="J156" s="154">
        <f t="shared" si="10"/>
        <v>0</v>
      </c>
      <c r="K156" s="156"/>
      <c r="L156" s="157"/>
      <c r="M156" s="158" t="s">
        <v>1</v>
      </c>
      <c r="N156" s="159" t="s">
        <v>40</v>
      </c>
      <c r="O156" s="55"/>
      <c r="P156" s="145">
        <f t="shared" si="11"/>
        <v>0</v>
      </c>
      <c r="Q156" s="145">
        <v>0</v>
      </c>
      <c r="R156" s="145">
        <f t="shared" si="12"/>
        <v>0</v>
      </c>
      <c r="S156" s="145">
        <v>0</v>
      </c>
      <c r="T156" s="146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47" t="s">
        <v>131</v>
      </c>
      <c r="AT156" s="147" t="s">
        <v>178</v>
      </c>
      <c r="AU156" s="147" t="s">
        <v>82</v>
      </c>
      <c r="AY156" s="14" t="s">
        <v>115</v>
      </c>
      <c r="BE156" s="148">
        <f t="shared" si="14"/>
        <v>0</v>
      </c>
      <c r="BF156" s="148">
        <f t="shared" si="15"/>
        <v>0</v>
      </c>
      <c r="BG156" s="148">
        <f t="shared" si="16"/>
        <v>0</v>
      </c>
      <c r="BH156" s="148">
        <f t="shared" si="17"/>
        <v>0</v>
      </c>
      <c r="BI156" s="148">
        <f t="shared" si="18"/>
        <v>0</v>
      </c>
      <c r="BJ156" s="14" t="s">
        <v>121</v>
      </c>
      <c r="BK156" s="149">
        <f t="shared" si="19"/>
        <v>0</v>
      </c>
      <c r="BL156" s="14" t="s">
        <v>120</v>
      </c>
      <c r="BM156" s="147" t="s">
        <v>242</v>
      </c>
    </row>
    <row r="157" spans="1:65" s="2" customFormat="1" ht="16.5" customHeight="1">
      <c r="A157" s="29"/>
      <c r="B157" s="135"/>
      <c r="C157" s="150" t="s">
        <v>182</v>
      </c>
      <c r="D157" s="150" t="s">
        <v>178</v>
      </c>
      <c r="E157" s="151" t="s">
        <v>243</v>
      </c>
      <c r="F157" s="152" t="s">
        <v>244</v>
      </c>
      <c r="G157" s="153" t="s">
        <v>127</v>
      </c>
      <c r="H157" s="154">
        <v>70</v>
      </c>
      <c r="I157" s="155"/>
      <c r="J157" s="154">
        <f t="shared" si="10"/>
        <v>0</v>
      </c>
      <c r="K157" s="156"/>
      <c r="L157" s="157"/>
      <c r="M157" s="158" t="s">
        <v>1</v>
      </c>
      <c r="N157" s="159" t="s">
        <v>40</v>
      </c>
      <c r="O157" s="55"/>
      <c r="P157" s="145">
        <f t="shared" si="11"/>
        <v>0</v>
      </c>
      <c r="Q157" s="145">
        <v>0</v>
      </c>
      <c r="R157" s="145">
        <f t="shared" si="12"/>
        <v>0</v>
      </c>
      <c r="S157" s="145">
        <v>0</v>
      </c>
      <c r="T157" s="146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47" t="s">
        <v>131</v>
      </c>
      <c r="AT157" s="147" t="s">
        <v>178</v>
      </c>
      <c r="AU157" s="147" t="s">
        <v>82</v>
      </c>
      <c r="AY157" s="14" t="s">
        <v>115</v>
      </c>
      <c r="BE157" s="148">
        <f t="shared" si="14"/>
        <v>0</v>
      </c>
      <c r="BF157" s="148">
        <f t="shared" si="15"/>
        <v>0</v>
      </c>
      <c r="BG157" s="148">
        <f t="shared" si="16"/>
        <v>0</v>
      </c>
      <c r="BH157" s="148">
        <f t="shared" si="17"/>
        <v>0</v>
      </c>
      <c r="BI157" s="148">
        <f t="shared" si="18"/>
        <v>0</v>
      </c>
      <c r="BJ157" s="14" t="s">
        <v>121</v>
      </c>
      <c r="BK157" s="149">
        <f t="shared" si="19"/>
        <v>0</v>
      </c>
      <c r="BL157" s="14" t="s">
        <v>120</v>
      </c>
      <c r="BM157" s="147" t="s">
        <v>245</v>
      </c>
    </row>
    <row r="158" spans="1:65" s="2" customFormat="1" ht="16.5" customHeight="1">
      <c r="A158" s="29"/>
      <c r="B158" s="135"/>
      <c r="C158" s="150" t="s">
        <v>246</v>
      </c>
      <c r="D158" s="150" t="s">
        <v>178</v>
      </c>
      <c r="E158" s="151" t="s">
        <v>247</v>
      </c>
      <c r="F158" s="152" t="s">
        <v>248</v>
      </c>
      <c r="G158" s="153" t="s">
        <v>127</v>
      </c>
      <c r="H158" s="154">
        <v>50</v>
      </c>
      <c r="I158" s="155"/>
      <c r="J158" s="154">
        <f t="shared" si="10"/>
        <v>0</v>
      </c>
      <c r="K158" s="156"/>
      <c r="L158" s="157"/>
      <c r="M158" s="158" t="s">
        <v>1</v>
      </c>
      <c r="N158" s="159" t="s">
        <v>40</v>
      </c>
      <c r="O158" s="55"/>
      <c r="P158" s="145">
        <f t="shared" si="11"/>
        <v>0</v>
      </c>
      <c r="Q158" s="145">
        <v>0</v>
      </c>
      <c r="R158" s="145">
        <f t="shared" si="12"/>
        <v>0</v>
      </c>
      <c r="S158" s="145">
        <v>0</v>
      </c>
      <c r="T158" s="146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47" t="s">
        <v>131</v>
      </c>
      <c r="AT158" s="147" t="s">
        <v>178</v>
      </c>
      <c r="AU158" s="147" t="s">
        <v>82</v>
      </c>
      <c r="AY158" s="14" t="s">
        <v>115</v>
      </c>
      <c r="BE158" s="148">
        <f t="shared" si="14"/>
        <v>0</v>
      </c>
      <c r="BF158" s="148">
        <f t="shared" si="15"/>
        <v>0</v>
      </c>
      <c r="BG158" s="148">
        <f t="shared" si="16"/>
        <v>0</v>
      </c>
      <c r="BH158" s="148">
        <f t="shared" si="17"/>
        <v>0</v>
      </c>
      <c r="BI158" s="148">
        <f t="shared" si="18"/>
        <v>0</v>
      </c>
      <c r="BJ158" s="14" t="s">
        <v>121</v>
      </c>
      <c r="BK158" s="149">
        <f t="shared" si="19"/>
        <v>0</v>
      </c>
      <c r="BL158" s="14" t="s">
        <v>120</v>
      </c>
      <c r="BM158" s="147" t="s">
        <v>249</v>
      </c>
    </row>
    <row r="159" spans="1:65" s="2" customFormat="1" ht="16.5" customHeight="1">
      <c r="A159" s="29"/>
      <c r="B159" s="135"/>
      <c r="C159" s="150" t="s">
        <v>186</v>
      </c>
      <c r="D159" s="150" t="s">
        <v>178</v>
      </c>
      <c r="E159" s="151" t="s">
        <v>250</v>
      </c>
      <c r="F159" s="152" t="s">
        <v>251</v>
      </c>
      <c r="G159" s="153" t="s">
        <v>127</v>
      </c>
      <c r="H159" s="154">
        <v>105</v>
      </c>
      <c r="I159" s="155"/>
      <c r="J159" s="154">
        <f t="shared" si="10"/>
        <v>0</v>
      </c>
      <c r="K159" s="156"/>
      <c r="L159" s="157"/>
      <c r="M159" s="158" t="s">
        <v>1</v>
      </c>
      <c r="N159" s="159" t="s">
        <v>40</v>
      </c>
      <c r="O159" s="55"/>
      <c r="P159" s="145">
        <f t="shared" si="11"/>
        <v>0</v>
      </c>
      <c r="Q159" s="145">
        <v>0</v>
      </c>
      <c r="R159" s="145">
        <f t="shared" si="12"/>
        <v>0</v>
      </c>
      <c r="S159" s="145">
        <v>0</v>
      </c>
      <c r="T159" s="146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47" t="s">
        <v>131</v>
      </c>
      <c r="AT159" s="147" t="s">
        <v>178</v>
      </c>
      <c r="AU159" s="147" t="s">
        <v>82</v>
      </c>
      <c r="AY159" s="14" t="s">
        <v>115</v>
      </c>
      <c r="BE159" s="148">
        <f t="shared" si="14"/>
        <v>0</v>
      </c>
      <c r="BF159" s="148">
        <f t="shared" si="15"/>
        <v>0</v>
      </c>
      <c r="BG159" s="148">
        <f t="shared" si="16"/>
        <v>0</v>
      </c>
      <c r="BH159" s="148">
        <f t="shared" si="17"/>
        <v>0</v>
      </c>
      <c r="BI159" s="148">
        <f t="shared" si="18"/>
        <v>0</v>
      </c>
      <c r="BJ159" s="14" t="s">
        <v>121</v>
      </c>
      <c r="BK159" s="149">
        <f t="shared" si="19"/>
        <v>0</v>
      </c>
      <c r="BL159" s="14" t="s">
        <v>120</v>
      </c>
      <c r="BM159" s="147" t="s">
        <v>252</v>
      </c>
    </row>
    <row r="160" spans="1:65" s="2" customFormat="1" ht="16.5" customHeight="1">
      <c r="A160" s="29"/>
      <c r="B160" s="135"/>
      <c r="C160" s="150" t="s">
        <v>253</v>
      </c>
      <c r="D160" s="150" t="s">
        <v>178</v>
      </c>
      <c r="E160" s="151" t="s">
        <v>254</v>
      </c>
      <c r="F160" s="152" t="s">
        <v>255</v>
      </c>
      <c r="G160" s="153" t="s">
        <v>127</v>
      </c>
      <c r="H160" s="154">
        <v>70</v>
      </c>
      <c r="I160" s="155"/>
      <c r="J160" s="154">
        <f t="shared" si="10"/>
        <v>0</v>
      </c>
      <c r="K160" s="156"/>
      <c r="L160" s="157"/>
      <c r="M160" s="158" t="s">
        <v>1</v>
      </c>
      <c r="N160" s="159" t="s">
        <v>40</v>
      </c>
      <c r="O160" s="55"/>
      <c r="P160" s="145">
        <f t="shared" si="11"/>
        <v>0</v>
      </c>
      <c r="Q160" s="145">
        <v>0</v>
      </c>
      <c r="R160" s="145">
        <f t="shared" si="12"/>
        <v>0</v>
      </c>
      <c r="S160" s="145">
        <v>0</v>
      </c>
      <c r="T160" s="146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47" t="s">
        <v>131</v>
      </c>
      <c r="AT160" s="147" t="s">
        <v>178</v>
      </c>
      <c r="AU160" s="147" t="s">
        <v>82</v>
      </c>
      <c r="AY160" s="14" t="s">
        <v>115</v>
      </c>
      <c r="BE160" s="148">
        <f t="shared" si="14"/>
        <v>0</v>
      </c>
      <c r="BF160" s="148">
        <f t="shared" si="15"/>
        <v>0</v>
      </c>
      <c r="BG160" s="148">
        <f t="shared" si="16"/>
        <v>0</v>
      </c>
      <c r="BH160" s="148">
        <f t="shared" si="17"/>
        <v>0</v>
      </c>
      <c r="BI160" s="148">
        <f t="shared" si="18"/>
        <v>0</v>
      </c>
      <c r="BJ160" s="14" t="s">
        <v>121</v>
      </c>
      <c r="BK160" s="149">
        <f t="shared" si="19"/>
        <v>0</v>
      </c>
      <c r="BL160" s="14" t="s">
        <v>120</v>
      </c>
      <c r="BM160" s="147" t="s">
        <v>256</v>
      </c>
    </row>
    <row r="161" spans="1:65" s="2" customFormat="1" ht="16.5" customHeight="1">
      <c r="A161" s="29"/>
      <c r="B161" s="135"/>
      <c r="C161" s="150" t="s">
        <v>189</v>
      </c>
      <c r="D161" s="150" t="s">
        <v>178</v>
      </c>
      <c r="E161" s="151" t="s">
        <v>257</v>
      </c>
      <c r="F161" s="152" t="s">
        <v>258</v>
      </c>
      <c r="G161" s="153" t="s">
        <v>127</v>
      </c>
      <c r="H161" s="154">
        <v>50</v>
      </c>
      <c r="I161" s="155"/>
      <c r="J161" s="154">
        <f t="shared" si="10"/>
        <v>0</v>
      </c>
      <c r="K161" s="156"/>
      <c r="L161" s="157"/>
      <c r="M161" s="158" t="s">
        <v>1</v>
      </c>
      <c r="N161" s="159" t="s">
        <v>40</v>
      </c>
      <c r="O161" s="55"/>
      <c r="P161" s="145">
        <f t="shared" si="11"/>
        <v>0</v>
      </c>
      <c r="Q161" s="145">
        <v>0</v>
      </c>
      <c r="R161" s="145">
        <f t="shared" si="12"/>
        <v>0</v>
      </c>
      <c r="S161" s="145">
        <v>0</v>
      </c>
      <c r="T161" s="146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47" t="s">
        <v>131</v>
      </c>
      <c r="AT161" s="147" t="s">
        <v>178</v>
      </c>
      <c r="AU161" s="147" t="s">
        <v>82</v>
      </c>
      <c r="AY161" s="14" t="s">
        <v>115</v>
      </c>
      <c r="BE161" s="148">
        <f t="shared" si="14"/>
        <v>0</v>
      </c>
      <c r="BF161" s="148">
        <f t="shared" si="15"/>
        <v>0</v>
      </c>
      <c r="BG161" s="148">
        <f t="shared" si="16"/>
        <v>0</v>
      </c>
      <c r="BH161" s="148">
        <f t="shared" si="17"/>
        <v>0</v>
      </c>
      <c r="BI161" s="148">
        <f t="shared" si="18"/>
        <v>0</v>
      </c>
      <c r="BJ161" s="14" t="s">
        <v>121</v>
      </c>
      <c r="BK161" s="149">
        <f t="shared" si="19"/>
        <v>0</v>
      </c>
      <c r="BL161" s="14" t="s">
        <v>120</v>
      </c>
      <c r="BM161" s="147" t="s">
        <v>259</v>
      </c>
    </row>
    <row r="162" spans="1:65" s="2" customFormat="1" ht="16.5" customHeight="1">
      <c r="A162" s="29"/>
      <c r="B162" s="135"/>
      <c r="C162" s="150" t="s">
        <v>260</v>
      </c>
      <c r="D162" s="150" t="s">
        <v>178</v>
      </c>
      <c r="E162" s="151" t="s">
        <v>261</v>
      </c>
      <c r="F162" s="152" t="s">
        <v>262</v>
      </c>
      <c r="G162" s="153" t="s">
        <v>127</v>
      </c>
      <c r="H162" s="154">
        <v>100</v>
      </c>
      <c r="I162" s="155"/>
      <c r="J162" s="154">
        <f t="shared" si="10"/>
        <v>0</v>
      </c>
      <c r="K162" s="156"/>
      <c r="L162" s="157"/>
      <c r="M162" s="158" t="s">
        <v>1</v>
      </c>
      <c r="N162" s="159" t="s">
        <v>40</v>
      </c>
      <c r="O162" s="55"/>
      <c r="P162" s="145">
        <f t="shared" si="11"/>
        <v>0</v>
      </c>
      <c r="Q162" s="145">
        <v>0</v>
      </c>
      <c r="R162" s="145">
        <f t="shared" si="12"/>
        <v>0</v>
      </c>
      <c r="S162" s="145">
        <v>0</v>
      </c>
      <c r="T162" s="146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47" t="s">
        <v>131</v>
      </c>
      <c r="AT162" s="147" t="s">
        <v>178</v>
      </c>
      <c r="AU162" s="147" t="s">
        <v>82</v>
      </c>
      <c r="AY162" s="14" t="s">
        <v>115</v>
      </c>
      <c r="BE162" s="148">
        <f t="shared" si="14"/>
        <v>0</v>
      </c>
      <c r="BF162" s="148">
        <f t="shared" si="15"/>
        <v>0</v>
      </c>
      <c r="BG162" s="148">
        <f t="shared" si="16"/>
        <v>0</v>
      </c>
      <c r="BH162" s="148">
        <f t="shared" si="17"/>
        <v>0</v>
      </c>
      <c r="BI162" s="148">
        <f t="shared" si="18"/>
        <v>0</v>
      </c>
      <c r="BJ162" s="14" t="s">
        <v>121</v>
      </c>
      <c r="BK162" s="149">
        <f t="shared" si="19"/>
        <v>0</v>
      </c>
      <c r="BL162" s="14" t="s">
        <v>120</v>
      </c>
      <c r="BM162" s="147" t="s">
        <v>263</v>
      </c>
    </row>
    <row r="163" spans="1:65" s="2" customFormat="1" ht="16.5" customHeight="1">
      <c r="A163" s="29"/>
      <c r="B163" s="135"/>
      <c r="C163" s="150" t="s">
        <v>193</v>
      </c>
      <c r="D163" s="150" t="s">
        <v>178</v>
      </c>
      <c r="E163" s="151" t="s">
        <v>264</v>
      </c>
      <c r="F163" s="152" t="s">
        <v>265</v>
      </c>
      <c r="G163" s="153" t="s">
        <v>127</v>
      </c>
      <c r="H163" s="154">
        <v>70</v>
      </c>
      <c r="I163" s="155"/>
      <c r="J163" s="154">
        <f t="shared" si="10"/>
        <v>0</v>
      </c>
      <c r="K163" s="156"/>
      <c r="L163" s="157"/>
      <c r="M163" s="158" t="s">
        <v>1</v>
      </c>
      <c r="N163" s="159" t="s">
        <v>40</v>
      </c>
      <c r="O163" s="55"/>
      <c r="P163" s="145">
        <f t="shared" si="11"/>
        <v>0</v>
      </c>
      <c r="Q163" s="145">
        <v>0</v>
      </c>
      <c r="R163" s="145">
        <f t="shared" si="12"/>
        <v>0</v>
      </c>
      <c r="S163" s="145">
        <v>0</v>
      </c>
      <c r="T163" s="146">
        <f t="shared" si="1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47" t="s">
        <v>131</v>
      </c>
      <c r="AT163" s="147" t="s">
        <v>178</v>
      </c>
      <c r="AU163" s="147" t="s">
        <v>82</v>
      </c>
      <c r="AY163" s="14" t="s">
        <v>115</v>
      </c>
      <c r="BE163" s="148">
        <f t="shared" si="14"/>
        <v>0</v>
      </c>
      <c r="BF163" s="148">
        <f t="shared" si="15"/>
        <v>0</v>
      </c>
      <c r="BG163" s="148">
        <f t="shared" si="16"/>
        <v>0</v>
      </c>
      <c r="BH163" s="148">
        <f t="shared" si="17"/>
        <v>0</v>
      </c>
      <c r="BI163" s="148">
        <f t="shared" si="18"/>
        <v>0</v>
      </c>
      <c r="BJ163" s="14" t="s">
        <v>121</v>
      </c>
      <c r="BK163" s="149">
        <f t="shared" si="19"/>
        <v>0</v>
      </c>
      <c r="BL163" s="14" t="s">
        <v>120</v>
      </c>
      <c r="BM163" s="147" t="s">
        <v>266</v>
      </c>
    </row>
    <row r="164" spans="1:65" s="2" customFormat="1" ht="16.5" customHeight="1">
      <c r="A164" s="29"/>
      <c r="B164" s="135"/>
      <c r="C164" s="150" t="s">
        <v>267</v>
      </c>
      <c r="D164" s="150" t="s">
        <v>178</v>
      </c>
      <c r="E164" s="151" t="s">
        <v>268</v>
      </c>
      <c r="F164" s="152" t="s">
        <v>269</v>
      </c>
      <c r="G164" s="153" t="s">
        <v>127</v>
      </c>
      <c r="H164" s="154">
        <v>80</v>
      </c>
      <c r="I164" s="155"/>
      <c r="J164" s="154">
        <f t="shared" si="10"/>
        <v>0</v>
      </c>
      <c r="K164" s="156"/>
      <c r="L164" s="157"/>
      <c r="M164" s="158" t="s">
        <v>1</v>
      </c>
      <c r="N164" s="159" t="s">
        <v>40</v>
      </c>
      <c r="O164" s="55"/>
      <c r="P164" s="145">
        <f t="shared" si="11"/>
        <v>0</v>
      </c>
      <c r="Q164" s="145">
        <v>0</v>
      </c>
      <c r="R164" s="145">
        <f t="shared" si="12"/>
        <v>0</v>
      </c>
      <c r="S164" s="145">
        <v>0</v>
      </c>
      <c r="T164" s="146">
        <f t="shared" si="1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47" t="s">
        <v>131</v>
      </c>
      <c r="AT164" s="147" t="s">
        <v>178</v>
      </c>
      <c r="AU164" s="147" t="s">
        <v>82</v>
      </c>
      <c r="AY164" s="14" t="s">
        <v>115</v>
      </c>
      <c r="BE164" s="148">
        <f t="shared" si="14"/>
        <v>0</v>
      </c>
      <c r="BF164" s="148">
        <f t="shared" si="15"/>
        <v>0</v>
      </c>
      <c r="BG164" s="148">
        <f t="shared" si="16"/>
        <v>0</v>
      </c>
      <c r="BH164" s="148">
        <f t="shared" si="17"/>
        <v>0</v>
      </c>
      <c r="BI164" s="148">
        <f t="shared" si="18"/>
        <v>0</v>
      </c>
      <c r="BJ164" s="14" t="s">
        <v>121</v>
      </c>
      <c r="BK164" s="149">
        <f t="shared" si="19"/>
        <v>0</v>
      </c>
      <c r="BL164" s="14" t="s">
        <v>120</v>
      </c>
      <c r="BM164" s="147" t="s">
        <v>270</v>
      </c>
    </row>
    <row r="165" spans="1:65" s="2" customFormat="1" ht="16.5" customHeight="1">
      <c r="A165" s="29"/>
      <c r="B165" s="135"/>
      <c r="C165" s="150" t="s">
        <v>196</v>
      </c>
      <c r="D165" s="150" t="s">
        <v>178</v>
      </c>
      <c r="E165" s="151" t="s">
        <v>271</v>
      </c>
      <c r="F165" s="152" t="s">
        <v>272</v>
      </c>
      <c r="G165" s="153" t="s">
        <v>127</v>
      </c>
      <c r="H165" s="154">
        <v>80</v>
      </c>
      <c r="I165" s="155"/>
      <c r="J165" s="154">
        <f t="shared" si="10"/>
        <v>0</v>
      </c>
      <c r="K165" s="156"/>
      <c r="L165" s="157"/>
      <c r="M165" s="158" t="s">
        <v>1</v>
      </c>
      <c r="N165" s="159" t="s">
        <v>40</v>
      </c>
      <c r="O165" s="55"/>
      <c r="P165" s="145">
        <f t="shared" si="11"/>
        <v>0</v>
      </c>
      <c r="Q165" s="145">
        <v>0</v>
      </c>
      <c r="R165" s="145">
        <f t="shared" si="12"/>
        <v>0</v>
      </c>
      <c r="S165" s="145">
        <v>0</v>
      </c>
      <c r="T165" s="146">
        <f t="shared" si="1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47" t="s">
        <v>131</v>
      </c>
      <c r="AT165" s="147" t="s">
        <v>178</v>
      </c>
      <c r="AU165" s="147" t="s">
        <v>82</v>
      </c>
      <c r="AY165" s="14" t="s">
        <v>115</v>
      </c>
      <c r="BE165" s="148">
        <f t="shared" si="14"/>
        <v>0</v>
      </c>
      <c r="BF165" s="148">
        <f t="shared" si="15"/>
        <v>0</v>
      </c>
      <c r="BG165" s="148">
        <f t="shared" si="16"/>
        <v>0</v>
      </c>
      <c r="BH165" s="148">
        <f t="shared" si="17"/>
        <v>0</v>
      </c>
      <c r="BI165" s="148">
        <f t="shared" si="18"/>
        <v>0</v>
      </c>
      <c r="BJ165" s="14" t="s">
        <v>121</v>
      </c>
      <c r="BK165" s="149">
        <f t="shared" si="19"/>
        <v>0</v>
      </c>
      <c r="BL165" s="14" t="s">
        <v>120</v>
      </c>
      <c r="BM165" s="147" t="s">
        <v>273</v>
      </c>
    </row>
    <row r="166" spans="1:65" s="2" customFormat="1" ht="16.5" customHeight="1">
      <c r="A166" s="29"/>
      <c r="B166" s="135"/>
      <c r="C166" s="150" t="s">
        <v>274</v>
      </c>
      <c r="D166" s="150" t="s">
        <v>178</v>
      </c>
      <c r="E166" s="151" t="s">
        <v>275</v>
      </c>
      <c r="F166" s="152" t="s">
        <v>276</v>
      </c>
      <c r="G166" s="153" t="s">
        <v>127</v>
      </c>
      <c r="H166" s="154">
        <v>70</v>
      </c>
      <c r="I166" s="155"/>
      <c r="J166" s="154">
        <f t="shared" si="10"/>
        <v>0</v>
      </c>
      <c r="K166" s="156"/>
      <c r="L166" s="157"/>
      <c r="M166" s="158" t="s">
        <v>1</v>
      </c>
      <c r="N166" s="159" t="s">
        <v>40</v>
      </c>
      <c r="O166" s="55"/>
      <c r="P166" s="145">
        <f t="shared" si="11"/>
        <v>0</v>
      </c>
      <c r="Q166" s="145">
        <v>0</v>
      </c>
      <c r="R166" s="145">
        <f t="shared" si="12"/>
        <v>0</v>
      </c>
      <c r="S166" s="145">
        <v>0</v>
      </c>
      <c r="T166" s="146">
        <f t="shared" si="1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47" t="s">
        <v>131</v>
      </c>
      <c r="AT166" s="147" t="s">
        <v>178</v>
      </c>
      <c r="AU166" s="147" t="s">
        <v>82</v>
      </c>
      <c r="AY166" s="14" t="s">
        <v>115</v>
      </c>
      <c r="BE166" s="148">
        <f t="shared" si="14"/>
        <v>0</v>
      </c>
      <c r="BF166" s="148">
        <f t="shared" si="15"/>
        <v>0</v>
      </c>
      <c r="BG166" s="148">
        <f t="shared" si="16"/>
        <v>0</v>
      </c>
      <c r="BH166" s="148">
        <f t="shared" si="17"/>
        <v>0</v>
      </c>
      <c r="BI166" s="148">
        <f t="shared" si="18"/>
        <v>0</v>
      </c>
      <c r="BJ166" s="14" t="s">
        <v>121</v>
      </c>
      <c r="BK166" s="149">
        <f t="shared" si="19"/>
        <v>0</v>
      </c>
      <c r="BL166" s="14" t="s">
        <v>120</v>
      </c>
      <c r="BM166" s="147" t="s">
        <v>277</v>
      </c>
    </row>
    <row r="167" spans="1:65" s="2" customFormat="1" ht="16.5" customHeight="1">
      <c r="A167" s="29"/>
      <c r="B167" s="135"/>
      <c r="C167" s="150" t="s">
        <v>200</v>
      </c>
      <c r="D167" s="150" t="s">
        <v>178</v>
      </c>
      <c r="E167" s="151" t="s">
        <v>278</v>
      </c>
      <c r="F167" s="152" t="s">
        <v>279</v>
      </c>
      <c r="G167" s="153" t="s">
        <v>127</v>
      </c>
      <c r="H167" s="154">
        <v>130</v>
      </c>
      <c r="I167" s="155"/>
      <c r="J167" s="154">
        <f t="shared" si="10"/>
        <v>0</v>
      </c>
      <c r="K167" s="156"/>
      <c r="L167" s="157"/>
      <c r="M167" s="158" t="s">
        <v>1</v>
      </c>
      <c r="N167" s="159" t="s">
        <v>40</v>
      </c>
      <c r="O167" s="55"/>
      <c r="P167" s="145">
        <f t="shared" si="11"/>
        <v>0</v>
      </c>
      <c r="Q167" s="145">
        <v>0</v>
      </c>
      <c r="R167" s="145">
        <f t="shared" si="12"/>
        <v>0</v>
      </c>
      <c r="S167" s="145">
        <v>0</v>
      </c>
      <c r="T167" s="146">
        <f t="shared" si="1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47" t="s">
        <v>131</v>
      </c>
      <c r="AT167" s="147" t="s">
        <v>178</v>
      </c>
      <c r="AU167" s="147" t="s">
        <v>82</v>
      </c>
      <c r="AY167" s="14" t="s">
        <v>115</v>
      </c>
      <c r="BE167" s="148">
        <f t="shared" si="14"/>
        <v>0</v>
      </c>
      <c r="BF167" s="148">
        <f t="shared" si="15"/>
        <v>0</v>
      </c>
      <c r="BG167" s="148">
        <f t="shared" si="16"/>
        <v>0</v>
      </c>
      <c r="BH167" s="148">
        <f t="shared" si="17"/>
        <v>0</v>
      </c>
      <c r="BI167" s="148">
        <f t="shared" si="18"/>
        <v>0</v>
      </c>
      <c r="BJ167" s="14" t="s">
        <v>121</v>
      </c>
      <c r="BK167" s="149">
        <f t="shared" si="19"/>
        <v>0</v>
      </c>
      <c r="BL167" s="14" t="s">
        <v>120</v>
      </c>
      <c r="BM167" s="147" t="s">
        <v>280</v>
      </c>
    </row>
    <row r="168" spans="1:65" s="2" customFormat="1" ht="16.5" customHeight="1">
      <c r="A168" s="29"/>
      <c r="B168" s="135"/>
      <c r="C168" s="150" t="s">
        <v>281</v>
      </c>
      <c r="D168" s="150" t="s">
        <v>178</v>
      </c>
      <c r="E168" s="151" t="s">
        <v>282</v>
      </c>
      <c r="F168" s="152" t="s">
        <v>283</v>
      </c>
      <c r="G168" s="153" t="s">
        <v>127</v>
      </c>
      <c r="H168" s="154">
        <v>65</v>
      </c>
      <c r="I168" s="155"/>
      <c r="J168" s="154">
        <f t="shared" si="10"/>
        <v>0</v>
      </c>
      <c r="K168" s="156"/>
      <c r="L168" s="157"/>
      <c r="M168" s="158" t="s">
        <v>1</v>
      </c>
      <c r="N168" s="159" t="s">
        <v>40</v>
      </c>
      <c r="O168" s="55"/>
      <c r="P168" s="145">
        <f t="shared" si="11"/>
        <v>0</v>
      </c>
      <c r="Q168" s="145">
        <v>0</v>
      </c>
      <c r="R168" s="145">
        <f t="shared" si="12"/>
        <v>0</v>
      </c>
      <c r="S168" s="145">
        <v>0</v>
      </c>
      <c r="T168" s="146">
        <f t="shared" si="1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47" t="s">
        <v>131</v>
      </c>
      <c r="AT168" s="147" t="s">
        <v>178</v>
      </c>
      <c r="AU168" s="147" t="s">
        <v>82</v>
      </c>
      <c r="AY168" s="14" t="s">
        <v>115</v>
      </c>
      <c r="BE168" s="148">
        <f t="shared" si="14"/>
        <v>0</v>
      </c>
      <c r="BF168" s="148">
        <f t="shared" si="15"/>
        <v>0</v>
      </c>
      <c r="BG168" s="148">
        <f t="shared" si="16"/>
        <v>0</v>
      </c>
      <c r="BH168" s="148">
        <f t="shared" si="17"/>
        <v>0</v>
      </c>
      <c r="BI168" s="148">
        <f t="shared" si="18"/>
        <v>0</v>
      </c>
      <c r="BJ168" s="14" t="s">
        <v>121</v>
      </c>
      <c r="BK168" s="149">
        <f t="shared" si="19"/>
        <v>0</v>
      </c>
      <c r="BL168" s="14" t="s">
        <v>120</v>
      </c>
      <c r="BM168" s="147" t="s">
        <v>284</v>
      </c>
    </row>
    <row r="169" spans="1:65" s="2" customFormat="1" ht="16.5" customHeight="1">
      <c r="A169" s="29"/>
      <c r="B169" s="135"/>
      <c r="C169" s="150" t="s">
        <v>203</v>
      </c>
      <c r="D169" s="150" t="s">
        <v>178</v>
      </c>
      <c r="E169" s="151" t="s">
        <v>285</v>
      </c>
      <c r="F169" s="152" t="s">
        <v>286</v>
      </c>
      <c r="G169" s="153" t="s">
        <v>127</v>
      </c>
      <c r="H169" s="154">
        <v>50</v>
      </c>
      <c r="I169" s="155"/>
      <c r="J169" s="154">
        <f t="shared" si="10"/>
        <v>0</v>
      </c>
      <c r="K169" s="156"/>
      <c r="L169" s="157"/>
      <c r="M169" s="158" t="s">
        <v>1</v>
      </c>
      <c r="N169" s="159" t="s">
        <v>40</v>
      </c>
      <c r="O169" s="55"/>
      <c r="P169" s="145">
        <f t="shared" si="11"/>
        <v>0</v>
      </c>
      <c r="Q169" s="145">
        <v>0</v>
      </c>
      <c r="R169" s="145">
        <f t="shared" si="12"/>
        <v>0</v>
      </c>
      <c r="S169" s="145">
        <v>0</v>
      </c>
      <c r="T169" s="146">
        <f t="shared" si="1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47" t="s">
        <v>131</v>
      </c>
      <c r="AT169" s="147" t="s">
        <v>178</v>
      </c>
      <c r="AU169" s="147" t="s">
        <v>82</v>
      </c>
      <c r="AY169" s="14" t="s">
        <v>115</v>
      </c>
      <c r="BE169" s="148">
        <f t="shared" si="14"/>
        <v>0</v>
      </c>
      <c r="BF169" s="148">
        <f t="shared" si="15"/>
        <v>0</v>
      </c>
      <c r="BG169" s="148">
        <f t="shared" si="16"/>
        <v>0</v>
      </c>
      <c r="BH169" s="148">
        <f t="shared" si="17"/>
        <v>0</v>
      </c>
      <c r="BI169" s="148">
        <f t="shared" si="18"/>
        <v>0</v>
      </c>
      <c r="BJ169" s="14" t="s">
        <v>121</v>
      </c>
      <c r="BK169" s="149">
        <f t="shared" si="19"/>
        <v>0</v>
      </c>
      <c r="BL169" s="14" t="s">
        <v>120</v>
      </c>
      <c r="BM169" s="147" t="s">
        <v>287</v>
      </c>
    </row>
    <row r="170" spans="1:65" s="2" customFormat="1" ht="16.5" customHeight="1">
      <c r="A170" s="29"/>
      <c r="B170" s="135"/>
      <c r="C170" s="150" t="s">
        <v>288</v>
      </c>
      <c r="D170" s="150" t="s">
        <v>178</v>
      </c>
      <c r="E170" s="151" t="s">
        <v>289</v>
      </c>
      <c r="F170" s="152" t="s">
        <v>290</v>
      </c>
      <c r="G170" s="153" t="s">
        <v>127</v>
      </c>
      <c r="H170" s="154">
        <v>220</v>
      </c>
      <c r="I170" s="155"/>
      <c r="J170" s="154">
        <f t="shared" si="10"/>
        <v>0</v>
      </c>
      <c r="K170" s="156"/>
      <c r="L170" s="157"/>
      <c r="M170" s="158" t="s">
        <v>1</v>
      </c>
      <c r="N170" s="159" t="s">
        <v>40</v>
      </c>
      <c r="O170" s="55"/>
      <c r="P170" s="145">
        <f t="shared" si="11"/>
        <v>0</v>
      </c>
      <c r="Q170" s="145">
        <v>0</v>
      </c>
      <c r="R170" s="145">
        <f t="shared" si="12"/>
        <v>0</v>
      </c>
      <c r="S170" s="145">
        <v>0</v>
      </c>
      <c r="T170" s="146">
        <f t="shared" si="1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47" t="s">
        <v>131</v>
      </c>
      <c r="AT170" s="147" t="s">
        <v>178</v>
      </c>
      <c r="AU170" s="147" t="s">
        <v>82</v>
      </c>
      <c r="AY170" s="14" t="s">
        <v>115</v>
      </c>
      <c r="BE170" s="148">
        <f t="shared" si="14"/>
        <v>0</v>
      </c>
      <c r="BF170" s="148">
        <f t="shared" si="15"/>
        <v>0</v>
      </c>
      <c r="BG170" s="148">
        <f t="shared" si="16"/>
        <v>0</v>
      </c>
      <c r="BH170" s="148">
        <f t="shared" si="17"/>
        <v>0</v>
      </c>
      <c r="BI170" s="148">
        <f t="shared" si="18"/>
        <v>0</v>
      </c>
      <c r="BJ170" s="14" t="s">
        <v>121</v>
      </c>
      <c r="BK170" s="149">
        <f t="shared" si="19"/>
        <v>0</v>
      </c>
      <c r="BL170" s="14" t="s">
        <v>120</v>
      </c>
      <c r="BM170" s="147" t="s">
        <v>291</v>
      </c>
    </row>
    <row r="171" spans="1:65" s="2" customFormat="1" ht="33" customHeight="1">
      <c r="A171" s="29"/>
      <c r="B171" s="135"/>
      <c r="C171" s="136" t="s">
        <v>207</v>
      </c>
      <c r="D171" s="136" t="s">
        <v>116</v>
      </c>
      <c r="E171" s="137" t="s">
        <v>292</v>
      </c>
      <c r="F171" s="138" t="s">
        <v>293</v>
      </c>
      <c r="G171" s="139" t="s">
        <v>119</v>
      </c>
      <c r="H171" s="140">
        <v>326</v>
      </c>
      <c r="I171" s="141"/>
      <c r="J171" s="140">
        <f t="shared" si="10"/>
        <v>0</v>
      </c>
      <c r="K171" s="142"/>
      <c r="L171" s="30"/>
      <c r="M171" s="143" t="s">
        <v>1</v>
      </c>
      <c r="N171" s="144" t="s">
        <v>40</v>
      </c>
      <c r="O171" s="55"/>
      <c r="P171" s="145">
        <f t="shared" si="11"/>
        <v>0</v>
      </c>
      <c r="Q171" s="145">
        <v>0</v>
      </c>
      <c r="R171" s="145">
        <f t="shared" si="12"/>
        <v>0</v>
      </c>
      <c r="S171" s="145">
        <v>0</v>
      </c>
      <c r="T171" s="146">
        <f t="shared" si="1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47" t="s">
        <v>120</v>
      </c>
      <c r="AT171" s="147" t="s">
        <v>116</v>
      </c>
      <c r="AU171" s="147" t="s">
        <v>82</v>
      </c>
      <c r="AY171" s="14" t="s">
        <v>115</v>
      </c>
      <c r="BE171" s="148">
        <f t="shared" si="14"/>
        <v>0</v>
      </c>
      <c r="BF171" s="148">
        <f t="shared" si="15"/>
        <v>0</v>
      </c>
      <c r="BG171" s="148">
        <f t="shared" si="16"/>
        <v>0</v>
      </c>
      <c r="BH171" s="148">
        <f t="shared" si="17"/>
        <v>0</v>
      </c>
      <c r="BI171" s="148">
        <f t="shared" si="18"/>
        <v>0</v>
      </c>
      <c r="BJ171" s="14" t="s">
        <v>121</v>
      </c>
      <c r="BK171" s="149">
        <f t="shared" si="19"/>
        <v>0</v>
      </c>
      <c r="BL171" s="14" t="s">
        <v>120</v>
      </c>
      <c r="BM171" s="147" t="s">
        <v>294</v>
      </c>
    </row>
    <row r="172" spans="1:65" s="2" customFormat="1" ht="33" customHeight="1">
      <c r="A172" s="29"/>
      <c r="B172" s="135"/>
      <c r="C172" s="136" t="s">
        <v>295</v>
      </c>
      <c r="D172" s="136" t="s">
        <v>116</v>
      </c>
      <c r="E172" s="137" t="s">
        <v>296</v>
      </c>
      <c r="F172" s="138" t="s">
        <v>297</v>
      </c>
      <c r="G172" s="139" t="s">
        <v>127</v>
      </c>
      <c r="H172" s="140">
        <v>94</v>
      </c>
      <c r="I172" s="141"/>
      <c r="J172" s="140">
        <f t="shared" si="10"/>
        <v>0</v>
      </c>
      <c r="K172" s="142"/>
      <c r="L172" s="30"/>
      <c r="M172" s="143" t="s">
        <v>1</v>
      </c>
      <c r="N172" s="144" t="s">
        <v>40</v>
      </c>
      <c r="O172" s="55"/>
      <c r="P172" s="145">
        <f t="shared" si="11"/>
        <v>0</v>
      </c>
      <c r="Q172" s="145">
        <v>0</v>
      </c>
      <c r="R172" s="145">
        <f t="shared" si="12"/>
        <v>0</v>
      </c>
      <c r="S172" s="145">
        <v>0</v>
      </c>
      <c r="T172" s="146">
        <f t="shared" si="1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47" t="s">
        <v>120</v>
      </c>
      <c r="AT172" s="147" t="s">
        <v>116</v>
      </c>
      <c r="AU172" s="147" t="s">
        <v>82</v>
      </c>
      <c r="AY172" s="14" t="s">
        <v>115</v>
      </c>
      <c r="BE172" s="148">
        <f t="shared" si="14"/>
        <v>0</v>
      </c>
      <c r="BF172" s="148">
        <f t="shared" si="15"/>
        <v>0</v>
      </c>
      <c r="BG172" s="148">
        <f t="shared" si="16"/>
        <v>0</v>
      </c>
      <c r="BH172" s="148">
        <f t="shared" si="17"/>
        <v>0</v>
      </c>
      <c r="BI172" s="148">
        <f t="shared" si="18"/>
        <v>0</v>
      </c>
      <c r="BJ172" s="14" t="s">
        <v>121</v>
      </c>
      <c r="BK172" s="149">
        <f t="shared" si="19"/>
        <v>0</v>
      </c>
      <c r="BL172" s="14" t="s">
        <v>120</v>
      </c>
      <c r="BM172" s="147" t="s">
        <v>298</v>
      </c>
    </row>
    <row r="173" spans="1:65" s="2" customFormat="1" ht="16.5" customHeight="1">
      <c r="A173" s="29"/>
      <c r="B173" s="135"/>
      <c r="C173" s="150" t="s">
        <v>210</v>
      </c>
      <c r="D173" s="150" t="s">
        <v>178</v>
      </c>
      <c r="E173" s="151" t="s">
        <v>299</v>
      </c>
      <c r="F173" s="152" t="s">
        <v>300</v>
      </c>
      <c r="G173" s="153" t="s">
        <v>127</v>
      </c>
      <c r="H173" s="154">
        <v>37</v>
      </c>
      <c r="I173" s="155"/>
      <c r="J173" s="154">
        <f t="shared" si="10"/>
        <v>0</v>
      </c>
      <c r="K173" s="156"/>
      <c r="L173" s="157"/>
      <c r="M173" s="158" t="s">
        <v>1</v>
      </c>
      <c r="N173" s="159" t="s">
        <v>40</v>
      </c>
      <c r="O173" s="55"/>
      <c r="P173" s="145">
        <f t="shared" si="11"/>
        <v>0</v>
      </c>
      <c r="Q173" s="145">
        <v>0</v>
      </c>
      <c r="R173" s="145">
        <f t="shared" si="12"/>
        <v>0</v>
      </c>
      <c r="S173" s="145">
        <v>0</v>
      </c>
      <c r="T173" s="146">
        <f t="shared" si="1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47" t="s">
        <v>131</v>
      </c>
      <c r="AT173" s="147" t="s">
        <v>178</v>
      </c>
      <c r="AU173" s="147" t="s">
        <v>82</v>
      </c>
      <c r="AY173" s="14" t="s">
        <v>115</v>
      </c>
      <c r="BE173" s="148">
        <f t="shared" si="14"/>
        <v>0</v>
      </c>
      <c r="BF173" s="148">
        <f t="shared" si="15"/>
        <v>0</v>
      </c>
      <c r="BG173" s="148">
        <f t="shared" si="16"/>
        <v>0</v>
      </c>
      <c r="BH173" s="148">
        <f t="shared" si="17"/>
        <v>0</v>
      </c>
      <c r="BI173" s="148">
        <f t="shared" si="18"/>
        <v>0</v>
      </c>
      <c r="BJ173" s="14" t="s">
        <v>121</v>
      </c>
      <c r="BK173" s="149">
        <f t="shared" si="19"/>
        <v>0</v>
      </c>
      <c r="BL173" s="14" t="s">
        <v>120</v>
      </c>
      <c r="BM173" s="147" t="s">
        <v>301</v>
      </c>
    </row>
    <row r="174" spans="1:65" s="2" customFormat="1" ht="16.5" customHeight="1">
      <c r="A174" s="29"/>
      <c r="B174" s="135"/>
      <c r="C174" s="150" t="s">
        <v>302</v>
      </c>
      <c r="D174" s="150" t="s">
        <v>178</v>
      </c>
      <c r="E174" s="151" t="s">
        <v>303</v>
      </c>
      <c r="F174" s="152" t="s">
        <v>304</v>
      </c>
      <c r="G174" s="153" t="s">
        <v>127</v>
      </c>
      <c r="H174" s="154">
        <v>39</v>
      </c>
      <c r="I174" s="155"/>
      <c r="J174" s="154">
        <f t="shared" si="10"/>
        <v>0</v>
      </c>
      <c r="K174" s="156"/>
      <c r="L174" s="157"/>
      <c r="M174" s="158" t="s">
        <v>1</v>
      </c>
      <c r="N174" s="159" t="s">
        <v>40</v>
      </c>
      <c r="O174" s="55"/>
      <c r="P174" s="145">
        <f t="shared" si="11"/>
        <v>0</v>
      </c>
      <c r="Q174" s="145">
        <v>0</v>
      </c>
      <c r="R174" s="145">
        <f t="shared" si="12"/>
        <v>0</v>
      </c>
      <c r="S174" s="145">
        <v>0</v>
      </c>
      <c r="T174" s="146">
        <f t="shared" si="1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47" t="s">
        <v>131</v>
      </c>
      <c r="AT174" s="147" t="s">
        <v>178</v>
      </c>
      <c r="AU174" s="147" t="s">
        <v>82</v>
      </c>
      <c r="AY174" s="14" t="s">
        <v>115</v>
      </c>
      <c r="BE174" s="148">
        <f t="shared" si="14"/>
        <v>0</v>
      </c>
      <c r="BF174" s="148">
        <f t="shared" si="15"/>
        <v>0</v>
      </c>
      <c r="BG174" s="148">
        <f t="shared" si="16"/>
        <v>0</v>
      </c>
      <c r="BH174" s="148">
        <f t="shared" si="17"/>
        <v>0</v>
      </c>
      <c r="BI174" s="148">
        <f t="shared" si="18"/>
        <v>0</v>
      </c>
      <c r="BJ174" s="14" t="s">
        <v>121</v>
      </c>
      <c r="BK174" s="149">
        <f t="shared" si="19"/>
        <v>0</v>
      </c>
      <c r="BL174" s="14" t="s">
        <v>120</v>
      </c>
      <c r="BM174" s="147" t="s">
        <v>305</v>
      </c>
    </row>
    <row r="175" spans="1:65" s="2" customFormat="1" ht="16.5" customHeight="1">
      <c r="A175" s="29"/>
      <c r="B175" s="135"/>
      <c r="C175" s="150" t="s">
        <v>214</v>
      </c>
      <c r="D175" s="150" t="s">
        <v>178</v>
      </c>
      <c r="E175" s="151" t="s">
        <v>306</v>
      </c>
      <c r="F175" s="152" t="s">
        <v>307</v>
      </c>
      <c r="G175" s="153" t="s">
        <v>127</v>
      </c>
      <c r="H175" s="154">
        <v>18</v>
      </c>
      <c r="I175" s="155"/>
      <c r="J175" s="154">
        <f t="shared" si="10"/>
        <v>0</v>
      </c>
      <c r="K175" s="156"/>
      <c r="L175" s="157"/>
      <c r="M175" s="158" t="s">
        <v>1</v>
      </c>
      <c r="N175" s="159" t="s">
        <v>40</v>
      </c>
      <c r="O175" s="55"/>
      <c r="P175" s="145">
        <f t="shared" si="11"/>
        <v>0</v>
      </c>
      <c r="Q175" s="145">
        <v>0</v>
      </c>
      <c r="R175" s="145">
        <f t="shared" si="12"/>
        <v>0</v>
      </c>
      <c r="S175" s="145">
        <v>0</v>
      </c>
      <c r="T175" s="146">
        <f t="shared" si="1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47" t="s">
        <v>131</v>
      </c>
      <c r="AT175" s="147" t="s">
        <v>178</v>
      </c>
      <c r="AU175" s="147" t="s">
        <v>82</v>
      </c>
      <c r="AY175" s="14" t="s">
        <v>115</v>
      </c>
      <c r="BE175" s="148">
        <f t="shared" si="14"/>
        <v>0</v>
      </c>
      <c r="BF175" s="148">
        <f t="shared" si="15"/>
        <v>0</v>
      </c>
      <c r="BG175" s="148">
        <f t="shared" si="16"/>
        <v>0</v>
      </c>
      <c r="BH175" s="148">
        <f t="shared" si="17"/>
        <v>0</v>
      </c>
      <c r="BI175" s="148">
        <f t="shared" si="18"/>
        <v>0</v>
      </c>
      <c r="BJ175" s="14" t="s">
        <v>121</v>
      </c>
      <c r="BK175" s="149">
        <f t="shared" si="19"/>
        <v>0</v>
      </c>
      <c r="BL175" s="14" t="s">
        <v>120</v>
      </c>
      <c r="BM175" s="147" t="s">
        <v>308</v>
      </c>
    </row>
    <row r="176" spans="1:65" s="2" customFormat="1" ht="33" customHeight="1">
      <c r="A176" s="29"/>
      <c r="B176" s="135"/>
      <c r="C176" s="136" t="s">
        <v>309</v>
      </c>
      <c r="D176" s="136" t="s">
        <v>116</v>
      </c>
      <c r="E176" s="137" t="s">
        <v>310</v>
      </c>
      <c r="F176" s="138" t="s">
        <v>311</v>
      </c>
      <c r="G176" s="139" t="s">
        <v>127</v>
      </c>
      <c r="H176" s="140">
        <v>301</v>
      </c>
      <c r="I176" s="141"/>
      <c r="J176" s="140">
        <f t="shared" si="10"/>
        <v>0</v>
      </c>
      <c r="K176" s="142"/>
      <c r="L176" s="30"/>
      <c r="M176" s="143" t="s">
        <v>1</v>
      </c>
      <c r="N176" s="144" t="s">
        <v>40</v>
      </c>
      <c r="O176" s="55"/>
      <c r="P176" s="145">
        <f t="shared" si="11"/>
        <v>0</v>
      </c>
      <c r="Q176" s="145">
        <v>0</v>
      </c>
      <c r="R176" s="145">
        <f t="shared" si="12"/>
        <v>0</v>
      </c>
      <c r="S176" s="145">
        <v>0</v>
      </c>
      <c r="T176" s="146">
        <f t="shared" si="1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47" t="s">
        <v>120</v>
      </c>
      <c r="AT176" s="147" t="s">
        <v>116</v>
      </c>
      <c r="AU176" s="147" t="s">
        <v>82</v>
      </c>
      <c r="AY176" s="14" t="s">
        <v>115</v>
      </c>
      <c r="BE176" s="148">
        <f t="shared" si="14"/>
        <v>0</v>
      </c>
      <c r="BF176" s="148">
        <f t="shared" si="15"/>
        <v>0</v>
      </c>
      <c r="BG176" s="148">
        <f t="shared" si="16"/>
        <v>0</v>
      </c>
      <c r="BH176" s="148">
        <f t="shared" si="17"/>
        <v>0</v>
      </c>
      <c r="BI176" s="148">
        <f t="shared" si="18"/>
        <v>0</v>
      </c>
      <c r="BJ176" s="14" t="s">
        <v>121</v>
      </c>
      <c r="BK176" s="149">
        <f t="shared" si="19"/>
        <v>0</v>
      </c>
      <c r="BL176" s="14" t="s">
        <v>120</v>
      </c>
      <c r="BM176" s="147" t="s">
        <v>312</v>
      </c>
    </row>
    <row r="177" spans="1:65" s="2" customFormat="1" ht="16.5" customHeight="1">
      <c r="A177" s="29"/>
      <c r="B177" s="135"/>
      <c r="C177" s="150" t="s">
        <v>217</v>
      </c>
      <c r="D177" s="150" t="s">
        <v>178</v>
      </c>
      <c r="E177" s="151" t="s">
        <v>313</v>
      </c>
      <c r="F177" s="152" t="s">
        <v>314</v>
      </c>
      <c r="G177" s="153" t="s">
        <v>127</v>
      </c>
      <c r="H177" s="154">
        <v>56</v>
      </c>
      <c r="I177" s="155"/>
      <c r="J177" s="154">
        <f t="shared" si="10"/>
        <v>0</v>
      </c>
      <c r="K177" s="156"/>
      <c r="L177" s="157"/>
      <c r="M177" s="158" t="s">
        <v>1</v>
      </c>
      <c r="N177" s="159" t="s">
        <v>40</v>
      </c>
      <c r="O177" s="55"/>
      <c r="P177" s="145">
        <f t="shared" si="11"/>
        <v>0</v>
      </c>
      <c r="Q177" s="145">
        <v>0</v>
      </c>
      <c r="R177" s="145">
        <f t="shared" si="12"/>
        <v>0</v>
      </c>
      <c r="S177" s="145">
        <v>0</v>
      </c>
      <c r="T177" s="146">
        <f t="shared" si="1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47" t="s">
        <v>131</v>
      </c>
      <c r="AT177" s="147" t="s">
        <v>178</v>
      </c>
      <c r="AU177" s="147" t="s">
        <v>82</v>
      </c>
      <c r="AY177" s="14" t="s">
        <v>115</v>
      </c>
      <c r="BE177" s="148">
        <f t="shared" si="14"/>
        <v>0</v>
      </c>
      <c r="BF177" s="148">
        <f t="shared" si="15"/>
        <v>0</v>
      </c>
      <c r="BG177" s="148">
        <f t="shared" si="16"/>
        <v>0</v>
      </c>
      <c r="BH177" s="148">
        <f t="shared" si="17"/>
        <v>0</v>
      </c>
      <c r="BI177" s="148">
        <f t="shared" si="18"/>
        <v>0</v>
      </c>
      <c r="BJ177" s="14" t="s">
        <v>121</v>
      </c>
      <c r="BK177" s="149">
        <f t="shared" si="19"/>
        <v>0</v>
      </c>
      <c r="BL177" s="14" t="s">
        <v>120</v>
      </c>
      <c r="BM177" s="147" t="s">
        <v>315</v>
      </c>
    </row>
    <row r="178" spans="1:65" s="2" customFormat="1" ht="16.5" customHeight="1">
      <c r="A178" s="29"/>
      <c r="B178" s="135"/>
      <c r="C178" s="150" t="s">
        <v>316</v>
      </c>
      <c r="D178" s="150" t="s">
        <v>178</v>
      </c>
      <c r="E178" s="151" t="s">
        <v>317</v>
      </c>
      <c r="F178" s="152" t="s">
        <v>318</v>
      </c>
      <c r="G178" s="153" t="s">
        <v>127</v>
      </c>
      <c r="H178" s="154">
        <v>99</v>
      </c>
      <c r="I178" s="155"/>
      <c r="J178" s="154">
        <f t="shared" si="10"/>
        <v>0</v>
      </c>
      <c r="K178" s="156"/>
      <c r="L178" s="157"/>
      <c r="M178" s="158" t="s">
        <v>1</v>
      </c>
      <c r="N178" s="159" t="s">
        <v>40</v>
      </c>
      <c r="O178" s="55"/>
      <c r="P178" s="145">
        <f t="shared" si="11"/>
        <v>0</v>
      </c>
      <c r="Q178" s="145">
        <v>0</v>
      </c>
      <c r="R178" s="145">
        <f t="shared" si="12"/>
        <v>0</v>
      </c>
      <c r="S178" s="145">
        <v>0</v>
      </c>
      <c r="T178" s="146">
        <f t="shared" si="1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47" t="s">
        <v>131</v>
      </c>
      <c r="AT178" s="147" t="s">
        <v>178</v>
      </c>
      <c r="AU178" s="147" t="s">
        <v>82</v>
      </c>
      <c r="AY178" s="14" t="s">
        <v>115</v>
      </c>
      <c r="BE178" s="148">
        <f t="shared" si="14"/>
        <v>0</v>
      </c>
      <c r="BF178" s="148">
        <f t="shared" si="15"/>
        <v>0</v>
      </c>
      <c r="BG178" s="148">
        <f t="shared" si="16"/>
        <v>0</v>
      </c>
      <c r="BH178" s="148">
        <f t="shared" si="17"/>
        <v>0</v>
      </c>
      <c r="BI178" s="148">
        <f t="shared" si="18"/>
        <v>0</v>
      </c>
      <c r="BJ178" s="14" t="s">
        <v>121</v>
      </c>
      <c r="BK178" s="149">
        <f t="shared" si="19"/>
        <v>0</v>
      </c>
      <c r="BL178" s="14" t="s">
        <v>120</v>
      </c>
      <c r="BM178" s="147" t="s">
        <v>319</v>
      </c>
    </row>
    <row r="179" spans="1:65" s="2" customFormat="1" ht="16.5" customHeight="1">
      <c r="A179" s="29"/>
      <c r="B179" s="135"/>
      <c r="C179" s="150" t="s">
        <v>221</v>
      </c>
      <c r="D179" s="150" t="s">
        <v>178</v>
      </c>
      <c r="E179" s="151" t="s">
        <v>320</v>
      </c>
      <c r="F179" s="152" t="s">
        <v>321</v>
      </c>
      <c r="G179" s="153" t="s">
        <v>127</v>
      </c>
      <c r="H179" s="154">
        <v>60</v>
      </c>
      <c r="I179" s="155"/>
      <c r="J179" s="154">
        <f t="shared" si="10"/>
        <v>0</v>
      </c>
      <c r="K179" s="156"/>
      <c r="L179" s="157"/>
      <c r="M179" s="158" t="s">
        <v>1</v>
      </c>
      <c r="N179" s="159" t="s">
        <v>40</v>
      </c>
      <c r="O179" s="55"/>
      <c r="P179" s="145">
        <f t="shared" si="11"/>
        <v>0</v>
      </c>
      <c r="Q179" s="145">
        <v>0</v>
      </c>
      <c r="R179" s="145">
        <f t="shared" si="12"/>
        <v>0</v>
      </c>
      <c r="S179" s="145">
        <v>0</v>
      </c>
      <c r="T179" s="146">
        <f t="shared" si="1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47" t="s">
        <v>131</v>
      </c>
      <c r="AT179" s="147" t="s">
        <v>178</v>
      </c>
      <c r="AU179" s="147" t="s">
        <v>82</v>
      </c>
      <c r="AY179" s="14" t="s">
        <v>115</v>
      </c>
      <c r="BE179" s="148">
        <f t="shared" si="14"/>
        <v>0</v>
      </c>
      <c r="BF179" s="148">
        <f t="shared" si="15"/>
        <v>0</v>
      </c>
      <c r="BG179" s="148">
        <f t="shared" si="16"/>
        <v>0</v>
      </c>
      <c r="BH179" s="148">
        <f t="shared" si="17"/>
        <v>0</v>
      </c>
      <c r="BI179" s="148">
        <f t="shared" si="18"/>
        <v>0</v>
      </c>
      <c r="BJ179" s="14" t="s">
        <v>121</v>
      </c>
      <c r="BK179" s="149">
        <f t="shared" si="19"/>
        <v>0</v>
      </c>
      <c r="BL179" s="14" t="s">
        <v>120</v>
      </c>
      <c r="BM179" s="147" t="s">
        <v>322</v>
      </c>
    </row>
    <row r="180" spans="1:65" s="2" customFormat="1" ht="16.5" customHeight="1">
      <c r="A180" s="29"/>
      <c r="B180" s="135"/>
      <c r="C180" s="150" t="s">
        <v>323</v>
      </c>
      <c r="D180" s="150" t="s">
        <v>178</v>
      </c>
      <c r="E180" s="151" t="s">
        <v>324</v>
      </c>
      <c r="F180" s="152" t="s">
        <v>325</v>
      </c>
      <c r="G180" s="153" t="s">
        <v>127</v>
      </c>
      <c r="H180" s="154">
        <v>13</v>
      </c>
      <c r="I180" s="155"/>
      <c r="J180" s="154">
        <f t="shared" si="10"/>
        <v>0</v>
      </c>
      <c r="K180" s="156"/>
      <c r="L180" s="157"/>
      <c r="M180" s="158" t="s">
        <v>1</v>
      </c>
      <c r="N180" s="159" t="s">
        <v>40</v>
      </c>
      <c r="O180" s="55"/>
      <c r="P180" s="145">
        <f t="shared" si="11"/>
        <v>0</v>
      </c>
      <c r="Q180" s="145">
        <v>0</v>
      </c>
      <c r="R180" s="145">
        <f t="shared" si="12"/>
        <v>0</v>
      </c>
      <c r="S180" s="145">
        <v>0</v>
      </c>
      <c r="T180" s="146">
        <f t="shared" si="1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47" t="s">
        <v>131</v>
      </c>
      <c r="AT180" s="147" t="s">
        <v>178</v>
      </c>
      <c r="AU180" s="147" t="s">
        <v>82</v>
      </c>
      <c r="AY180" s="14" t="s">
        <v>115</v>
      </c>
      <c r="BE180" s="148">
        <f t="shared" si="14"/>
        <v>0</v>
      </c>
      <c r="BF180" s="148">
        <f t="shared" si="15"/>
        <v>0</v>
      </c>
      <c r="BG180" s="148">
        <f t="shared" si="16"/>
        <v>0</v>
      </c>
      <c r="BH180" s="148">
        <f t="shared" si="17"/>
        <v>0</v>
      </c>
      <c r="BI180" s="148">
        <f t="shared" si="18"/>
        <v>0</v>
      </c>
      <c r="BJ180" s="14" t="s">
        <v>121</v>
      </c>
      <c r="BK180" s="149">
        <f t="shared" si="19"/>
        <v>0</v>
      </c>
      <c r="BL180" s="14" t="s">
        <v>120</v>
      </c>
      <c r="BM180" s="147" t="s">
        <v>326</v>
      </c>
    </row>
    <row r="181" spans="1:65" s="2" customFormat="1" ht="16.5" customHeight="1">
      <c r="A181" s="29"/>
      <c r="B181" s="135"/>
      <c r="C181" s="150" t="s">
        <v>224</v>
      </c>
      <c r="D181" s="150" t="s">
        <v>178</v>
      </c>
      <c r="E181" s="151" t="s">
        <v>327</v>
      </c>
      <c r="F181" s="152" t="s">
        <v>328</v>
      </c>
      <c r="G181" s="153" t="s">
        <v>127</v>
      </c>
      <c r="H181" s="154">
        <v>3</v>
      </c>
      <c r="I181" s="155"/>
      <c r="J181" s="154">
        <f t="shared" si="10"/>
        <v>0</v>
      </c>
      <c r="K181" s="156"/>
      <c r="L181" s="157"/>
      <c r="M181" s="158" t="s">
        <v>1</v>
      </c>
      <c r="N181" s="159" t="s">
        <v>40</v>
      </c>
      <c r="O181" s="55"/>
      <c r="P181" s="145">
        <f t="shared" si="11"/>
        <v>0</v>
      </c>
      <c r="Q181" s="145">
        <v>0</v>
      </c>
      <c r="R181" s="145">
        <f t="shared" si="12"/>
        <v>0</v>
      </c>
      <c r="S181" s="145">
        <v>0</v>
      </c>
      <c r="T181" s="146">
        <f t="shared" si="1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47" t="s">
        <v>131</v>
      </c>
      <c r="AT181" s="147" t="s">
        <v>178</v>
      </c>
      <c r="AU181" s="147" t="s">
        <v>82</v>
      </c>
      <c r="AY181" s="14" t="s">
        <v>115</v>
      </c>
      <c r="BE181" s="148">
        <f t="shared" si="14"/>
        <v>0</v>
      </c>
      <c r="BF181" s="148">
        <f t="shared" si="15"/>
        <v>0</v>
      </c>
      <c r="BG181" s="148">
        <f t="shared" si="16"/>
        <v>0</v>
      </c>
      <c r="BH181" s="148">
        <f t="shared" si="17"/>
        <v>0</v>
      </c>
      <c r="BI181" s="148">
        <f t="shared" si="18"/>
        <v>0</v>
      </c>
      <c r="BJ181" s="14" t="s">
        <v>121</v>
      </c>
      <c r="BK181" s="149">
        <f t="shared" si="19"/>
        <v>0</v>
      </c>
      <c r="BL181" s="14" t="s">
        <v>120</v>
      </c>
      <c r="BM181" s="147" t="s">
        <v>329</v>
      </c>
    </row>
    <row r="182" spans="1:65" s="2" customFormat="1" ht="16.5" customHeight="1">
      <c r="A182" s="29"/>
      <c r="B182" s="135"/>
      <c r="C182" s="150" t="s">
        <v>330</v>
      </c>
      <c r="D182" s="150" t="s">
        <v>178</v>
      </c>
      <c r="E182" s="151" t="s">
        <v>331</v>
      </c>
      <c r="F182" s="152" t="s">
        <v>332</v>
      </c>
      <c r="G182" s="153" t="s">
        <v>127</v>
      </c>
      <c r="H182" s="154">
        <v>12</v>
      </c>
      <c r="I182" s="155"/>
      <c r="J182" s="154">
        <f t="shared" si="10"/>
        <v>0</v>
      </c>
      <c r="K182" s="156"/>
      <c r="L182" s="157"/>
      <c r="M182" s="158" t="s">
        <v>1</v>
      </c>
      <c r="N182" s="159" t="s">
        <v>40</v>
      </c>
      <c r="O182" s="55"/>
      <c r="P182" s="145">
        <f t="shared" si="11"/>
        <v>0</v>
      </c>
      <c r="Q182" s="145">
        <v>0</v>
      </c>
      <c r="R182" s="145">
        <f t="shared" si="12"/>
        <v>0</v>
      </c>
      <c r="S182" s="145">
        <v>0</v>
      </c>
      <c r="T182" s="146">
        <f t="shared" si="1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47" t="s">
        <v>131</v>
      </c>
      <c r="AT182" s="147" t="s">
        <v>178</v>
      </c>
      <c r="AU182" s="147" t="s">
        <v>82</v>
      </c>
      <c r="AY182" s="14" t="s">
        <v>115</v>
      </c>
      <c r="BE182" s="148">
        <f t="shared" si="14"/>
        <v>0</v>
      </c>
      <c r="BF182" s="148">
        <f t="shared" si="15"/>
        <v>0</v>
      </c>
      <c r="BG182" s="148">
        <f t="shared" si="16"/>
        <v>0</v>
      </c>
      <c r="BH182" s="148">
        <f t="shared" si="17"/>
        <v>0</v>
      </c>
      <c r="BI182" s="148">
        <f t="shared" si="18"/>
        <v>0</v>
      </c>
      <c r="BJ182" s="14" t="s">
        <v>121</v>
      </c>
      <c r="BK182" s="149">
        <f t="shared" si="19"/>
        <v>0</v>
      </c>
      <c r="BL182" s="14" t="s">
        <v>120</v>
      </c>
      <c r="BM182" s="147" t="s">
        <v>333</v>
      </c>
    </row>
    <row r="183" spans="1:65" s="2" customFormat="1" ht="16.5" customHeight="1">
      <c r="A183" s="29"/>
      <c r="B183" s="135"/>
      <c r="C183" s="150" t="s">
        <v>228</v>
      </c>
      <c r="D183" s="150" t="s">
        <v>178</v>
      </c>
      <c r="E183" s="151" t="s">
        <v>334</v>
      </c>
      <c r="F183" s="152" t="s">
        <v>335</v>
      </c>
      <c r="G183" s="153" t="s">
        <v>127</v>
      </c>
      <c r="H183" s="154">
        <v>9</v>
      </c>
      <c r="I183" s="155"/>
      <c r="J183" s="154">
        <f t="shared" si="10"/>
        <v>0</v>
      </c>
      <c r="K183" s="156"/>
      <c r="L183" s="157"/>
      <c r="M183" s="158" t="s">
        <v>1</v>
      </c>
      <c r="N183" s="159" t="s">
        <v>40</v>
      </c>
      <c r="O183" s="55"/>
      <c r="P183" s="145">
        <f t="shared" si="11"/>
        <v>0</v>
      </c>
      <c r="Q183" s="145">
        <v>0</v>
      </c>
      <c r="R183" s="145">
        <f t="shared" si="12"/>
        <v>0</v>
      </c>
      <c r="S183" s="145">
        <v>0</v>
      </c>
      <c r="T183" s="146">
        <f t="shared" si="1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47" t="s">
        <v>131</v>
      </c>
      <c r="AT183" s="147" t="s">
        <v>178</v>
      </c>
      <c r="AU183" s="147" t="s">
        <v>82</v>
      </c>
      <c r="AY183" s="14" t="s">
        <v>115</v>
      </c>
      <c r="BE183" s="148">
        <f t="shared" si="14"/>
        <v>0</v>
      </c>
      <c r="BF183" s="148">
        <f t="shared" si="15"/>
        <v>0</v>
      </c>
      <c r="BG183" s="148">
        <f t="shared" si="16"/>
        <v>0</v>
      </c>
      <c r="BH183" s="148">
        <f t="shared" si="17"/>
        <v>0</v>
      </c>
      <c r="BI183" s="148">
        <f t="shared" si="18"/>
        <v>0</v>
      </c>
      <c r="BJ183" s="14" t="s">
        <v>121</v>
      </c>
      <c r="BK183" s="149">
        <f t="shared" si="19"/>
        <v>0</v>
      </c>
      <c r="BL183" s="14" t="s">
        <v>120</v>
      </c>
      <c r="BM183" s="147" t="s">
        <v>336</v>
      </c>
    </row>
    <row r="184" spans="1:65" s="2" customFormat="1" ht="16.5" customHeight="1">
      <c r="A184" s="29"/>
      <c r="B184" s="135"/>
      <c r="C184" s="150" t="s">
        <v>337</v>
      </c>
      <c r="D184" s="150" t="s">
        <v>178</v>
      </c>
      <c r="E184" s="151" t="s">
        <v>338</v>
      </c>
      <c r="F184" s="152" t="s">
        <v>339</v>
      </c>
      <c r="G184" s="153" t="s">
        <v>127</v>
      </c>
      <c r="H184" s="154">
        <v>15</v>
      </c>
      <c r="I184" s="155"/>
      <c r="J184" s="154">
        <f t="shared" si="10"/>
        <v>0</v>
      </c>
      <c r="K184" s="156"/>
      <c r="L184" s="157"/>
      <c r="M184" s="158" t="s">
        <v>1</v>
      </c>
      <c r="N184" s="159" t="s">
        <v>40</v>
      </c>
      <c r="O184" s="55"/>
      <c r="P184" s="145">
        <f t="shared" si="11"/>
        <v>0</v>
      </c>
      <c r="Q184" s="145">
        <v>0</v>
      </c>
      <c r="R184" s="145">
        <f t="shared" si="12"/>
        <v>0</v>
      </c>
      <c r="S184" s="145">
        <v>0</v>
      </c>
      <c r="T184" s="146">
        <f t="shared" si="1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47" t="s">
        <v>131</v>
      </c>
      <c r="AT184" s="147" t="s">
        <v>178</v>
      </c>
      <c r="AU184" s="147" t="s">
        <v>82</v>
      </c>
      <c r="AY184" s="14" t="s">
        <v>115</v>
      </c>
      <c r="BE184" s="148">
        <f t="shared" si="14"/>
        <v>0</v>
      </c>
      <c r="BF184" s="148">
        <f t="shared" si="15"/>
        <v>0</v>
      </c>
      <c r="BG184" s="148">
        <f t="shared" si="16"/>
        <v>0</v>
      </c>
      <c r="BH184" s="148">
        <f t="shared" si="17"/>
        <v>0</v>
      </c>
      <c r="BI184" s="148">
        <f t="shared" si="18"/>
        <v>0</v>
      </c>
      <c r="BJ184" s="14" t="s">
        <v>121</v>
      </c>
      <c r="BK184" s="149">
        <f t="shared" si="19"/>
        <v>0</v>
      </c>
      <c r="BL184" s="14" t="s">
        <v>120</v>
      </c>
      <c r="BM184" s="147" t="s">
        <v>340</v>
      </c>
    </row>
    <row r="185" spans="1:65" s="2" customFormat="1" ht="16.5" customHeight="1">
      <c r="A185" s="29"/>
      <c r="B185" s="135"/>
      <c r="C185" s="150" t="s">
        <v>231</v>
      </c>
      <c r="D185" s="150" t="s">
        <v>178</v>
      </c>
      <c r="E185" s="151" t="s">
        <v>341</v>
      </c>
      <c r="F185" s="152" t="s">
        <v>342</v>
      </c>
      <c r="G185" s="153" t="s">
        <v>127</v>
      </c>
      <c r="H185" s="154">
        <v>3</v>
      </c>
      <c r="I185" s="155"/>
      <c r="J185" s="154">
        <f t="shared" si="10"/>
        <v>0</v>
      </c>
      <c r="K185" s="156"/>
      <c r="L185" s="157"/>
      <c r="M185" s="158" t="s">
        <v>1</v>
      </c>
      <c r="N185" s="159" t="s">
        <v>40</v>
      </c>
      <c r="O185" s="55"/>
      <c r="P185" s="145">
        <f t="shared" si="11"/>
        <v>0</v>
      </c>
      <c r="Q185" s="145">
        <v>0</v>
      </c>
      <c r="R185" s="145">
        <f t="shared" si="12"/>
        <v>0</v>
      </c>
      <c r="S185" s="145">
        <v>0</v>
      </c>
      <c r="T185" s="146">
        <f t="shared" si="1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47" t="s">
        <v>131</v>
      </c>
      <c r="AT185" s="147" t="s">
        <v>178</v>
      </c>
      <c r="AU185" s="147" t="s">
        <v>82</v>
      </c>
      <c r="AY185" s="14" t="s">
        <v>115</v>
      </c>
      <c r="BE185" s="148">
        <f t="shared" si="14"/>
        <v>0</v>
      </c>
      <c r="BF185" s="148">
        <f t="shared" si="15"/>
        <v>0</v>
      </c>
      <c r="BG185" s="148">
        <f t="shared" si="16"/>
        <v>0</v>
      </c>
      <c r="BH185" s="148">
        <f t="shared" si="17"/>
        <v>0</v>
      </c>
      <c r="BI185" s="148">
        <f t="shared" si="18"/>
        <v>0</v>
      </c>
      <c r="BJ185" s="14" t="s">
        <v>121</v>
      </c>
      <c r="BK185" s="149">
        <f t="shared" si="19"/>
        <v>0</v>
      </c>
      <c r="BL185" s="14" t="s">
        <v>120</v>
      </c>
      <c r="BM185" s="147" t="s">
        <v>343</v>
      </c>
    </row>
    <row r="186" spans="1:65" s="2" customFormat="1" ht="16.5" customHeight="1">
      <c r="A186" s="29"/>
      <c r="B186" s="135"/>
      <c r="C186" s="150" t="s">
        <v>344</v>
      </c>
      <c r="D186" s="150" t="s">
        <v>178</v>
      </c>
      <c r="E186" s="151" t="s">
        <v>345</v>
      </c>
      <c r="F186" s="152" t="s">
        <v>346</v>
      </c>
      <c r="G186" s="153" t="s">
        <v>127</v>
      </c>
      <c r="H186" s="154">
        <v>1</v>
      </c>
      <c r="I186" s="155"/>
      <c r="J186" s="154">
        <f t="shared" ref="J186:J190" si="20">ROUND(I186*H186,3)</f>
        <v>0</v>
      </c>
      <c r="K186" s="156"/>
      <c r="L186" s="157"/>
      <c r="M186" s="158" t="s">
        <v>1</v>
      </c>
      <c r="N186" s="159" t="s">
        <v>40</v>
      </c>
      <c r="O186" s="55"/>
      <c r="P186" s="145">
        <f t="shared" ref="P186:P190" si="21">O186*H186</f>
        <v>0</v>
      </c>
      <c r="Q186" s="145">
        <v>0</v>
      </c>
      <c r="R186" s="145">
        <f t="shared" ref="R186:R190" si="22">Q186*H186</f>
        <v>0</v>
      </c>
      <c r="S186" s="145">
        <v>0</v>
      </c>
      <c r="T186" s="146">
        <f t="shared" ref="T186:T190" si="23">S186*H186</f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47" t="s">
        <v>131</v>
      </c>
      <c r="AT186" s="147" t="s">
        <v>178</v>
      </c>
      <c r="AU186" s="147" t="s">
        <v>82</v>
      </c>
      <c r="AY186" s="14" t="s">
        <v>115</v>
      </c>
      <c r="BE186" s="148">
        <f t="shared" si="14"/>
        <v>0</v>
      </c>
      <c r="BF186" s="148">
        <f t="shared" si="15"/>
        <v>0</v>
      </c>
      <c r="BG186" s="148">
        <f t="shared" si="16"/>
        <v>0</v>
      </c>
      <c r="BH186" s="148">
        <f t="shared" si="17"/>
        <v>0</v>
      </c>
      <c r="BI186" s="148">
        <f t="shared" si="18"/>
        <v>0</v>
      </c>
      <c r="BJ186" s="14" t="s">
        <v>121</v>
      </c>
      <c r="BK186" s="149">
        <f t="shared" si="19"/>
        <v>0</v>
      </c>
      <c r="BL186" s="14" t="s">
        <v>120</v>
      </c>
      <c r="BM186" s="147" t="s">
        <v>347</v>
      </c>
    </row>
    <row r="187" spans="1:65" s="2" customFormat="1" ht="16.5" customHeight="1">
      <c r="A187" s="29"/>
      <c r="B187" s="135"/>
      <c r="C187" s="150" t="s">
        <v>235</v>
      </c>
      <c r="D187" s="150" t="s">
        <v>178</v>
      </c>
      <c r="E187" s="151" t="s">
        <v>348</v>
      </c>
      <c r="F187" s="152" t="s">
        <v>349</v>
      </c>
      <c r="G187" s="153" t="s">
        <v>127</v>
      </c>
      <c r="H187" s="154">
        <v>11</v>
      </c>
      <c r="I187" s="155"/>
      <c r="J187" s="154">
        <f t="shared" si="20"/>
        <v>0</v>
      </c>
      <c r="K187" s="156"/>
      <c r="L187" s="157"/>
      <c r="M187" s="158" t="s">
        <v>1</v>
      </c>
      <c r="N187" s="159" t="s">
        <v>40</v>
      </c>
      <c r="O187" s="55"/>
      <c r="P187" s="145">
        <f t="shared" si="21"/>
        <v>0</v>
      </c>
      <c r="Q187" s="145">
        <v>0</v>
      </c>
      <c r="R187" s="145">
        <f t="shared" si="22"/>
        <v>0</v>
      </c>
      <c r="S187" s="145">
        <v>0</v>
      </c>
      <c r="T187" s="146">
        <f t="shared" si="2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47" t="s">
        <v>131</v>
      </c>
      <c r="AT187" s="147" t="s">
        <v>178</v>
      </c>
      <c r="AU187" s="147" t="s">
        <v>82</v>
      </c>
      <c r="AY187" s="14" t="s">
        <v>115</v>
      </c>
      <c r="BE187" s="148">
        <f t="shared" si="14"/>
        <v>0</v>
      </c>
      <c r="BF187" s="148">
        <f t="shared" si="15"/>
        <v>0</v>
      </c>
      <c r="BG187" s="148">
        <f t="shared" si="16"/>
        <v>0</v>
      </c>
      <c r="BH187" s="148">
        <f t="shared" si="17"/>
        <v>0</v>
      </c>
      <c r="BI187" s="148">
        <f t="shared" si="18"/>
        <v>0</v>
      </c>
      <c r="BJ187" s="14" t="s">
        <v>121</v>
      </c>
      <c r="BK187" s="149">
        <f t="shared" si="19"/>
        <v>0</v>
      </c>
      <c r="BL187" s="14" t="s">
        <v>120</v>
      </c>
      <c r="BM187" s="147" t="s">
        <v>350</v>
      </c>
    </row>
    <row r="188" spans="1:65" s="2" customFormat="1" ht="16.5" customHeight="1">
      <c r="A188" s="29"/>
      <c r="B188" s="135"/>
      <c r="C188" s="150" t="s">
        <v>351</v>
      </c>
      <c r="D188" s="150" t="s">
        <v>178</v>
      </c>
      <c r="E188" s="151" t="s">
        <v>352</v>
      </c>
      <c r="F188" s="152" t="s">
        <v>353</v>
      </c>
      <c r="G188" s="153" t="s">
        <v>127</v>
      </c>
      <c r="H188" s="154">
        <v>3</v>
      </c>
      <c r="I188" s="155"/>
      <c r="J188" s="154">
        <f t="shared" si="20"/>
        <v>0</v>
      </c>
      <c r="K188" s="156"/>
      <c r="L188" s="157"/>
      <c r="M188" s="158" t="s">
        <v>1</v>
      </c>
      <c r="N188" s="159" t="s">
        <v>40</v>
      </c>
      <c r="O188" s="55"/>
      <c r="P188" s="145">
        <f t="shared" si="21"/>
        <v>0</v>
      </c>
      <c r="Q188" s="145">
        <v>0</v>
      </c>
      <c r="R188" s="145">
        <f t="shared" si="22"/>
        <v>0</v>
      </c>
      <c r="S188" s="145">
        <v>0</v>
      </c>
      <c r="T188" s="146">
        <f t="shared" si="2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47" t="s">
        <v>131</v>
      </c>
      <c r="AT188" s="147" t="s">
        <v>178</v>
      </c>
      <c r="AU188" s="147" t="s">
        <v>82</v>
      </c>
      <c r="AY188" s="14" t="s">
        <v>115</v>
      </c>
      <c r="BE188" s="148">
        <f t="shared" si="14"/>
        <v>0</v>
      </c>
      <c r="BF188" s="148">
        <f t="shared" si="15"/>
        <v>0</v>
      </c>
      <c r="BG188" s="148">
        <f t="shared" si="16"/>
        <v>0</v>
      </c>
      <c r="BH188" s="148">
        <f t="shared" si="17"/>
        <v>0</v>
      </c>
      <c r="BI188" s="148">
        <f t="shared" si="18"/>
        <v>0</v>
      </c>
      <c r="BJ188" s="14" t="s">
        <v>121</v>
      </c>
      <c r="BK188" s="149">
        <f t="shared" si="19"/>
        <v>0</v>
      </c>
      <c r="BL188" s="14" t="s">
        <v>120</v>
      </c>
      <c r="BM188" s="147" t="s">
        <v>354</v>
      </c>
    </row>
    <row r="189" spans="1:65" s="2" customFormat="1" ht="16.5" customHeight="1">
      <c r="A189" s="29"/>
      <c r="B189" s="135"/>
      <c r="C189" s="150" t="s">
        <v>238</v>
      </c>
      <c r="D189" s="150" t="s">
        <v>178</v>
      </c>
      <c r="E189" s="151" t="s">
        <v>355</v>
      </c>
      <c r="F189" s="152" t="s">
        <v>356</v>
      </c>
      <c r="G189" s="153" t="s">
        <v>127</v>
      </c>
      <c r="H189" s="154">
        <v>3</v>
      </c>
      <c r="I189" s="155"/>
      <c r="J189" s="154">
        <f t="shared" si="20"/>
        <v>0</v>
      </c>
      <c r="K189" s="156"/>
      <c r="L189" s="157"/>
      <c r="M189" s="158" t="s">
        <v>1</v>
      </c>
      <c r="N189" s="159" t="s">
        <v>40</v>
      </c>
      <c r="O189" s="55"/>
      <c r="P189" s="145">
        <f t="shared" si="21"/>
        <v>0</v>
      </c>
      <c r="Q189" s="145">
        <v>0</v>
      </c>
      <c r="R189" s="145">
        <f t="shared" si="22"/>
        <v>0</v>
      </c>
      <c r="S189" s="145">
        <v>0</v>
      </c>
      <c r="T189" s="146">
        <f t="shared" si="2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47" t="s">
        <v>131</v>
      </c>
      <c r="AT189" s="147" t="s">
        <v>178</v>
      </c>
      <c r="AU189" s="147" t="s">
        <v>82</v>
      </c>
      <c r="AY189" s="14" t="s">
        <v>115</v>
      </c>
      <c r="BE189" s="148">
        <f t="shared" si="14"/>
        <v>0</v>
      </c>
      <c r="BF189" s="148">
        <f t="shared" si="15"/>
        <v>0</v>
      </c>
      <c r="BG189" s="148">
        <f t="shared" si="16"/>
        <v>0</v>
      </c>
      <c r="BH189" s="148">
        <f t="shared" si="17"/>
        <v>0</v>
      </c>
      <c r="BI189" s="148">
        <f t="shared" si="18"/>
        <v>0</v>
      </c>
      <c r="BJ189" s="14" t="s">
        <v>121</v>
      </c>
      <c r="BK189" s="149">
        <f t="shared" si="19"/>
        <v>0</v>
      </c>
      <c r="BL189" s="14" t="s">
        <v>120</v>
      </c>
      <c r="BM189" s="147" t="s">
        <v>357</v>
      </c>
    </row>
    <row r="190" spans="1:65" s="2" customFormat="1" ht="16.5" customHeight="1">
      <c r="A190" s="29"/>
      <c r="B190" s="135"/>
      <c r="C190" s="150" t="s">
        <v>358</v>
      </c>
      <c r="D190" s="150" t="s">
        <v>178</v>
      </c>
      <c r="E190" s="151" t="s">
        <v>359</v>
      </c>
      <c r="F190" s="152" t="s">
        <v>360</v>
      </c>
      <c r="G190" s="153" t="s">
        <v>127</v>
      </c>
      <c r="H190" s="154">
        <v>13</v>
      </c>
      <c r="I190" s="155"/>
      <c r="J190" s="154">
        <f t="shared" si="20"/>
        <v>0</v>
      </c>
      <c r="K190" s="156"/>
      <c r="L190" s="157"/>
      <c r="M190" s="158" t="s">
        <v>1</v>
      </c>
      <c r="N190" s="159" t="s">
        <v>40</v>
      </c>
      <c r="O190" s="55"/>
      <c r="P190" s="145">
        <f t="shared" si="21"/>
        <v>0</v>
      </c>
      <c r="Q190" s="145">
        <v>0</v>
      </c>
      <c r="R190" s="145">
        <f t="shared" si="22"/>
        <v>0</v>
      </c>
      <c r="S190" s="145">
        <v>0</v>
      </c>
      <c r="T190" s="146">
        <f t="shared" si="2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47" t="s">
        <v>131</v>
      </c>
      <c r="AT190" s="147" t="s">
        <v>178</v>
      </c>
      <c r="AU190" s="147" t="s">
        <v>82</v>
      </c>
      <c r="AY190" s="14" t="s">
        <v>115</v>
      </c>
      <c r="BE190" s="148">
        <f t="shared" si="14"/>
        <v>0</v>
      </c>
      <c r="BF190" s="148">
        <f t="shared" si="15"/>
        <v>0</v>
      </c>
      <c r="BG190" s="148">
        <f t="shared" si="16"/>
        <v>0</v>
      </c>
      <c r="BH190" s="148">
        <f t="shared" si="17"/>
        <v>0</v>
      </c>
      <c r="BI190" s="148">
        <f t="shared" si="18"/>
        <v>0</v>
      </c>
      <c r="BJ190" s="14" t="s">
        <v>121</v>
      </c>
      <c r="BK190" s="149">
        <f t="shared" si="19"/>
        <v>0</v>
      </c>
      <c r="BL190" s="14" t="s">
        <v>120</v>
      </c>
      <c r="BM190" s="147" t="s">
        <v>361</v>
      </c>
    </row>
    <row r="191" spans="1:65" s="11" customFormat="1" ht="25.9" customHeight="1">
      <c r="B191" s="124"/>
      <c r="D191" s="125" t="s">
        <v>73</v>
      </c>
      <c r="E191" s="126" t="s">
        <v>362</v>
      </c>
      <c r="F191" s="126" t="s">
        <v>363</v>
      </c>
      <c r="I191" s="127"/>
      <c r="J191" s="128">
        <f>BK191</f>
        <v>0</v>
      </c>
      <c r="L191" s="124"/>
      <c r="M191" s="129"/>
      <c r="N191" s="130"/>
      <c r="O191" s="130"/>
      <c r="P191" s="131">
        <f>SUM(P192:P206)</f>
        <v>0</v>
      </c>
      <c r="Q191" s="130"/>
      <c r="R191" s="131">
        <f>SUM(R192:R206)</f>
        <v>0</v>
      </c>
      <c r="S191" s="130"/>
      <c r="T191" s="132">
        <f>SUM(T192:T206)</f>
        <v>0</v>
      </c>
      <c r="AR191" s="125" t="s">
        <v>82</v>
      </c>
      <c r="AT191" s="133" t="s">
        <v>73</v>
      </c>
      <c r="AU191" s="133" t="s">
        <v>74</v>
      </c>
      <c r="AY191" s="125" t="s">
        <v>115</v>
      </c>
      <c r="BK191" s="134">
        <f>SUM(BK192:BK206)</f>
        <v>0</v>
      </c>
    </row>
    <row r="192" spans="1:65" s="2" customFormat="1" ht="21.75" customHeight="1">
      <c r="A192" s="29"/>
      <c r="B192" s="135"/>
      <c r="C192" s="136" t="s">
        <v>242</v>
      </c>
      <c r="D192" s="136" t="s">
        <v>116</v>
      </c>
      <c r="E192" s="137" t="s">
        <v>364</v>
      </c>
      <c r="F192" s="138" t="s">
        <v>365</v>
      </c>
      <c r="G192" s="139" t="s">
        <v>119</v>
      </c>
      <c r="H192" s="140">
        <v>602</v>
      </c>
      <c r="I192" s="141"/>
      <c r="J192" s="140">
        <f t="shared" ref="J192:J206" si="24">ROUND(I192*H192,3)</f>
        <v>0</v>
      </c>
      <c r="K192" s="142"/>
      <c r="L192" s="30"/>
      <c r="M192" s="143" t="s">
        <v>1</v>
      </c>
      <c r="N192" s="144" t="s">
        <v>40</v>
      </c>
      <c r="O192" s="55"/>
      <c r="P192" s="145">
        <f t="shared" ref="P192:P206" si="25">O192*H192</f>
        <v>0</v>
      </c>
      <c r="Q192" s="145">
        <v>0</v>
      </c>
      <c r="R192" s="145">
        <f t="shared" ref="R192:R206" si="26">Q192*H192</f>
        <v>0</v>
      </c>
      <c r="S192" s="145">
        <v>0</v>
      </c>
      <c r="T192" s="146">
        <f t="shared" ref="T192:T206" si="27">S192*H192</f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47" t="s">
        <v>120</v>
      </c>
      <c r="AT192" s="147" t="s">
        <v>116</v>
      </c>
      <c r="AU192" s="147" t="s">
        <v>82</v>
      </c>
      <c r="AY192" s="14" t="s">
        <v>115</v>
      </c>
      <c r="BE192" s="148">
        <f t="shared" ref="BE192:BE206" si="28">IF(N192="základná",J192,0)</f>
        <v>0</v>
      </c>
      <c r="BF192" s="148">
        <f t="shared" ref="BF192:BF206" si="29">IF(N192="znížená",J192,0)</f>
        <v>0</v>
      </c>
      <c r="BG192" s="148">
        <f t="shared" ref="BG192:BG206" si="30">IF(N192="zákl. prenesená",J192,0)</f>
        <v>0</v>
      </c>
      <c r="BH192" s="148">
        <f t="shared" ref="BH192:BH206" si="31">IF(N192="zníž. prenesená",J192,0)</f>
        <v>0</v>
      </c>
      <c r="BI192" s="148">
        <f t="shared" ref="BI192:BI206" si="32">IF(N192="nulová",J192,0)</f>
        <v>0</v>
      </c>
      <c r="BJ192" s="14" t="s">
        <v>121</v>
      </c>
      <c r="BK192" s="149">
        <f t="shared" ref="BK192:BK206" si="33">ROUND(I192*H192,3)</f>
        <v>0</v>
      </c>
      <c r="BL192" s="14" t="s">
        <v>120</v>
      </c>
      <c r="BM192" s="147" t="s">
        <v>366</v>
      </c>
    </row>
    <row r="193" spans="1:65" s="2" customFormat="1" ht="16.5" customHeight="1">
      <c r="A193" s="29"/>
      <c r="B193" s="135"/>
      <c r="C193" s="150" t="s">
        <v>367</v>
      </c>
      <c r="D193" s="150" t="s">
        <v>178</v>
      </c>
      <c r="E193" s="151" t="s">
        <v>368</v>
      </c>
      <c r="F193" s="152" t="s">
        <v>369</v>
      </c>
      <c r="G193" s="153" t="s">
        <v>127</v>
      </c>
      <c r="H193" s="154">
        <v>301</v>
      </c>
      <c r="I193" s="155"/>
      <c r="J193" s="154">
        <f t="shared" si="24"/>
        <v>0</v>
      </c>
      <c r="K193" s="156"/>
      <c r="L193" s="157"/>
      <c r="M193" s="158" t="s">
        <v>1</v>
      </c>
      <c r="N193" s="159" t="s">
        <v>40</v>
      </c>
      <c r="O193" s="55"/>
      <c r="P193" s="145">
        <f t="shared" si="25"/>
        <v>0</v>
      </c>
      <c r="Q193" s="145">
        <v>0</v>
      </c>
      <c r="R193" s="145">
        <f t="shared" si="26"/>
        <v>0</v>
      </c>
      <c r="S193" s="145">
        <v>0</v>
      </c>
      <c r="T193" s="146">
        <f t="shared" si="27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47" t="s">
        <v>131</v>
      </c>
      <c r="AT193" s="147" t="s">
        <v>178</v>
      </c>
      <c r="AU193" s="147" t="s">
        <v>82</v>
      </c>
      <c r="AY193" s="14" t="s">
        <v>115</v>
      </c>
      <c r="BE193" s="148">
        <f t="shared" si="28"/>
        <v>0</v>
      </c>
      <c r="BF193" s="148">
        <f t="shared" si="29"/>
        <v>0</v>
      </c>
      <c r="BG193" s="148">
        <f t="shared" si="30"/>
        <v>0</v>
      </c>
      <c r="BH193" s="148">
        <f t="shared" si="31"/>
        <v>0</v>
      </c>
      <c r="BI193" s="148">
        <f t="shared" si="32"/>
        <v>0</v>
      </c>
      <c r="BJ193" s="14" t="s">
        <v>121</v>
      </c>
      <c r="BK193" s="149">
        <f t="shared" si="33"/>
        <v>0</v>
      </c>
      <c r="BL193" s="14" t="s">
        <v>120</v>
      </c>
      <c r="BM193" s="147" t="s">
        <v>370</v>
      </c>
    </row>
    <row r="194" spans="1:65" s="2" customFormat="1" ht="21.75" customHeight="1">
      <c r="A194" s="29"/>
      <c r="B194" s="135"/>
      <c r="C194" s="136" t="s">
        <v>245</v>
      </c>
      <c r="D194" s="136" t="s">
        <v>116</v>
      </c>
      <c r="E194" s="137" t="s">
        <v>371</v>
      </c>
      <c r="F194" s="138" t="s">
        <v>372</v>
      </c>
      <c r="G194" s="139" t="s">
        <v>172</v>
      </c>
      <c r="H194" s="140">
        <v>15.5</v>
      </c>
      <c r="I194" s="141"/>
      <c r="J194" s="140">
        <f t="shared" si="24"/>
        <v>0</v>
      </c>
      <c r="K194" s="142"/>
      <c r="L194" s="30"/>
      <c r="M194" s="143" t="s">
        <v>1</v>
      </c>
      <c r="N194" s="144" t="s">
        <v>40</v>
      </c>
      <c r="O194" s="55"/>
      <c r="P194" s="145">
        <f t="shared" si="25"/>
        <v>0</v>
      </c>
      <c r="Q194" s="145">
        <v>0</v>
      </c>
      <c r="R194" s="145">
        <f t="shared" si="26"/>
        <v>0</v>
      </c>
      <c r="S194" s="145">
        <v>0</v>
      </c>
      <c r="T194" s="146">
        <f t="shared" si="27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47" t="s">
        <v>120</v>
      </c>
      <c r="AT194" s="147" t="s">
        <v>116</v>
      </c>
      <c r="AU194" s="147" t="s">
        <v>82</v>
      </c>
      <c r="AY194" s="14" t="s">
        <v>115</v>
      </c>
      <c r="BE194" s="148">
        <f t="shared" si="28"/>
        <v>0</v>
      </c>
      <c r="BF194" s="148">
        <f t="shared" si="29"/>
        <v>0</v>
      </c>
      <c r="BG194" s="148">
        <f t="shared" si="30"/>
        <v>0</v>
      </c>
      <c r="BH194" s="148">
        <f t="shared" si="31"/>
        <v>0</v>
      </c>
      <c r="BI194" s="148">
        <f t="shared" si="32"/>
        <v>0</v>
      </c>
      <c r="BJ194" s="14" t="s">
        <v>121</v>
      </c>
      <c r="BK194" s="149">
        <f t="shared" si="33"/>
        <v>0</v>
      </c>
      <c r="BL194" s="14" t="s">
        <v>120</v>
      </c>
      <c r="BM194" s="147" t="s">
        <v>373</v>
      </c>
    </row>
    <row r="195" spans="1:65" s="2" customFormat="1" ht="33" customHeight="1">
      <c r="A195" s="29"/>
      <c r="B195" s="135"/>
      <c r="C195" s="136" t="s">
        <v>374</v>
      </c>
      <c r="D195" s="136" t="s">
        <v>116</v>
      </c>
      <c r="E195" s="137" t="s">
        <v>375</v>
      </c>
      <c r="F195" s="138" t="s">
        <v>376</v>
      </c>
      <c r="G195" s="139" t="s">
        <v>119</v>
      </c>
      <c r="H195" s="140">
        <v>326</v>
      </c>
      <c r="I195" s="141"/>
      <c r="J195" s="140">
        <f t="shared" si="24"/>
        <v>0</v>
      </c>
      <c r="K195" s="142"/>
      <c r="L195" s="30"/>
      <c r="M195" s="143" t="s">
        <v>1</v>
      </c>
      <c r="N195" s="144" t="s">
        <v>40</v>
      </c>
      <c r="O195" s="55"/>
      <c r="P195" s="145">
        <f t="shared" si="25"/>
        <v>0</v>
      </c>
      <c r="Q195" s="145">
        <v>0</v>
      </c>
      <c r="R195" s="145">
        <f t="shared" si="26"/>
        <v>0</v>
      </c>
      <c r="S195" s="145">
        <v>0</v>
      </c>
      <c r="T195" s="146">
        <f t="shared" si="27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47" t="s">
        <v>120</v>
      </c>
      <c r="AT195" s="147" t="s">
        <v>116</v>
      </c>
      <c r="AU195" s="147" t="s">
        <v>82</v>
      </c>
      <c r="AY195" s="14" t="s">
        <v>115</v>
      </c>
      <c r="BE195" s="148">
        <f t="shared" si="28"/>
        <v>0</v>
      </c>
      <c r="BF195" s="148">
        <f t="shared" si="29"/>
        <v>0</v>
      </c>
      <c r="BG195" s="148">
        <f t="shared" si="30"/>
        <v>0</v>
      </c>
      <c r="BH195" s="148">
        <f t="shared" si="31"/>
        <v>0</v>
      </c>
      <c r="BI195" s="148">
        <f t="shared" si="32"/>
        <v>0</v>
      </c>
      <c r="BJ195" s="14" t="s">
        <v>121</v>
      </c>
      <c r="BK195" s="149">
        <f t="shared" si="33"/>
        <v>0</v>
      </c>
      <c r="BL195" s="14" t="s">
        <v>120</v>
      </c>
      <c r="BM195" s="147" t="s">
        <v>377</v>
      </c>
    </row>
    <row r="196" spans="1:65" s="2" customFormat="1" ht="33" customHeight="1">
      <c r="A196" s="29"/>
      <c r="B196" s="135"/>
      <c r="C196" s="136" t="s">
        <v>249</v>
      </c>
      <c r="D196" s="136" t="s">
        <v>116</v>
      </c>
      <c r="E196" s="137" t="s">
        <v>378</v>
      </c>
      <c r="F196" s="138" t="s">
        <v>379</v>
      </c>
      <c r="G196" s="139" t="s">
        <v>127</v>
      </c>
      <c r="H196" s="140">
        <v>301</v>
      </c>
      <c r="I196" s="141"/>
      <c r="J196" s="140">
        <f t="shared" si="24"/>
        <v>0</v>
      </c>
      <c r="K196" s="142"/>
      <c r="L196" s="30"/>
      <c r="M196" s="143" t="s">
        <v>1</v>
      </c>
      <c r="N196" s="144" t="s">
        <v>40</v>
      </c>
      <c r="O196" s="55"/>
      <c r="P196" s="145">
        <f t="shared" si="25"/>
        <v>0</v>
      </c>
      <c r="Q196" s="145">
        <v>0</v>
      </c>
      <c r="R196" s="145">
        <f t="shared" si="26"/>
        <v>0</v>
      </c>
      <c r="S196" s="145">
        <v>0</v>
      </c>
      <c r="T196" s="146">
        <f t="shared" si="27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47" t="s">
        <v>120</v>
      </c>
      <c r="AT196" s="147" t="s">
        <v>116</v>
      </c>
      <c r="AU196" s="147" t="s">
        <v>82</v>
      </c>
      <c r="AY196" s="14" t="s">
        <v>115</v>
      </c>
      <c r="BE196" s="148">
        <f t="shared" si="28"/>
        <v>0</v>
      </c>
      <c r="BF196" s="148">
        <f t="shared" si="29"/>
        <v>0</v>
      </c>
      <c r="BG196" s="148">
        <f t="shared" si="30"/>
        <v>0</v>
      </c>
      <c r="BH196" s="148">
        <f t="shared" si="31"/>
        <v>0</v>
      </c>
      <c r="BI196" s="148">
        <f t="shared" si="32"/>
        <v>0</v>
      </c>
      <c r="BJ196" s="14" t="s">
        <v>121</v>
      </c>
      <c r="BK196" s="149">
        <f t="shared" si="33"/>
        <v>0</v>
      </c>
      <c r="BL196" s="14" t="s">
        <v>120</v>
      </c>
      <c r="BM196" s="147" t="s">
        <v>380</v>
      </c>
    </row>
    <row r="197" spans="1:65" s="2" customFormat="1" ht="16.5" customHeight="1">
      <c r="A197" s="29"/>
      <c r="B197" s="135"/>
      <c r="C197" s="150" t="s">
        <v>381</v>
      </c>
      <c r="D197" s="150" t="s">
        <v>178</v>
      </c>
      <c r="E197" s="151" t="s">
        <v>382</v>
      </c>
      <c r="F197" s="152" t="s">
        <v>383</v>
      </c>
      <c r="G197" s="153" t="s">
        <v>127</v>
      </c>
      <c r="H197" s="154">
        <v>903</v>
      </c>
      <c r="I197" s="155"/>
      <c r="J197" s="154">
        <f t="shared" si="24"/>
        <v>0</v>
      </c>
      <c r="K197" s="156"/>
      <c r="L197" s="157"/>
      <c r="M197" s="158" t="s">
        <v>1</v>
      </c>
      <c r="N197" s="159" t="s">
        <v>40</v>
      </c>
      <c r="O197" s="55"/>
      <c r="P197" s="145">
        <f t="shared" si="25"/>
        <v>0</v>
      </c>
      <c r="Q197" s="145">
        <v>0</v>
      </c>
      <c r="R197" s="145">
        <f t="shared" si="26"/>
        <v>0</v>
      </c>
      <c r="S197" s="145">
        <v>0</v>
      </c>
      <c r="T197" s="146">
        <f t="shared" si="27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47" t="s">
        <v>131</v>
      </c>
      <c r="AT197" s="147" t="s">
        <v>178</v>
      </c>
      <c r="AU197" s="147" t="s">
        <v>82</v>
      </c>
      <c r="AY197" s="14" t="s">
        <v>115</v>
      </c>
      <c r="BE197" s="148">
        <f t="shared" si="28"/>
        <v>0</v>
      </c>
      <c r="BF197" s="148">
        <f t="shared" si="29"/>
        <v>0</v>
      </c>
      <c r="BG197" s="148">
        <f t="shared" si="30"/>
        <v>0</v>
      </c>
      <c r="BH197" s="148">
        <f t="shared" si="31"/>
        <v>0</v>
      </c>
      <c r="BI197" s="148">
        <f t="shared" si="32"/>
        <v>0</v>
      </c>
      <c r="BJ197" s="14" t="s">
        <v>121</v>
      </c>
      <c r="BK197" s="149">
        <f t="shared" si="33"/>
        <v>0</v>
      </c>
      <c r="BL197" s="14" t="s">
        <v>120</v>
      </c>
      <c r="BM197" s="147" t="s">
        <v>384</v>
      </c>
    </row>
    <row r="198" spans="1:65" s="2" customFormat="1" ht="16.5" customHeight="1">
      <c r="A198" s="29"/>
      <c r="B198" s="135"/>
      <c r="C198" s="150" t="s">
        <v>252</v>
      </c>
      <c r="D198" s="150" t="s">
        <v>178</v>
      </c>
      <c r="E198" s="151" t="s">
        <v>385</v>
      </c>
      <c r="F198" s="152" t="s">
        <v>386</v>
      </c>
      <c r="G198" s="153" t="s">
        <v>127</v>
      </c>
      <c r="H198" s="154">
        <v>301</v>
      </c>
      <c r="I198" s="155"/>
      <c r="J198" s="154">
        <f t="shared" si="24"/>
        <v>0</v>
      </c>
      <c r="K198" s="156"/>
      <c r="L198" s="157"/>
      <c r="M198" s="158" t="s">
        <v>1</v>
      </c>
      <c r="N198" s="159" t="s">
        <v>40</v>
      </c>
      <c r="O198" s="55"/>
      <c r="P198" s="145">
        <f t="shared" si="25"/>
        <v>0</v>
      </c>
      <c r="Q198" s="145">
        <v>0</v>
      </c>
      <c r="R198" s="145">
        <f t="shared" si="26"/>
        <v>0</v>
      </c>
      <c r="S198" s="145">
        <v>0</v>
      </c>
      <c r="T198" s="146">
        <f t="shared" si="27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47" t="s">
        <v>131</v>
      </c>
      <c r="AT198" s="147" t="s">
        <v>178</v>
      </c>
      <c r="AU198" s="147" t="s">
        <v>82</v>
      </c>
      <c r="AY198" s="14" t="s">
        <v>115</v>
      </c>
      <c r="BE198" s="148">
        <f t="shared" si="28"/>
        <v>0</v>
      </c>
      <c r="BF198" s="148">
        <f t="shared" si="29"/>
        <v>0</v>
      </c>
      <c r="BG198" s="148">
        <f t="shared" si="30"/>
        <v>0</v>
      </c>
      <c r="BH198" s="148">
        <f t="shared" si="31"/>
        <v>0</v>
      </c>
      <c r="BI198" s="148">
        <f t="shared" si="32"/>
        <v>0</v>
      </c>
      <c r="BJ198" s="14" t="s">
        <v>121</v>
      </c>
      <c r="BK198" s="149">
        <f t="shared" si="33"/>
        <v>0</v>
      </c>
      <c r="BL198" s="14" t="s">
        <v>120</v>
      </c>
      <c r="BM198" s="147" t="s">
        <v>387</v>
      </c>
    </row>
    <row r="199" spans="1:65" s="2" customFormat="1" ht="16.5" customHeight="1">
      <c r="A199" s="29"/>
      <c r="B199" s="135"/>
      <c r="C199" s="150" t="s">
        <v>388</v>
      </c>
      <c r="D199" s="150" t="s">
        <v>178</v>
      </c>
      <c r="E199" s="151" t="s">
        <v>389</v>
      </c>
      <c r="F199" s="152" t="s">
        <v>390</v>
      </c>
      <c r="G199" s="153" t="s">
        <v>127</v>
      </c>
      <c r="H199" s="154">
        <v>301</v>
      </c>
      <c r="I199" s="155"/>
      <c r="J199" s="154">
        <f t="shared" si="24"/>
        <v>0</v>
      </c>
      <c r="K199" s="156"/>
      <c r="L199" s="157"/>
      <c r="M199" s="158" t="s">
        <v>1</v>
      </c>
      <c r="N199" s="159" t="s">
        <v>40</v>
      </c>
      <c r="O199" s="55"/>
      <c r="P199" s="145">
        <f t="shared" si="25"/>
        <v>0</v>
      </c>
      <c r="Q199" s="145">
        <v>0</v>
      </c>
      <c r="R199" s="145">
        <f t="shared" si="26"/>
        <v>0</v>
      </c>
      <c r="S199" s="145">
        <v>0</v>
      </c>
      <c r="T199" s="146">
        <f t="shared" si="27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47" t="s">
        <v>131</v>
      </c>
      <c r="AT199" s="147" t="s">
        <v>178</v>
      </c>
      <c r="AU199" s="147" t="s">
        <v>82</v>
      </c>
      <c r="AY199" s="14" t="s">
        <v>115</v>
      </c>
      <c r="BE199" s="148">
        <f t="shared" si="28"/>
        <v>0</v>
      </c>
      <c r="BF199" s="148">
        <f t="shared" si="29"/>
        <v>0</v>
      </c>
      <c r="BG199" s="148">
        <f t="shared" si="30"/>
        <v>0</v>
      </c>
      <c r="BH199" s="148">
        <f t="shared" si="31"/>
        <v>0</v>
      </c>
      <c r="BI199" s="148">
        <f t="shared" si="32"/>
        <v>0</v>
      </c>
      <c r="BJ199" s="14" t="s">
        <v>121</v>
      </c>
      <c r="BK199" s="149">
        <f t="shared" si="33"/>
        <v>0</v>
      </c>
      <c r="BL199" s="14" t="s">
        <v>120</v>
      </c>
      <c r="BM199" s="147" t="s">
        <v>391</v>
      </c>
    </row>
    <row r="200" spans="1:65" s="2" customFormat="1" ht="21.75" customHeight="1">
      <c r="A200" s="29"/>
      <c r="B200" s="135"/>
      <c r="C200" s="150" t="s">
        <v>256</v>
      </c>
      <c r="D200" s="150" t="s">
        <v>178</v>
      </c>
      <c r="E200" s="151" t="s">
        <v>392</v>
      </c>
      <c r="F200" s="152" t="s">
        <v>393</v>
      </c>
      <c r="G200" s="153" t="s">
        <v>127</v>
      </c>
      <c r="H200" s="154">
        <v>301</v>
      </c>
      <c r="I200" s="155"/>
      <c r="J200" s="154">
        <f t="shared" si="24"/>
        <v>0</v>
      </c>
      <c r="K200" s="156"/>
      <c r="L200" s="157"/>
      <c r="M200" s="158" t="s">
        <v>1</v>
      </c>
      <c r="N200" s="159" t="s">
        <v>40</v>
      </c>
      <c r="O200" s="55"/>
      <c r="P200" s="145">
        <f t="shared" si="25"/>
        <v>0</v>
      </c>
      <c r="Q200" s="145">
        <v>0</v>
      </c>
      <c r="R200" s="145">
        <f t="shared" si="26"/>
        <v>0</v>
      </c>
      <c r="S200" s="145">
        <v>0</v>
      </c>
      <c r="T200" s="146">
        <f t="shared" si="27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47" t="s">
        <v>131</v>
      </c>
      <c r="AT200" s="147" t="s">
        <v>178</v>
      </c>
      <c r="AU200" s="147" t="s">
        <v>82</v>
      </c>
      <c r="AY200" s="14" t="s">
        <v>115</v>
      </c>
      <c r="BE200" s="148">
        <f t="shared" si="28"/>
        <v>0</v>
      </c>
      <c r="BF200" s="148">
        <f t="shared" si="29"/>
        <v>0</v>
      </c>
      <c r="BG200" s="148">
        <f t="shared" si="30"/>
        <v>0</v>
      </c>
      <c r="BH200" s="148">
        <f t="shared" si="31"/>
        <v>0</v>
      </c>
      <c r="BI200" s="148">
        <f t="shared" si="32"/>
        <v>0</v>
      </c>
      <c r="BJ200" s="14" t="s">
        <v>121</v>
      </c>
      <c r="BK200" s="149">
        <f t="shared" si="33"/>
        <v>0</v>
      </c>
      <c r="BL200" s="14" t="s">
        <v>120</v>
      </c>
      <c r="BM200" s="147" t="s">
        <v>394</v>
      </c>
    </row>
    <row r="201" spans="1:65" s="2" customFormat="1" ht="33" customHeight="1">
      <c r="A201" s="29"/>
      <c r="B201" s="135"/>
      <c r="C201" s="136" t="s">
        <v>395</v>
      </c>
      <c r="D201" s="136" t="s">
        <v>116</v>
      </c>
      <c r="E201" s="137" t="s">
        <v>396</v>
      </c>
      <c r="F201" s="138" t="s">
        <v>397</v>
      </c>
      <c r="G201" s="139" t="s">
        <v>119</v>
      </c>
      <c r="H201" s="140">
        <v>575</v>
      </c>
      <c r="I201" s="141"/>
      <c r="J201" s="140">
        <f t="shared" si="24"/>
        <v>0</v>
      </c>
      <c r="K201" s="142"/>
      <c r="L201" s="30"/>
      <c r="M201" s="143" t="s">
        <v>1</v>
      </c>
      <c r="N201" s="144" t="s">
        <v>40</v>
      </c>
      <c r="O201" s="55"/>
      <c r="P201" s="145">
        <f t="shared" si="25"/>
        <v>0</v>
      </c>
      <c r="Q201" s="145">
        <v>0</v>
      </c>
      <c r="R201" s="145">
        <f t="shared" si="26"/>
        <v>0</v>
      </c>
      <c r="S201" s="145">
        <v>0</v>
      </c>
      <c r="T201" s="146">
        <f t="shared" si="27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47" t="s">
        <v>120</v>
      </c>
      <c r="AT201" s="147" t="s">
        <v>116</v>
      </c>
      <c r="AU201" s="147" t="s">
        <v>82</v>
      </c>
      <c r="AY201" s="14" t="s">
        <v>115</v>
      </c>
      <c r="BE201" s="148">
        <f t="shared" si="28"/>
        <v>0</v>
      </c>
      <c r="BF201" s="148">
        <f t="shared" si="29"/>
        <v>0</v>
      </c>
      <c r="BG201" s="148">
        <f t="shared" si="30"/>
        <v>0</v>
      </c>
      <c r="BH201" s="148">
        <f t="shared" si="31"/>
        <v>0</v>
      </c>
      <c r="BI201" s="148">
        <f t="shared" si="32"/>
        <v>0</v>
      </c>
      <c r="BJ201" s="14" t="s">
        <v>121</v>
      </c>
      <c r="BK201" s="149">
        <f t="shared" si="33"/>
        <v>0</v>
      </c>
      <c r="BL201" s="14" t="s">
        <v>120</v>
      </c>
      <c r="BM201" s="147" t="s">
        <v>398</v>
      </c>
    </row>
    <row r="202" spans="1:65" s="2" customFormat="1" ht="21.75" customHeight="1">
      <c r="A202" s="29"/>
      <c r="B202" s="135"/>
      <c r="C202" s="150" t="s">
        <v>259</v>
      </c>
      <c r="D202" s="150" t="s">
        <v>178</v>
      </c>
      <c r="E202" s="151" t="s">
        <v>399</v>
      </c>
      <c r="F202" s="152" t="s">
        <v>400</v>
      </c>
      <c r="G202" s="153" t="s">
        <v>172</v>
      </c>
      <c r="H202" s="154">
        <v>86</v>
      </c>
      <c r="I202" s="155"/>
      <c r="J202" s="154">
        <f t="shared" si="24"/>
        <v>0</v>
      </c>
      <c r="K202" s="156"/>
      <c r="L202" s="157"/>
      <c r="M202" s="158" t="s">
        <v>1</v>
      </c>
      <c r="N202" s="159" t="s">
        <v>40</v>
      </c>
      <c r="O202" s="55"/>
      <c r="P202" s="145">
        <f t="shared" si="25"/>
        <v>0</v>
      </c>
      <c r="Q202" s="145">
        <v>0</v>
      </c>
      <c r="R202" s="145">
        <f t="shared" si="26"/>
        <v>0</v>
      </c>
      <c r="S202" s="145">
        <v>0</v>
      </c>
      <c r="T202" s="146">
        <f t="shared" si="27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47" t="s">
        <v>131</v>
      </c>
      <c r="AT202" s="147" t="s">
        <v>178</v>
      </c>
      <c r="AU202" s="147" t="s">
        <v>82</v>
      </c>
      <c r="AY202" s="14" t="s">
        <v>115</v>
      </c>
      <c r="BE202" s="148">
        <f t="shared" si="28"/>
        <v>0</v>
      </c>
      <c r="BF202" s="148">
        <f t="shared" si="29"/>
        <v>0</v>
      </c>
      <c r="BG202" s="148">
        <f t="shared" si="30"/>
        <v>0</v>
      </c>
      <c r="BH202" s="148">
        <f t="shared" si="31"/>
        <v>0</v>
      </c>
      <c r="BI202" s="148">
        <f t="shared" si="32"/>
        <v>0</v>
      </c>
      <c r="BJ202" s="14" t="s">
        <v>121</v>
      </c>
      <c r="BK202" s="149">
        <f t="shared" si="33"/>
        <v>0</v>
      </c>
      <c r="BL202" s="14" t="s">
        <v>120</v>
      </c>
      <c r="BM202" s="147" t="s">
        <v>401</v>
      </c>
    </row>
    <row r="203" spans="1:65" s="2" customFormat="1" ht="21.75" customHeight="1">
      <c r="A203" s="29"/>
      <c r="B203" s="135"/>
      <c r="C203" s="136" t="s">
        <v>402</v>
      </c>
      <c r="D203" s="136" t="s">
        <v>116</v>
      </c>
      <c r="E203" s="137" t="s">
        <v>403</v>
      </c>
      <c r="F203" s="138" t="s">
        <v>404</v>
      </c>
      <c r="G203" s="139" t="s">
        <v>119</v>
      </c>
      <c r="H203" s="140">
        <v>1983</v>
      </c>
      <c r="I203" s="141"/>
      <c r="J203" s="140">
        <f t="shared" si="24"/>
        <v>0</v>
      </c>
      <c r="K203" s="142"/>
      <c r="L203" s="30"/>
      <c r="M203" s="143" t="s">
        <v>1</v>
      </c>
      <c r="N203" s="144" t="s">
        <v>40</v>
      </c>
      <c r="O203" s="55"/>
      <c r="P203" s="145">
        <f t="shared" si="25"/>
        <v>0</v>
      </c>
      <c r="Q203" s="145">
        <v>0</v>
      </c>
      <c r="R203" s="145">
        <f t="shared" si="26"/>
        <v>0</v>
      </c>
      <c r="S203" s="145">
        <v>0</v>
      </c>
      <c r="T203" s="146">
        <f t="shared" si="27"/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47" t="s">
        <v>120</v>
      </c>
      <c r="AT203" s="147" t="s">
        <v>116</v>
      </c>
      <c r="AU203" s="147" t="s">
        <v>82</v>
      </c>
      <c r="AY203" s="14" t="s">
        <v>115</v>
      </c>
      <c r="BE203" s="148">
        <f t="shared" si="28"/>
        <v>0</v>
      </c>
      <c r="BF203" s="148">
        <f t="shared" si="29"/>
        <v>0</v>
      </c>
      <c r="BG203" s="148">
        <f t="shared" si="30"/>
        <v>0</v>
      </c>
      <c r="BH203" s="148">
        <f t="shared" si="31"/>
        <v>0</v>
      </c>
      <c r="BI203" s="148">
        <f t="shared" si="32"/>
        <v>0</v>
      </c>
      <c r="BJ203" s="14" t="s">
        <v>121</v>
      </c>
      <c r="BK203" s="149">
        <f t="shared" si="33"/>
        <v>0</v>
      </c>
      <c r="BL203" s="14" t="s">
        <v>120</v>
      </c>
      <c r="BM203" s="147" t="s">
        <v>405</v>
      </c>
    </row>
    <row r="204" spans="1:65" s="2" customFormat="1" ht="33" customHeight="1">
      <c r="A204" s="29"/>
      <c r="B204" s="135"/>
      <c r="C204" s="136" t="s">
        <v>263</v>
      </c>
      <c r="D204" s="136" t="s">
        <v>116</v>
      </c>
      <c r="E204" s="137" t="s">
        <v>406</v>
      </c>
      <c r="F204" s="138" t="s">
        <v>407</v>
      </c>
      <c r="G204" s="139" t="s">
        <v>119</v>
      </c>
      <c r="H204" s="140">
        <v>1983</v>
      </c>
      <c r="I204" s="141"/>
      <c r="J204" s="140">
        <f t="shared" si="24"/>
        <v>0</v>
      </c>
      <c r="K204" s="142"/>
      <c r="L204" s="30"/>
      <c r="M204" s="143" t="s">
        <v>1</v>
      </c>
      <c r="N204" s="144" t="s">
        <v>40</v>
      </c>
      <c r="O204" s="55"/>
      <c r="P204" s="145">
        <f t="shared" si="25"/>
        <v>0</v>
      </c>
      <c r="Q204" s="145">
        <v>0</v>
      </c>
      <c r="R204" s="145">
        <f t="shared" si="26"/>
        <v>0</v>
      </c>
      <c r="S204" s="145">
        <v>0</v>
      </c>
      <c r="T204" s="146">
        <f t="shared" si="27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47" t="s">
        <v>120</v>
      </c>
      <c r="AT204" s="147" t="s">
        <v>116</v>
      </c>
      <c r="AU204" s="147" t="s">
        <v>82</v>
      </c>
      <c r="AY204" s="14" t="s">
        <v>115</v>
      </c>
      <c r="BE204" s="148">
        <f t="shared" si="28"/>
        <v>0</v>
      </c>
      <c r="BF204" s="148">
        <f t="shared" si="29"/>
        <v>0</v>
      </c>
      <c r="BG204" s="148">
        <f t="shared" si="30"/>
        <v>0</v>
      </c>
      <c r="BH204" s="148">
        <f t="shared" si="31"/>
        <v>0</v>
      </c>
      <c r="BI204" s="148">
        <f t="shared" si="32"/>
        <v>0</v>
      </c>
      <c r="BJ204" s="14" t="s">
        <v>121</v>
      </c>
      <c r="BK204" s="149">
        <f t="shared" si="33"/>
        <v>0</v>
      </c>
      <c r="BL204" s="14" t="s">
        <v>120</v>
      </c>
      <c r="BM204" s="147" t="s">
        <v>408</v>
      </c>
    </row>
    <row r="205" spans="1:65" s="2" customFormat="1" ht="33" customHeight="1">
      <c r="A205" s="29"/>
      <c r="B205" s="135"/>
      <c r="C205" s="136" t="s">
        <v>409</v>
      </c>
      <c r="D205" s="136" t="s">
        <v>116</v>
      </c>
      <c r="E205" s="137" t="s">
        <v>410</v>
      </c>
      <c r="F205" s="138" t="s">
        <v>411</v>
      </c>
      <c r="G205" s="139" t="s">
        <v>119</v>
      </c>
      <c r="H205" s="140">
        <v>2439</v>
      </c>
      <c r="I205" s="141"/>
      <c r="J205" s="140">
        <f t="shared" si="24"/>
        <v>0</v>
      </c>
      <c r="K205" s="142"/>
      <c r="L205" s="30"/>
      <c r="M205" s="143" t="s">
        <v>1</v>
      </c>
      <c r="N205" s="144" t="s">
        <v>40</v>
      </c>
      <c r="O205" s="55"/>
      <c r="P205" s="145">
        <f t="shared" si="25"/>
        <v>0</v>
      </c>
      <c r="Q205" s="145">
        <v>0</v>
      </c>
      <c r="R205" s="145">
        <f t="shared" si="26"/>
        <v>0</v>
      </c>
      <c r="S205" s="145">
        <v>0</v>
      </c>
      <c r="T205" s="146">
        <f t="shared" si="27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47" t="s">
        <v>120</v>
      </c>
      <c r="AT205" s="147" t="s">
        <v>116</v>
      </c>
      <c r="AU205" s="147" t="s">
        <v>82</v>
      </c>
      <c r="AY205" s="14" t="s">
        <v>115</v>
      </c>
      <c r="BE205" s="148">
        <f t="shared" si="28"/>
        <v>0</v>
      </c>
      <c r="BF205" s="148">
        <f t="shared" si="29"/>
        <v>0</v>
      </c>
      <c r="BG205" s="148">
        <f t="shared" si="30"/>
        <v>0</v>
      </c>
      <c r="BH205" s="148">
        <f t="shared" si="31"/>
        <v>0</v>
      </c>
      <c r="BI205" s="148">
        <f t="shared" si="32"/>
        <v>0</v>
      </c>
      <c r="BJ205" s="14" t="s">
        <v>121</v>
      </c>
      <c r="BK205" s="149">
        <f t="shared" si="33"/>
        <v>0</v>
      </c>
      <c r="BL205" s="14" t="s">
        <v>120</v>
      </c>
      <c r="BM205" s="147" t="s">
        <v>412</v>
      </c>
    </row>
    <row r="206" spans="1:65" s="2" customFormat="1" ht="33" customHeight="1">
      <c r="A206" s="29"/>
      <c r="B206" s="135"/>
      <c r="C206" s="136" t="s">
        <v>266</v>
      </c>
      <c r="D206" s="136" t="s">
        <v>116</v>
      </c>
      <c r="E206" s="137" t="s">
        <v>413</v>
      </c>
      <c r="F206" s="138" t="s">
        <v>414</v>
      </c>
      <c r="G206" s="139" t="s">
        <v>119</v>
      </c>
      <c r="H206" s="140">
        <v>1774</v>
      </c>
      <c r="I206" s="141"/>
      <c r="J206" s="140">
        <f t="shared" si="24"/>
        <v>0</v>
      </c>
      <c r="K206" s="142"/>
      <c r="L206" s="30"/>
      <c r="M206" s="143" t="s">
        <v>1</v>
      </c>
      <c r="N206" s="144" t="s">
        <v>40</v>
      </c>
      <c r="O206" s="55"/>
      <c r="P206" s="145">
        <f t="shared" si="25"/>
        <v>0</v>
      </c>
      <c r="Q206" s="145">
        <v>0</v>
      </c>
      <c r="R206" s="145">
        <f t="shared" si="26"/>
        <v>0</v>
      </c>
      <c r="S206" s="145">
        <v>0</v>
      </c>
      <c r="T206" s="146">
        <f t="shared" si="27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47" t="s">
        <v>120</v>
      </c>
      <c r="AT206" s="147" t="s">
        <v>116</v>
      </c>
      <c r="AU206" s="147" t="s">
        <v>82</v>
      </c>
      <c r="AY206" s="14" t="s">
        <v>115</v>
      </c>
      <c r="BE206" s="148">
        <f t="shared" si="28"/>
        <v>0</v>
      </c>
      <c r="BF206" s="148">
        <f t="shared" si="29"/>
        <v>0</v>
      </c>
      <c r="BG206" s="148">
        <f t="shared" si="30"/>
        <v>0</v>
      </c>
      <c r="BH206" s="148">
        <f t="shared" si="31"/>
        <v>0</v>
      </c>
      <c r="BI206" s="148">
        <f t="shared" si="32"/>
        <v>0</v>
      </c>
      <c r="BJ206" s="14" t="s">
        <v>121</v>
      </c>
      <c r="BK206" s="149">
        <f t="shared" si="33"/>
        <v>0</v>
      </c>
      <c r="BL206" s="14" t="s">
        <v>120</v>
      </c>
      <c r="BM206" s="147" t="s">
        <v>415</v>
      </c>
    </row>
    <row r="207" spans="1:65" s="11" customFormat="1" ht="25.9" customHeight="1">
      <c r="B207" s="124"/>
      <c r="D207" s="125" t="s">
        <v>73</v>
      </c>
      <c r="E207" s="126" t="s">
        <v>146</v>
      </c>
      <c r="F207" s="126" t="s">
        <v>416</v>
      </c>
      <c r="I207" s="127"/>
      <c r="J207" s="128">
        <f>BK207</f>
        <v>0</v>
      </c>
      <c r="L207" s="124"/>
      <c r="M207" s="129"/>
      <c r="N207" s="130"/>
      <c r="O207" s="130"/>
      <c r="P207" s="131">
        <f>P208</f>
        <v>0</v>
      </c>
      <c r="Q207" s="130"/>
      <c r="R207" s="131">
        <f>R208</f>
        <v>0</v>
      </c>
      <c r="S207" s="130"/>
      <c r="T207" s="132">
        <f>T208</f>
        <v>0</v>
      </c>
      <c r="AR207" s="125" t="s">
        <v>82</v>
      </c>
      <c r="AT207" s="133" t="s">
        <v>73</v>
      </c>
      <c r="AU207" s="133" t="s">
        <v>74</v>
      </c>
      <c r="AY207" s="125" t="s">
        <v>115</v>
      </c>
      <c r="BK207" s="134">
        <f>BK208</f>
        <v>0</v>
      </c>
    </row>
    <row r="208" spans="1:65" s="2" customFormat="1" ht="16.5" customHeight="1">
      <c r="A208" s="29"/>
      <c r="B208" s="135"/>
      <c r="C208" s="136" t="s">
        <v>417</v>
      </c>
      <c r="D208" s="136" t="s">
        <v>116</v>
      </c>
      <c r="E208" s="137" t="s">
        <v>418</v>
      </c>
      <c r="F208" s="138" t="s">
        <v>419</v>
      </c>
      <c r="G208" s="139" t="s">
        <v>420</v>
      </c>
      <c r="H208" s="140">
        <v>100</v>
      </c>
      <c r="I208" s="141"/>
      <c r="J208" s="140">
        <f>ROUND(I208*H208,3)</f>
        <v>0</v>
      </c>
      <c r="K208" s="142"/>
      <c r="L208" s="30"/>
      <c r="M208" s="143" t="s">
        <v>1</v>
      </c>
      <c r="N208" s="144" t="s">
        <v>40</v>
      </c>
      <c r="O208" s="55"/>
      <c r="P208" s="145">
        <f>O208*H208</f>
        <v>0</v>
      </c>
      <c r="Q208" s="145">
        <v>0</v>
      </c>
      <c r="R208" s="145">
        <f>Q208*H208</f>
        <v>0</v>
      </c>
      <c r="S208" s="145">
        <v>0</v>
      </c>
      <c r="T208" s="146">
        <f>S208*H208</f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47" t="s">
        <v>120</v>
      </c>
      <c r="AT208" s="147" t="s">
        <v>116</v>
      </c>
      <c r="AU208" s="147" t="s">
        <v>82</v>
      </c>
      <c r="AY208" s="14" t="s">
        <v>115</v>
      </c>
      <c r="BE208" s="148">
        <f>IF(N208="základná",J208,0)</f>
        <v>0</v>
      </c>
      <c r="BF208" s="148">
        <f>IF(N208="znížená",J208,0)</f>
        <v>0</v>
      </c>
      <c r="BG208" s="148">
        <f>IF(N208="zákl. prenesená",J208,0)</f>
        <v>0</v>
      </c>
      <c r="BH208" s="148">
        <f>IF(N208="zníž. prenesená",J208,0)</f>
        <v>0</v>
      </c>
      <c r="BI208" s="148">
        <f>IF(N208="nulová",J208,0)</f>
        <v>0</v>
      </c>
      <c r="BJ208" s="14" t="s">
        <v>121</v>
      </c>
      <c r="BK208" s="149">
        <f>ROUND(I208*H208,3)</f>
        <v>0</v>
      </c>
      <c r="BL208" s="14" t="s">
        <v>120</v>
      </c>
      <c r="BM208" s="147" t="s">
        <v>421</v>
      </c>
    </row>
    <row r="209" spans="1:65" s="11" customFormat="1" ht="25.9" customHeight="1">
      <c r="B209" s="124"/>
      <c r="D209" s="125" t="s">
        <v>73</v>
      </c>
      <c r="E209" s="126" t="s">
        <v>422</v>
      </c>
      <c r="F209" s="126" t="s">
        <v>423</v>
      </c>
      <c r="I209" s="127"/>
      <c r="J209" s="128">
        <f>BK209</f>
        <v>0</v>
      </c>
      <c r="L209" s="124"/>
      <c r="M209" s="129"/>
      <c r="N209" s="130"/>
      <c r="O209" s="130"/>
      <c r="P209" s="131">
        <f>P210</f>
        <v>0</v>
      </c>
      <c r="Q209" s="130"/>
      <c r="R209" s="131">
        <f>R210</f>
        <v>0</v>
      </c>
      <c r="S209" s="130"/>
      <c r="T209" s="132">
        <f>T210</f>
        <v>0</v>
      </c>
      <c r="AR209" s="125" t="s">
        <v>82</v>
      </c>
      <c r="AT209" s="133" t="s">
        <v>73</v>
      </c>
      <c r="AU209" s="133" t="s">
        <v>74</v>
      </c>
      <c r="AY209" s="125" t="s">
        <v>115</v>
      </c>
      <c r="BK209" s="134">
        <f>BK210</f>
        <v>0</v>
      </c>
    </row>
    <row r="210" spans="1:65" s="2" customFormat="1" ht="21.75" customHeight="1">
      <c r="A210" s="29"/>
      <c r="B210" s="135"/>
      <c r="C210" s="136" t="s">
        <v>270</v>
      </c>
      <c r="D210" s="136" t="s">
        <v>116</v>
      </c>
      <c r="E210" s="137" t="s">
        <v>424</v>
      </c>
      <c r="F210" s="138" t="s">
        <v>425</v>
      </c>
      <c r="G210" s="139" t="s">
        <v>420</v>
      </c>
      <c r="H210" s="140">
        <v>100</v>
      </c>
      <c r="I210" s="141"/>
      <c r="J210" s="140">
        <f>ROUND(I210*H210,3)</f>
        <v>0</v>
      </c>
      <c r="K210" s="142"/>
      <c r="L210" s="30"/>
      <c r="M210" s="160" t="s">
        <v>1</v>
      </c>
      <c r="N210" s="161" t="s">
        <v>40</v>
      </c>
      <c r="O210" s="162"/>
      <c r="P210" s="163">
        <f>O210*H210</f>
        <v>0</v>
      </c>
      <c r="Q210" s="163">
        <v>0</v>
      </c>
      <c r="R210" s="163">
        <f>Q210*H210</f>
        <v>0</v>
      </c>
      <c r="S210" s="163">
        <v>0</v>
      </c>
      <c r="T210" s="164">
        <f>S210*H210</f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47" t="s">
        <v>120</v>
      </c>
      <c r="AT210" s="147" t="s">
        <v>116</v>
      </c>
      <c r="AU210" s="147" t="s">
        <v>82</v>
      </c>
      <c r="AY210" s="14" t="s">
        <v>115</v>
      </c>
      <c r="BE210" s="148">
        <f>IF(N210="základná",J210,0)</f>
        <v>0</v>
      </c>
      <c r="BF210" s="148">
        <f>IF(N210="znížená",J210,0)</f>
        <v>0</v>
      </c>
      <c r="BG210" s="148">
        <f>IF(N210="zákl. prenesená",J210,0)</f>
        <v>0</v>
      </c>
      <c r="BH210" s="148">
        <f>IF(N210="zníž. prenesená",J210,0)</f>
        <v>0</v>
      </c>
      <c r="BI210" s="148">
        <f>IF(N210="nulová",J210,0)</f>
        <v>0</v>
      </c>
      <c r="BJ210" s="14" t="s">
        <v>121</v>
      </c>
      <c r="BK210" s="149">
        <f>ROUND(I210*H210,3)</f>
        <v>0</v>
      </c>
      <c r="BL210" s="14" t="s">
        <v>120</v>
      </c>
      <c r="BM210" s="147" t="s">
        <v>426</v>
      </c>
    </row>
    <row r="211" spans="1:65" s="2" customFormat="1" ht="6.95" customHeight="1">
      <c r="A211" s="29"/>
      <c r="B211" s="44"/>
      <c r="C211" s="45"/>
      <c r="D211" s="45"/>
      <c r="E211" s="45"/>
      <c r="F211" s="45"/>
      <c r="G211" s="45"/>
      <c r="H211" s="45"/>
      <c r="I211" s="45"/>
      <c r="J211" s="45"/>
      <c r="K211" s="45"/>
      <c r="L211" s="30"/>
      <c r="M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</row>
  </sheetData>
  <autoFilter ref="C119:K210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92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73" t="s">
        <v>5</v>
      </c>
      <c r="M2" s="174"/>
      <c r="N2" s="174"/>
      <c r="O2" s="174"/>
      <c r="P2" s="174"/>
      <c r="Q2" s="174"/>
      <c r="R2" s="174"/>
      <c r="S2" s="174"/>
      <c r="T2" s="174"/>
      <c r="U2" s="174"/>
      <c r="V2" s="174"/>
      <c r="AT2" s="14" t="s">
        <v>86</v>
      </c>
    </row>
    <row r="3" spans="1:46" s="1" customFormat="1" ht="6.95" hidden="1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hidden="1" customHeight="1">
      <c r="B4" s="17"/>
      <c r="D4" s="18" t="s">
        <v>90</v>
      </c>
      <c r="L4" s="17"/>
      <c r="M4" s="90" t="s">
        <v>9</v>
      </c>
      <c r="AT4" s="14" t="s">
        <v>3</v>
      </c>
    </row>
    <row r="5" spans="1:46" s="1" customFormat="1" ht="6.95" hidden="1" customHeight="1">
      <c r="B5" s="17"/>
      <c r="L5" s="17"/>
    </row>
    <row r="6" spans="1:46" s="1" customFormat="1" ht="12" hidden="1" customHeight="1">
      <c r="B6" s="17"/>
      <c r="D6" s="24" t="s">
        <v>13</v>
      </c>
      <c r="L6" s="17"/>
    </row>
    <row r="7" spans="1:46" s="1" customFormat="1" ht="16.5" hidden="1" customHeight="1">
      <c r="B7" s="17"/>
      <c r="E7" s="213" t="str">
        <f>'Rekapitulácia stavby'!K6</f>
        <v>Brezový háj v Nitre - budovanie prvkov zelenej infraštruktúry</v>
      </c>
      <c r="F7" s="214"/>
      <c r="G7" s="214"/>
      <c r="H7" s="214"/>
      <c r="L7" s="17"/>
    </row>
    <row r="8" spans="1:46" s="2" customFormat="1" ht="12" hidden="1" customHeight="1">
      <c r="A8" s="29"/>
      <c r="B8" s="30"/>
      <c r="C8" s="29"/>
      <c r="D8" s="24" t="s">
        <v>91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hidden="1" customHeight="1">
      <c r="A9" s="29"/>
      <c r="B9" s="30"/>
      <c r="C9" s="29"/>
      <c r="D9" s="29"/>
      <c r="E9" s="178" t="s">
        <v>427</v>
      </c>
      <c r="F9" s="212"/>
      <c r="G9" s="212"/>
      <c r="H9" s="212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idden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hidden="1" customHeight="1">
      <c r="A11" s="29"/>
      <c r="B11" s="30"/>
      <c r="C11" s="29"/>
      <c r="D11" s="24" t="s">
        <v>15</v>
      </c>
      <c r="E11" s="29"/>
      <c r="F11" s="22" t="s">
        <v>1</v>
      </c>
      <c r="G11" s="29"/>
      <c r="H11" s="29"/>
      <c r="I11" s="24" t="s">
        <v>16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hidden="1" customHeight="1">
      <c r="A12" s="29"/>
      <c r="B12" s="30"/>
      <c r="C12" s="29"/>
      <c r="D12" s="24" t="s">
        <v>17</v>
      </c>
      <c r="E12" s="29"/>
      <c r="F12" s="22" t="s">
        <v>18</v>
      </c>
      <c r="G12" s="29"/>
      <c r="H12" s="29"/>
      <c r="I12" s="24" t="s">
        <v>19</v>
      </c>
      <c r="J12" s="52" t="str">
        <f>'Rekapitulácia stavby'!AN8</f>
        <v>14. 12. 2020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hidden="1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hidden="1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hidden="1" customHeight="1">
      <c r="A15" s="29"/>
      <c r="B15" s="30"/>
      <c r="C15" s="29"/>
      <c r="D15" s="29"/>
      <c r="E15" s="22" t="s">
        <v>23</v>
      </c>
      <c r="F15" s="29"/>
      <c r="G15" s="29"/>
      <c r="H15" s="29"/>
      <c r="I15" s="24" t="s">
        <v>24</v>
      </c>
      <c r="J15" s="22" t="s">
        <v>1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hidden="1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hidden="1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hidden="1" customHeight="1">
      <c r="A18" s="29"/>
      <c r="B18" s="30"/>
      <c r="C18" s="29"/>
      <c r="D18" s="29"/>
      <c r="E18" s="215" t="str">
        <f>'Rekapitulácia stavby'!E14</f>
        <v>Vyplň údaj</v>
      </c>
      <c r="F18" s="204"/>
      <c r="G18" s="204"/>
      <c r="H18" s="204"/>
      <c r="I18" s="24" t="s">
        <v>24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hidden="1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hidden="1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22</v>
      </c>
      <c r="J20" s="22" t="s">
        <v>1</v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hidden="1" customHeight="1">
      <c r="A21" s="29"/>
      <c r="B21" s="30"/>
      <c r="C21" s="29"/>
      <c r="D21" s="29"/>
      <c r="E21" s="22" t="s">
        <v>28</v>
      </c>
      <c r="F21" s="29"/>
      <c r="G21" s="29"/>
      <c r="H21" s="29"/>
      <c r="I21" s="24" t="s">
        <v>24</v>
      </c>
      <c r="J21" s="22" t="s">
        <v>1</v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hidden="1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hidden="1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22</v>
      </c>
      <c r="J23" s="22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hidden="1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24</v>
      </c>
      <c r="J24" s="22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hidden="1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hidden="1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hidden="1" customHeight="1">
      <c r="A27" s="91"/>
      <c r="B27" s="92"/>
      <c r="C27" s="91"/>
      <c r="D27" s="91"/>
      <c r="E27" s="208" t="s">
        <v>1</v>
      </c>
      <c r="F27" s="208"/>
      <c r="G27" s="208"/>
      <c r="H27" s="208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5" hidden="1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hidden="1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hidden="1" customHeight="1">
      <c r="A30" s="29"/>
      <c r="B30" s="30"/>
      <c r="C30" s="29"/>
      <c r="D30" s="94" t="s">
        <v>34</v>
      </c>
      <c r="E30" s="29"/>
      <c r="F30" s="29"/>
      <c r="G30" s="29"/>
      <c r="H30" s="29"/>
      <c r="I30" s="29"/>
      <c r="J30" s="68">
        <f>ROUND(J122,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hidden="1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hidden="1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hidden="1" customHeight="1">
      <c r="A33" s="29"/>
      <c r="B33" s="30"/>
      <c r="C33" s="29"/>
      <c r="D33" s="95" t="s">
        <v>38</v>
      </c>
      <c r="E33" s="24" t="s">
        <v>39</v>
      </c>
      <c r="F33" s="96">
        <f>ROUND((SUM(BE122:BE191)),  2)</f>
        <v>0</v>
      </c>
      <c r="G33" s="29"/>
      <c r="H33" s="29"/>
      <c r="I33" s="97">
        <v>0.2</v>
      </c>
      <c r="J33" s="96">
        <f>ROUND(((SUM(BE122:BE191))*I33),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hidden="1" customHeight="1">
      <c r="A34" s="29"/>
      <c r="B34" s="30"/>
      <c r="C34" s="29"/>
      <c r="D34" s="29"/>
      <c r="E34" s="24" t="s">
        <v>40</v>
      </c>
      <c r="F34" s="96">
        <f>ROUND((SUM(BF122:BF191)),  2)</f>
        <v>0</v>
      </c>
      <c r="G34" s="29"/>
      <c r="H34" s="29"/>
      <c r="I34" s="97">
        <v>0.2</v>
      </c>
      <c r="J34" s="96">
        <f>ROUND(((SUM(BF122:BF191))*I34),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41</v>
      </c>
      <c r="F35" s="96">
        <f>ROUND((SUM(BG122:BG191)),  2)</f>
        <v>0</v>
      </c>
      <c r="G35" s="29"/>
      <c r="H35" s="29"/>
      <c r="I35" s="97">
        <v>0.2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42</v>
      </c>
      <c r="F36" s="96">
        <f>ROUND((SUM(BH122:BH191)),  2)</f>
        <v>0</v>
      </c>
      <c r="G36" s="29"/>
      <c r="H36" s="29"/>
      <c r="I36" s="97">
        <v>0.2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43</v>
      </c>
      <c r="F37" s="96">
        <f>ROUND((SUM(BI122:BI191)),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hidden="1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hidden="1" customHeight="1">
      <c r="A39" s="29"/>
      <c r="B39" s="30"/>
      <c r="C39" s="98"/>
      <c r="D39" s="99" t="s">
        <v>44</v>
      </c>
      <c r="E39" s="57"/>
      <c r="F39" s="57"/>
      <c r="G39" s="100" t="s">
        <v>45</v>
      </c>
      <c r="H39" s="101" t="s">
        <v>46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hidden="1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hidden="1" customHeight="1">
      <c r="B41" s="17"/>
      <c r="L41" s="17"/>
    </row>
    <row r="42" spans="1:31" s="1" customFormat="1" ht="14.45" hidden="1" customHeight="1">
      <c r="B42" s="17"/>
      <c r="L42" s="17"/>
    </row>
    <row r="43" spans="1:31" s="1" customFormat="1" ht="14.45" hidden="1" customHeight="1">
      <c r="B43" s="17"/>
      <c r="L43" s="17"/>
    </row>
    <row r="44" spans="1:31" s="1" customFormat="1" ht="14.45" hidden="1" customHeight="1">
      <c r="B44" s="17"/>
      <c r="L44" s="17"/>
    </row>
    <row r="45" spans="1:31" s="1" customFormat="1" ht="14.45" hidden="1" customHeight="1">
      <c r="B45" s="17"/>
      <c r="L45" s="17"/>
    </row>
    <row r="46" spans="1:31" s="1" customFormat="1" ht="14.45" hidden="1" customHeight="1">
      <c r="B46" s="17"/>
      <c r="L46" s="17"/>
    </row>
    <row r="47" spans="1:31" s="1" customFormat="1" ht="14.45" hidden="1" customHeight="1">
      <c r="B47" s="17"/>
      <c r="L47" s="17"/>
    </row>
    <row r="48" spans="1:31" s="1" customFormat="1" ht="14.45" hidden="1" customHeight="1">
      <c r="B48" s="17"/>
      <c r="L48" s="17"/>
    </row>
    <row r="49" spans="1:31" s="1" customFormat="1" ht="14.45" hidden="1" customHeight="1">
      <c r="B49" s="17"/>
      <c r="L49" s="17"/>
    </row>
    <row r="50" spans="1:31" s="2" customFormat="1" ht="14.45" hidden="1" customHeight="1">
      <c r="B50" s="39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39"/>
    </row>
    <row r="51" spans="1:31" hidden="1">
      <c r="B51" s="17"/>
      <c r="L51" s="17"/>
    </row>
    <row r="52" spans="1:31" hidden="1">
      <c r="B52" s="17"/>
      <c r="L52" s="17"/>
    </row>
    <row r="53" spans="1:31" hidden="1">
      <c r="B53" s="17"/>
      <c r="L53" s="17"/>
    </row>
    <row r="54" spans="1:31" hidden="1">
      <c r="B54" s="17"/>
      <c r="L54" s="17"/>
    </row>
    <row r="55" spans="1:31" hidden="1">
      <c r="B55" s="17"/>
      <c r="L55" s="17"/>
    </row>
    <row r="56" spans="1:31" hidden="1">
      <c r="B56" s="17"/>
      <c r="L56" s="17"/>
    </row>
    <row r="57" spans="1:31" hidden="1">
      <c r="B57" s="17"/>
      <c r="L57" s="17"/>
    </row>
    <row r="58" spans="1:31" hidden="1">
      <c r="B58" s="17"/>
      <c r="L58" s="17"/>
    </row>
    <row r="59" spans="1:31" hidden="1">
      <c r="B59" s="17"/>
      <c r="L59" s="17"/>
    </row>
    <row r="60" spans="1:31" hidden="1">
      <c r="B60" s="17"/>
      <c r="L60" s="17"/>
    </row>
    <row r="61" spans="1:31" s="2" customFormat="1" ht="12.75" hidden="1">
      <c r="A61" s="29"/>
      <c r="B61" s="30"/>
      <c r="C61" s="29"/>
      <c r="D61" s="42" t="s">
        <v>49</v>
      </c>
      <c r="E61" s="32"/>
      <c r="F61" s="104" t="s">
        <v>50</v>
      </c>
      <c r="G61" s="42" t="s">
        <v>49</v>
      </c>
      <c r="H61" s="32"/>
      <c r="I61" s="32"/>
      <c r="J61" s="105" t="s">
        <v>50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idden="1">
      <c r="B62" s="17"/>
      <c r="L62" s="17"/>
    </row>
    <row r="63" spans="1:31" hidden="1">
      <c r="B63" s="17"/>
      <c r="L63" s="17"/>
    </row>
    <row r="64" spans="1:31" hidden="1">
      <c r="B64" s="17"/>
      <c r="L64" s="17"/>
    </row>
    <row r="65" spans="1:31" s="2" customFormat="1" ht="12.75" hidden="1">
      <c r="A65" s="29"/>
      <c r="B65" s="30"/>
      <c r="C65" s="29"/>
      <c r="D65" s="40" t="s">
        <v>51</v>
      </c>
      <c r="E65" s="43"/>
      <c r="F65" s="43"/>
      <c r="G65" s="40" t="s">
        <v>52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idden="1">
      <c r="B66" s="17"/>
      <c r="L66" s="17"/>
    </row>
    <row r="67" spans="1:31" hidden="1">
      <c r="B67" s="17"/>
      <c r="L67" s="17"/>
    </row>
    <row r="68" spans="1:31" hidden="1">
      <c r="B68" s="17"/>
      <c r="L68" s="17"/>
    </row>
    <row r="69" spans="1:31" hidden="1">
      <c r="B69" s="17"/>
      <c r="L69" s="17"/>
    </row>
    <row r="70" spans="1:31" hidden="1">
      <c r="B70" s="17"/>
      <c r="L70" s="17"/>
    </row>
    <row r="71" spans="1:31" hidden="1">
      <c r="B71" s="17"/>
      <c r="L71" s="17"/>
    </row>
    <row r="72" spans="1:31" hidden="1">
      <c r="B72" s="17"/>
      <c r="L72" s="17"/>
    </row>
    <row r="73" spans="1:31" hidden="1">
      <c r="B73" s="17"/>
      <c r="L73" s="17"/>
    </row>
    <row r="74" spans="1:31" hidden="1">
      <c r="B74" s="17"/>
      <c r="L74" s="17"/>
    </row>
    <row r="75" spans="1:31" hidden="1">
      <c r="B75" s="17"/>
      <c r="L75" s="17"/>
    </row>
    <row r="76" spans="1:31" s="2" customFormat="1" ht="12.75" hidden="1">
      <c r="A76" s="29"/>
      <c r="B76" s="30"/>
      <c r="C76" s="29"/>
      <c r="D76" s="42" t="s">
        <v>49</v>
      </c>
      <c r="E76" s="32"/>
      <c r="F76" s="104" t="s">
        <v>50</v>
      </c>
      <c r="G76" s="42" t="s">
        <v>49</v>
      </c>
      <c r="H76" s="32"/>
      <c r="I76" s="32"/>
      <c r="J76" s="105" t="s">
        <v>50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hidden="1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78" spans="1:31" hidden="1"/>
    <row r="79" spans="1:31" hidden="1"/>
    <row r="80" spans="1:31" hidden="1"/>
    <row r="81" spans="1:47" s="2" customFormat="1" ht="6.95" hidden="1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93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13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13" t="str">
        <f>E7</f>
        <v>Brezový háj v Nitre - budovanie prvkov zelenej infraštruktúry</v>
      </c>
      <c r="F85" s="214"/>
      <c r="G85" s="214"/>
      <c r="H85" s="214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91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178" t="str">
        <f>E9</f>
        <v>02 - SO 02 Prvky urbánneho dizajnu</v>
      </c>
      <c r="F87" s="212"/>
      <c r="G87" s="212"/>
      <c r="H87" s="212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17</v>
      </c>
      <c r="D89" s="29"/>
      <c r="E89" s="29"/>
      <c r="F89" s="22" t="str">
        <f>F12</f>
        <v>Nitra</v>
      </c>
      <c r="G89" s="29"/>
      <c r="H89" s="29"/>
      <c r="I89" s="24" t="s">
        <v>19</v>
      </c>
      <c r="J89" s="52" t="str">
        <f>IF(J12="","",J12)</f>
        <v>14. 12. 2020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hidden="1" customHeight="1">
      <c r="A91" s="29"/>
      <c r="B91" s="30"/>
      <c r="C91" s="24" t="s">
        <v>21</v>
      </c>
      <c r="D91" s="29"/>
      <c r="E91" s="29"/>
      <c r="F91" s="22" t="str">
        <f>E15</f>
        <v>Mesto Nitra</v>
      </c>
      <c r="G91" s="29"/>
      <c r="H91" s="29"/>
      <c r="I91" s="24" t="s">
        <v>27</v>
      </c>
      <c r="J91" s="27" t="str">
        <f>E21</f>
        <v xml:space="preserve">Ing.Straňáková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hidden="1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06" t="s">
        <v>94</v>
      </c>
      <c r="D94" s="98"/>
      <c r="E94" s="98"/>
      <c r="F94" s="98"/>
      <c r="G94" s="98"/>
      <c r="H94" s="98"/>
      <c r="I94" s="98"/>
      <c r="J94" s="107" t="s">
        <v>95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08" t="s">
        <v>96</v>
      </c>
      <c r="D96" s="29"/>
      <c r="E96" s="29"/>
      <c r="F96" s="29"/>
      <c r="G96" s="29"/>
      <c r="H96" s="29"/>
      <c r="I96" s="29"/>
      <c r="J96" s="68">
        <f>J122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97</v>
      </c>
    </row>
    <row r="97" spans="1:31" s="9" customFormat="1" ht="24.95" hidden="1" customHeight="1">
      <c r="B97" s="109"/>
      <c r="D97" s="110" t="s">
        <v>428</v>
      </c>
      <c r="E97" s="111"/>
      <c r="F97" s="111"/>
      <c r="G97" s="111"/>
      <c r="H97" s="111"/>
      <c r="I97" s="111"/>
      <c r="J97" s="112">
        <f>J123</f>
        <v>0</v>
      </c>
      <c r="L97" s="109"/>
    </row>
    <row r="98" spans="1:31" s="12" customFormat="1" ht="19.899999999999999" hidden="1" customHeight="1">
      <c r="B98" s="165"/>
      <c r="D98" s="166" t="s">
        <v>429</v>
      </c>
      <c r="E98" s="167"/>
      <c r="F98" s="167"/>
      <c r="G98" s="167"/>
      <c r="H98" s="167"/>
      <c r="I98" s="167"/>
      <c r="J98" s="168">
        <f>J124</f>
        <v>0</v>
      </c>
      <c r="L98" s="165"/>
    </row>
    <row r="99" spans="1:31" s="12" customFormat="1" ht="19.899999999999999" hidden="1" customHeight="1">
      <c r="B99" s="165"/>
      <c r="D99" s="166" t="s">
        <v>430</v>
      </c>
      <c r="E99" s="167"/>
      <c r="F99" s="167"/>
      <c r="G99" s="167"/>
      <c r="H99" s="167"/>
      <c r="I99" s="167"/>
      <c r="J99" s="168">
        <f>J130</f>
        <v>0</v>
      </c>
      <c r="L99" s="165"/>
    </row>
    <row r="100" spans="1:31" s="12" customFormat="1" ht="19.899999999999999" hidden="1" customHeight="1">
      <c r="B100" s="165"/>
      <c r="D100" s="166" t="s">
        <v>431</v>
      </c>
      <c r="E100" s="167"/>
      <c r="F100" s="167"/>
      <c r="G100" s="167"/>
      <c r="H100" s="167"/>
      <c r="I100" s="167"/>
      <c r="J100" s="168">
        <f>J147</f>
        <v>0</v>
      </c>
      <c r="L100" s="165"/>
    </row>
    <row r="101" spans="1:31" s="12" customFormat="1" ht="19.899999999999999" hidden="1" customHeight="1">
      <c r="B101" s="165"/>
      <c r="D101" s="166" t="s">
        <v>432</v>
      </c>
      <c r="E101" s="167"/>
      <c r="F101" s="167"/>
      <c r="G101" s="167"/>
      <c r="H101" s="167"/>
      <c r="I101" s="167"/>
      <c r="J101" s="168">
        <f>J163</f>
        <v>0</v>
      </c>
      <c r="L101" s="165"/>
    </row>
    <row r="102" spans="1:31" s="12" customFormat="1" ht="19.899999999999999" hidden="1" customHeight="1">
      <c r="B102" s="165"/>
      <c r="D102" s="166" t="s">
        <v>433</v>
      </c>
      <c r="E102" s="167"/>
      <c r="F102" s="167"/>
      <c r="G102" s="167"/>
      <c r="H102" s="167"/>
      <c r="I102" s="167"/>
      <c r="J102" s="168">
        <f>J176</f>
        <v>0</v>
      </c>
      <c r="L102" s="165"/>
    </row>
    <row r="103" spans="1:31" s="2" customFormat="1" ht="21.75" hidden="1" customHeight="1">
      <c r="A103" s="29"/>
      <c r="B103" s="30"/>
      <c r="C103" s="29"/>
      <c r="D103" s="29"/>
      <c r="E103" s="29"/>
      <c r="F103" s="29"/>
      <c r="G103" s="29"/>
      <c r="H103" s="29"/>
      <c r="I103" s="29"/>
      <c r="J103" s="29"/>
      <c r="K103" s="29"/>
      <c r="L103" s="3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s="2" customFormat="1" ht="6.95" hidden="1" customHeight="1">
      <c r="A104" s="29"/>
      <c r="B104" s="44"/>
      <c r="C104" s="45"/>
      <c r="D104" s="45"/>
      <c r="E104" s="45"/>
      <c r="F104" s="45"/>
      <c r="G104" s="45"/>
      <c r="H104" s="45"/>
      <c r="I104" s="45"/>
      <c r="J104" s="45"/>
      <c r="K104" s="45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hidden="1"/>
    <row r="106" spans="1:31" hidden="1"/>
    <row r="107" spans="1:31" hidden="1"/>
    <row r="108" spans="1:31" s="2" customFormat="1" ht="6.95" customHeight="1">
      <c r="A108" s="29"/>
      <c r="B108" s="46"/>
      <c r="C108" s="47"/>
      <c r="D108" s="47"/>
      <c r="E108" s="47"/>
      <c r="F108" s="47"/>
      <c r="G108" s="47"/>
      <c r="H108" s="47"/>
      <c r="I108" s="47"/>
      <c r="J108" s="47"/>
      <c r="K108" s="47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24.95" customHeight="1">
      <c r="A109" s="29"/>
      <c r="B109" s="30"/>
      <c r="C109" s="18" t="s">
        <v>102</v>
      </c>
      <c r="D109" s="29"/>
      <c r="E109" s="29"/>
      <c r="F109" s="29"/>
      <c r="G109" s="29"/>
      <c r="H109" s="29"/>
      <c r="I109" s="2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6.95" customHeight="1">
      <c r="A110" s="29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13</v>
      </c>
      <c r="D111" s="29"/>
      <c r="E111" s="29"/>
      <c r="F111" s="29"/>
      <c r="G111" s="29"/>
      <c r="H111" s="29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6.5" customHeight="1">
      <c r="A112" s="29"/>
      <c r="B112" s="30"/>
      <c r="C112" s="29"/>
      <c r="D112" s="29"/>
      <c r="E112" s="213" t="str">
        <f>E7</f>
        <v>Brezový háj v Nitre - budovanie prvkov zelenej infraštruktúry</v>
      </c>
      <c r="F112" s="214"/>
      <c r="G112" s="214"/>
      <c r="H112" s="214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91</v>
      </c>
      <c r="D113" s="29"/>
      <c r="E113" s="29"/>
      <c r="F113" s="29"/>
      <c r="G113" s="29"/>
      <c r="H113" s="29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6.5" customHeight="1">
      <c r="A114" s="29"/>
      <c r="B114" s="30"/>
      <c r="C114" s="29"/>
      <c r="D114" s="29"/>
      <c r="E114" s="178" t="str">
        <f>E9</f>
        <v>02 - SO 02 Prvky urbánneho dizajnu</v>
      </c>
      <c r="F114" s="212"/>
      <c r="G114" s="212"/>
      <c r="H114" s="212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2" customHeight="1">
      <c r="A116" s="29"/>
      <c r="B116" s="30"/>
      <c r="C116" s="24" t="s">
        <v>17</v>
      </c>
      <c r="D116" s="29"/>
      <c r="E116" s="29"/>
      <c r="F116" s="22" t="str">
        <f>F12</f>
        <v>Nitra</v>
      </c>
      <c r="G116" s="29"/>
      <c r="H116" s="29"/>
      <c r="I116" s="24" t="s">
        <v>19</v>
      </c>
      <c r="J116" s="52" t="str">
        <f>IF(J12="","",J12)</f>
        <v>14. 12. 2020</v>
      </c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5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5.2" customHeight="1">
      <c r="A118" s="29"/>
      <c r="B118" s="30"/>
      <c r="C118" s="24" t="s">
        <v>21</v>
      </c>
      <c r="D118" s="29"/>
      <c r="E118" s="29"/>
      <c r="F118" s="22" t="str">
        <f>E15</f>
        <v>Mesto Nitra</v>
      </c>
      <c r="G118" s="29"/>
      <c r="H118" s="29"/>
      <c r="I118" s="24" t="s">
        <v>27</v>
      </c>
      <c r="J118" s="27" t="str">
        <f>E21</f>
        <v xml:space="preserve">Ing.Straňáková </v>
      </c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2" customHeight="1">
      <c r="A119" s="29"/>
      <c r="B119" s="30"/>
      <c r="C119" s="24" t="s">
        <v>25</v>
      </c>
      <c r="D119" s="29"/>
      <c r="E119" s="29"/>
      <c r="F119" s="22" t="str">
        <f>IF(E18="","",E18)</f>
        <v>Vyplň údaj</v>
      </c>
      <c r="G119" s="29"/>
      <c r="H119" s="29"/>
      <c r="I119" s="24" t="s">
        <v>31</v>
      </c>
      <c r="J119" s="27" t="str">
        <f>E24</f>
        <v xml:space="preserve"> </v>
      </c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0.3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10" customFormat="1" ht="29.25" customHeight="1">
      <c r="A121" s="113"/>
      <c r="B121" s="114"/>
      <c r="C121" s="115" t="s">
        <v>103</v>
      </c>
      <c r="D121" s="116" t="s">
        <v>59</v>
      </c>
      <c r="E121" s="116" t="s">
        <v>55</v>
      </c>
      <c r="F121" s="116" t="s">
        <v>56</v>
      </c>
      <c r="G121" s="116" t="s">
        <v>104</v>
      </c>
      <c r="H121" s="116" t="s">
        <v>105</v>
      </c>
      <c r="I121" s="116" t="s">
        <v>106</v>
      </c>
      <c r="J121" s="117" t="s">
        <v>95</v>
      </c>
      <c r="K121" s="118" t="s">
        <v>107</v>
      </c>
      <c r="L121" s="119"/>
      <c r="M121" s="59" t="s">
        <v>1</v>
      </c>
      <c r="N121" s="60" t="s">
        <v>38</v>
      </c>
      <c r="O121" s="60" t="s">
        <v>108</v>
      </c>
      <c r="P121" s="60" t="s">
        <v>109</v>
      </c>
      <c r="Q121" s="60" t="s">
        <v>110</v>
      </c>
      <c r="R121" s="60" t="s">
        <v>111</v>
      </c>
      <c r="S121" s="60" t="s">
        <v>112</v>
      </c>
      <c r="T121" s="61" t="s">
        <v>113</v>
      </c>
      <c r="U121" s="113"/>
      <c r="V121" s="113"/>
      <c r="W121" s="113"/>
      <c r="X121" s="113"/>
      <c r="Y121" s="113"/>
      <c r="Z121" s="113"/>
      <c r="AA121" s="113"/>
      <c r="AB121" s="113"/>
      <c r="AC121" s="113"/>
      <c r="AD121" s="113"/>
      <c r="AE121" s="113"/>
    </row>
    <row r="122" spans="1:65" s="2" customFormat="1" ht="22.9" customHeight="1">
      <c r="A122" s="29"/>
      <c r="B122" s="30"/>
      <c r="C122" s="66" t="s">
        <v>96</v>
      </c>
      <c r="D122" s="29"/>
      <c r="E122" s="29"/>
      <c r="F122" s="29"/>
      <c r="G122" s="29"/>
      <c r="H122" s="29"/>
      <c r="I122" s="29"/>
      <c r="J122" s="120">
        <f>BK122</f>
        <v>0</v>
      </c>
      <c r="K122" s="29"/>
      <c r="L122" s="30"/>
      <c r="M122" s="62"/>
      <c r="N122" s="53"/>
      <c r="O122" s="63"/>
      <c r="P122" s="121">
        <f>P123</f>
        <v>0</v>
      </c>
      <c r="Q122" s="63"/>
      <c r="R122" s="121">
        <f>R123</f>
        <v>0</v>
      </c>
      <c r="S122" s="63"/>
      <c r="T122" s="122">
        <f>T123</f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T122" s="14" t="s">
        <v>73</v>
      </c>
      <c r="AU122" s="14" t="s">
        <v>97</v>
      </c>
      <c r="BK122" s="123">
        <f>BK123</f>
        <v>0</v>
      </c>
    </row>
    <row r="123" spans="1:65" s="11" customFormat="1" ht="25.9" customHeight="1">
      <c r="B123" s="124"/>
      <c r="D123" s="125" t="s">
        <v>73</v>
      </c>
      <c r="E123" s="126" t="s">
        <v>362</v>
      </c>
      <c r="F123" s="126" t="s">
        <v>362</v>
      </c>
      <c r="I123" s="127"/>
      <c r="J123" s="128">
        <f>BK123</f>
        <v>0</v>
      </c>
      <c r="L123" s="124"/>
      <c r="M123" s="129"/>
      <c r="N123" s="130"/>
      <c r="O123" s="130"/>
      <c r="P123" s="131">
        <f>P124+P130+P147+P163+P176</f>
        <v>0</v>
      </c>
      <c r="Q123" s="130"/>
      <c r="R123" s="131">
        <f>R124+R130+R147+R163+R176</f>
        <v>0</v>
      </c>
      <c r="S123" s="130"/>
      <c r="T123" s="132">
        <f>T124+T130+T147+T163+T176</f>
        <v>0</v>
      </c>
      <c r="AR123" s="125" t="s">
        <v>82</v>
      </c>
      <c r="AT123" s="133" t="s">
        <v>73</v>
      </c>
      <c r="AU123" s="133" t="s">
        <v>74</v>
      </c>
      <c r="AY123" s="125" t="s">
        <v>115</v>
      </c>
      <c r="BK123" s="134">
        <f>BK124+BK130+BK147+BK163+BK176</f>
        <v>0</v>
      </c>
    </row>
    <row r="124" spans="1:65" s="11" customFormat="1" ht="22.9" customHeight="1">
      <c r="B124" s="124"/>
      <c r="D124" s="125" t="s">
        <v>73</v>
      </c>
      <c r="E124" s="169" t="s">
        <v>82</v>
      </c>
      <c r="F124" s="169" t="s">
        <v>114</v>
      </c>
      <c r="I124" s="127"/>
      <c r="J124" s="170">
        <f>BK124</f>
        <v>0</v>
      </c>
      <c r="L124" s="124"/>
      <c r="M124" s="129"/>
      <c r="N124" s="130"/>
      <c r="O124" s="130"/>
      <c r="P124" s="131">
        <f>SUM(P125:P129)</f>
        <v>0</v>
      </c>
      <c r="Q124" s="130"/>
      <c r="R124" s="131">
        <f>SUM(R125:R129)</f>
        <v>0</v>
      </c>
      <c r="S124" s="130"/>
      <c r="T124" s="132">
        <f>SUM(T125:T129)</f>
        <v>0</v>
      </c>
      <c r="AR124" s="125" t="s">
        <v>82</v>
      </c>
      <c r="AT124" s="133" t="s">
        <v>73</v>
      </c>
      <c r="AU124" s="133" t="s">
        <v>82</v>
      </c>
      <c r="AY124" s="125" t="s">
        <v>115</v>
      </c>
      <c r="BK124" s="134">
        <f>SUM(BK125:BK129)</f>
        <v>0</v>
      </c>
    </row>
    <row r="125" spans="1:65" s="2" customFormat="1" ht="21.75" customHeight="1">
      <c r="A125" s="29"/>
      <c r="B125" s="135"/>
      <c r="C125" s="136" t="s">
        <v>82</v>
      </c>
      <c r="D125" s="136" t="s">
        <v>116</v>
      </c>
      <c r="E125" s="137" t="s">
        <v>184</v>
      </c>
      <c r="F125" s="138" t="s">
        <v>185</v>
      </c>
      <c r="G125" s="139" t="s">
        <v>119</v>
      </c>
      <c r="H125" s="140">
        <v>667</v>
      </c>
      <c r="I125" s="141"/>
      <c r="J125" s="140">
        <f>ROUND(I125*H125,3)</f>
        <v>0</v>
      </c>
      <c r="K125" s="142"/>
      <c r="L125" s="30"/>
      <c r="M125" s="143" t="s">
        <v>1</v>
      </c>
      <c r="N125" s="144" t="s">
        <v>40</v>
      </c>
      <c r="O125" s="55"/>
      <c r="P125" s="145">
        <f>O125*H125</f>
        <v>0</v>
      </c>
      <c r="Q125" s="145">
        <v>0</v>
      </c>
      <c r="R125" s="145">
        <f>Q125*H125</f>
        <v>0</v>
      </c>
      <c r="S125" s="145">
        <v>0</v>
      </c>
      <c r="T125" s="146">
        <f>S125*H125</f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47" t="s">
        <v>120</v>
      </c>
      <c r="AT125" s="147" t="s">
        <v>116</v>
      </c>
      <c r="AU125" s="147" t="s">
        <v>121</v>
      </c>
      <c r="AY125" s="14" t="s">
        <v>115</v>
      </c>
      <c r="BE125" s="148">
        <f>IF(N125="základná",J125,0)</f>
        <v>0</v>
      </c>
      <c r="BF125" s="148">
        <f>IF(N125="znížená",J125,0)</f>
        <v>0</v>
      </c>
      <c r="BG125" s="148">
        <f>IF(N125="zákl. prenesená",J125,0)</f>
        <v>0</v>
      </c>
      <c r="BH125" s="148">
        <f>IF(N125="zníž. prenesená",J125,0)</f>
        <v>0</v>
      </c>
      <c r="BI125" s="148">
        <f>IF(N125="nulová",J125,0)</f>
        <v>0</v>
      </c>
      <c r="BJ125" s="14" t="s">
        <v>121</v>
      </c>
      <c r="BK125" s="149">
        <f>ROUND(I125*H125,3)</f>
        <v>0</v>
      </c>
      <c r="BL125" s="14" t="s">
        <v>120</v>
      </c>
      <c r="BM125" s="147" t="s">
        <v>121</v>
      </c>
    </row>
    <row r="126" spans="1:65" s="2" customFormat="1" ht="16.5" customHeight="1">
      <c r="A126" s="29"/>
      <c r="B126" s="135"/>
      <c r="C126" s="150" t="s">
        <v>121</v>
      </c>
      <c r="D126" s="150" t="s">
        <v>178</v>
      </c>
      <c r="E126" s="151" t="s">
        <v>187</v>
      </c>
      <c r="F126" s="152" t="s">
        <v>434</v>
      </c>
      <c r="G126" s="153" t="s">
        <v>181</v>
      </c>
      <c r="H126" s="154">
        <v>20.045999999999999</v>
      </c>
      <c r="I126" s="155"/>
      <c r="J126" s="154">
        <f>ROUND(I126*H126,3)</f>
        <v>0</v>
      </c>
      <c r="K126" s="156"/>
      <c r="L126" s="157"/>
      <c r="M126" s="158" t="s">
        <v>1</v>
      </c>
      <c r="N126" s="159" t="s">
        <v>40</v>
      </c>
      <c r="O126" s="55"/>
      <c r="P126" s="145">
        <f>O126*H126</f>
        <v>0</v>
      </c>
      <c r="Q126" s="145">
        <v>0</v>
      </c>
      <c r="R126" s="145">
        <f>Q126*H126</f>
        <v>0</v>
      </c>
      <c r="S126" s="145">
        <v>0</v>
      </c>
      <c r="T126" s="146">
        <f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47" t="s">
        <v>131</v>
      </c>
      <c r="AT126" s="147" t="s">
        <v>178</v>
      </c>
      <c r="AU126" s="147" t="s">
        <v>121</v>
      </c>
      <c r="AY126" s="14" t="s">
        <v>115</v>
      </c>
      <c r="BE126" s="148">
        <f>IF(N126="základná",J126,0)</f>
        <v>0</v>
      </c>
      <c r="BF126" s="148">
        <f>IF(N126="znížená",J126,0)</f>
        <v>0</v>
      </c>
      <c r="BG126" s="148">
        <f>IF(N126="zákl. prenesená",J126,0)</f>
        <v>0</v>
      </c>
      <c r="BH126" s="148">
        <f>IF(N126="zníž. prenesená",J126,0)</f>
        <v>0</v>
      </c>
      <c r="BI126" s="148">
        <f>IF(N126="nulová",J126,0)</f>
        <v>0</v>
      </c>
      <c r="BJ126" s="14" t="s">
        <v>121</v>
      </c>
      <c r="BK126" s="149">
        <f>ROUND(I126*H126,3)</f>
        <v>0</v>
      </c>
      <c r="BL126" s="14" t="s">
        <v>120</v>
      </c>
      <c r="BM126" s="147" t="s">
        <v>120</v>
      </c>
    </row>
    <row r="127" spans="1:65" s="2" customFormat="1" ht="21.75" customHeight="1">
      <c r="A127" s="29"/>
      <c r="B127" s="135"/>
      <c r="C127" s="136" t="s">
        <v>124</v>
      </c>
      <c r="D127" s="136" t="s">
        <v>116</v>
      </c>
      <c r="E127" s="137" t="s">
        <v>191</v>
      </c>
      <c r="F127" s="138" t="s">
        <v>192</v>
      </c>
      <c r="G127" s="139" t="s">
        <v>119</v>
      </c>
      <c r="H127" s="140">
        <v>667</v>
      </c>
      <c r="I127" s="141"/>
      <c r="J127" s="140">
        <f>ROUND(I127*H127,3)</f>
        <v>0</v>
      </c>
      <c r="K127" s="142"/>
      <c r="L127" s="30"/>
      <c r="M127" s="143" t="s">
        <v>1</v>
      </c>
      <c r="N127" s="144" t="s">
        <v>40</v>
      </c>
      <c r="O127" s="55"/>
      <c r="P127" s="145">
        <f>O127*H127</f>
        <v>0</v>
      </c>
      <c r="Q127" s="145">
        <v>0</v>
      </c>
      <c r="R127" s="145">
        <f>Q127*H127</f>
        <v>0</v>
      </c>
      <c r="S127" s="145">
        <v>0</v>
      </c>
      <c r="T127" s="146">
        <f>S127*H127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47" t="s">
        <v>120</v>
      </c>
      <c r="AT127" s="147" t="s">
        <v>116</v>
      </c>
      <c r="AU127" s="147" t="s">
        <v>121</v>
      </c>
      <c r="AY127" s="14" t="s">
        <v>115</v>
      </c>
      <c r="BE127" s="148">
        <f>IF(N127="základná",J127,0)</f>
        <v>0</v>
      </c>
      <c r="BF127" s="148">
        <f>IF(N127="znížená",J127,0)</f>
        <v>0</v>
      </c>
      <c r="BG127" s="148">
        <f>IF(N127="zákl. prenesená",J127,0)</f>
        <v>0</v>
      </c>
      <c r="BH127" s="148">
        <f>IF(N127="zníž. prenesená",J127,0)</f>
        <v>0</v>
      </c>
      <c r="BI127" s="148">
        <f>IF(N127="nulová",J127,0)</f>
        <v>0</v>
      </c>
      <c r="BJ127" s="14" t="s">
        <v>121</v>
      </c>
      <c r="BK127" s="149">
        <f>ROUND(I127*H127,3)</f>
        <v>0</v>
      </c>
      <c r="BL127" s="14" t="s">
        <v>120</v>
      </c>
      <c r="BM127" s="147" t="s">
        <v>128</v>
      </c>
    </row>
    <row r="128" spans="1:65" s="2" customFormat="1" ht="33" customHeight="1">
      <c r="A128" s="29"/>
      <c r="B128" s="135"/>
      <c r="C128" s="136" t="s">
        <v>120</v>
      </c>
      <c r="D128" s="136" t="s">
        <v>116</v>
      </c>
      <c r="E128" s="137" t="s">
        <v>410</v>
      </c>
      <c r="F128" s="138" t="s">
        <v>411</v>
      </c>
      <c r="G128" s="139" t="s">
        <v>119</v>
      </c>
      <c r="H128" s="140">
        <v>667</v>
      </c>
      <c r="I128" s="141"/>
      <c r="J128" s="140">
        <f>ROUND(I128*H128,3)</f>
        <v>0</v>
      </c>
      <c r="K128" s="142"/>
      <c r="L128" s="30"/>
      <c r="M128" s="143" t="s">
        <v>1</v>
      </c>
      <c r="N128" s="144" t="s">
        <v>40</v>
      </c>
      <c r="O128" s="55"/>
      <c r="P128" s="145">
        <f>O128*H128</f>
        <v>0</v>
      </c>
      <c r="Q128" s="145">
        <v>0</v>
      </c>
      <c r="R128" s="145">
        <f>Q128*H128</f>
        <v>0</v>
      </c>
      <c r="S128" s="145">
        <v>0</v>
      </c>
      <c r="T128" s="146">
        <f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47" t="s">
        <v>120</v>
      </c>
      <c r="AT128" s="147" t="s">
        <v>116</v>
      </c>
      <c r="AU128" s="147" t="s">
        <v>121</v>
      </c>
      <c r="AY128" s="14" t="s">
        <v>115</v>
      </c>
      <c r="BE128" s="148">
        <f>IF(N128="základná",J128,0)</f>
        <v>0</v>
      </c>
      <c r="BF128" s="148">
        <f>IF(N128="znížená",J128,0)</f>
        <v>0</v>
      </c>
      <c r="BG128" s="148">
        <f>IF(N128="zákl. prenesená",J128,0)</f>
        <v>0</v>
      </c>
      <c r="BH128" s="148">
        <f>IF(N128="zníž. prenesená",J128,0)</f>
        <v>0</v>
      </c>
      <c r="BI128" s="148">
        <f>IF(N128="nulová",J128,0)</f>
        <v>0</v>
      </c>
      <c r="BJ128" s="14" t="s">
        <v>121</v>
      </c>
      <c r="BK128" s="149">
        <f>ROUND(I128*H128,3)</f>
        <v>0</v>
      </c>
      <c r="BL128" s="14" t="s">
        <v>120</v>
      </c>
      <c r="BM128" s="147" t="s">
        <v>131</v>
      </c>
    </row>
    <row r="129" spans="1:65" s="2" customFormat="1" ht="33" customHeight="1">
      <c r="A129" s="29"/>
      <c r="B129" s="135"/>
      <c r="C129" s="136" t="s">
        <v>132</v>
      </c>
      <c r="D129" s="136" t="s">
        <v>116</v>
      </c>
      <c r="E129" s="137" t="s">
        <v>413</v>
      </c>
      <c r="F129" s="138" t="s">
        <v>414</v>
      </c>
      <c r="G129" s="139" t="s">
        <v>119</v>
      </c>
      <c r="H129" s="140">
        <v>667</v>
      </c>
      <c r="I129" s="141"/>
      <c r="J129" s="140">
        <f>ROUND(I129*H129,3)</f>
        <v>0</v>
      </c>
      <c r="K129" s="142"/>
      <c r="L129" s="30"/>
      <c r="M129" s="143" t="s">
        <v>1</v>
      </c>
      <c r="N129" s="144" t="s">
        <v>40</v>
      </c>
      <c r="O129" s="55"/>
      <c r="P129" s="145">
        <f>O129*H129</f>
        <v>0</v>
      </c>
      <c r="Q129" s="145">
        <v>0</v>
      </c>
      <c r="R129" s="145">
        <f>Q129*H129</f>
        <v>0</v>
      </c>
      <c r="S129" s="145">
        <v>0</v>
      </c>
      <c r="T129" s="146">
        <f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47" t="s">
        <v>120</v>
      </c>
      <c r="AT129" s="147" t="s">
        <v>116</v>
      </c>
      <c r="AU129" s="147" t="s">
        <v>121</v>
      </c>
      <c r="AY129" s="14" t="s">
        <v>115</v>
      </c>
      <c r="BE129" s="148">
        <f>IF(N129="základná",J129,0)</f>
        <v>0</v>
      </c>
      <c r="BF129" s="148">
        <f>IF(N129="znížená",J129,0)</f>
        <v>0</v>
      </c>
      <c r="BG129" s="148">
        <f>IF(N129="zákl. prenesená",J129,0)</f>
        <v>0</v>
      </c>
      <c r="BH129" s="148">
        <f>IF(N129="zníž. prenesená",J129,0)</f>
        <v>0</v>
      </c>
      <c r="BI129" s="148">
        <f>IF(N129="nulová",J129,0)</f>
        <v>0</v>
      </c>
      <c r="BJ129" s="14" t="s">
        <v>121</v>
      </c>
      <c r="BK129" s="149">
        <f>ROUND(I129*H129,3)</f>
        <v>0</v>
      </c>
      <c r="BL129" s="14" t="s">
        <v>120</v>
      </c>
      <c r="BM129" s="147" t="s">
        <v>135</v>
      </c>
    </row>
    <row r="130" spans="1:65" s="11" customFormat="1" ht="22.9" customHeight="1">
      <c r="B130" s="124"/>
      <c r="D130" s="125" t="s">
        <v>73</v>
      </c>
      <c r="E130" s="169" t="s">
        <v>294</v>
      </c>
      <c r="F130" s="169" t="s">
        <v>435</v>
      </c>
      <c r="I130" s="127"/>
      <c r="J130" s="170">
        <f>BK130</f>
        <v>0</v>
      </c>
      <c r="L130" s="124"/>
      <c r="M130" s="129"/>
      <c r="N130" s="130"/>
      <c r="O130" s="130"/>
      <c r="P130" s="131">
        <f>SUM(P131:P146)</f>
        <v>0</v>
      </c>
      <c r="Q130" s="130"/>
      <c r="R130" s="131">
        <f>SUM(R131:R146)</f>
        <v>0</v>
      </c>
      <c r="S130" s="130"/>
      <c r="T130" s="132">
        <f>SUM(T131:T146)</f>
        <v>0</v>
      </c>
      <c r="AR130" s="125" t="s">
        <v>82</v>
      </c>
      <c r="AT130" s="133" t="s">
        <v>73</v>
      </c>
      <c r="AU130" s="133" t="s">
        <v>82</v>
      </c>
      <c r="AY130" s="125" t="s">
        <v>115</v>
      </c>
      <c r="BK130" s="134">
        <f>SUM(BK131:BK146)</f>
        <v>0</v>
      </c>
    </row>
    <row r="131" spans="1:65" s="2" customFormat="1" ht="16.5" customHeight="1">
      <c r="A131" s="29"/>
      <c r="B131" s="135"/>
      <c r="C131" s="150" t="s">
        <v>128</v>
      </c>
      <c r="D131" s="150" t="s">
        <v>178</v>
      </c>
      <c r="E131" s="151" t="s">
        <v>436</v>
      </c>
      <c r="F131" s="152" t="s">
        <v>437</v>
      </c>
      <c r="G131" s="153" t="s">
        <v>127</v>
      </c>
      <c r="H131" s="154">
        <v>8</v>
      </c>
      <c r="I131" s="155"/>
      <c r="J131" s="154">
        <f t="shared" ref="J131:J146" si="0">ROUND(I131*H131,3)</f>
        <v>0</v>
      </c>
      <c r="K131" s="156"/>
      <c r="L131" s="157"/>
      <c r="M131" s="158" t="s">
        <v>1</v>
      </c>
      <c r="N131" s="159" t="s">
        <v>40</v>
      </c>
      <c r="O131" s="55"/>
      <c r="P131" s="145">
        <f t="shared" ref="P131:P146" si="1">O131*H131</f>
        <v>0</v>
      </c>
      <c r="Q131" s="145">
        <v>0</v>
      </c>
      <c r="R131" s="145">
        <f t="shared" ref="R131:R146" si="2">Q131*H131</f>
        <v>0</v>
      </c>
      <c r="S131" s="145">
        <v>0</v>
      </c>
      <c r="T131" s="146">
        <f t="shared" ref="T131:T146" si="3"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47" t="s">
        <v>131</v>
      </c>
      <c r="AT131" s="147" t="s">
        <v>178</v>
      </c>
      <c r="AU131" s="147" t="s">
        <v>121</v>
      </c>
      <c r="AY131" s="14" t="s">
        <v>115</v>
      </c>
      <c r="BE131" s="148">
        <f t="shared" ref="BE131:BE146" si="4">IF(N131="základná",J131,0)</f>
        <v>0</v>
      </c>
      <c r="BF131" s="148">
        <f t="shared" ref="BF131:BF146" si="5">IF(N131="znížená",J131,0)</f>
        <v>0</v>
      </c>
      <c r="BG131" s="148">
        <f t="shared" ref="BG131:BG146" si="6">IF(N131="zákl. prenesená",J131,0)</f>
        <v>0</v>
      </c>
      <c r="BH131" s="148">
        <f t="shared" ref="BH131:BH146" si="7">IF(N131="zníž. prenesená",J131,0)</f>
        <v>0</v>
      </c>
      <c r="BI131" s="148">
        <f t="shared" ref="BI131:BI146" si="8">IF(N131="nulová",J131,0)</f>
        <v>0</v>
      </c>
      <c r="BJ131" s="14" t="s">
        <v>121</v>
      </c>
      <c r="BK131" s="149">
        <f t="shared" ref="BK131:BK146" si="9">ROUND(I131*H131,3)</f>
        <v>0</v>
      </c>
      <c r="BL131" s="14" t="s">
        <v>120</v>
      </c>
      <c r="BM131" s="147" t="s">
        <v>138</v>
      </c>
    </row>
    <row r="132" spans="1:65" s="2" customFormat="1" ht="21.75" customHeight="1">
      <c r="A132" s="29"/>
      <c r="B132" s="135"/>
      <c r="C132" s="150" t="s">
        <v>139</v>
      </c>
      <c r="D132" s="150" t="s">
        <v>178</v>
      </c>
      <c r="E132" s="151" t="s">
        <v>438</v>
      </c>
      <c r="F132" s="152" t="s">
        <v>439</v>
      </c>
      <c r="G132" s="153" t="s">
        <v>127</v>
      </c>
      <c r="H132" s="154">
        <v>8</v>
      </c>
      <c r="I132" s="155"/>
      <c r="J132" s="154">
        <f t="shared" si="0"/>
        <v>0</v>
      </c>
      <c r="K132" s="156"/>
      <c r="L132" s="157"/>
      <c r="M132" s="158" t="s">
        <v>1</v>
      </c>
      <c r="N132" s="159" t="s">
        <v>40</v>
      </c>
      <c r="O132" s="55"/>
      <c r="P132" s="145">
        <f t="shared" si="1"/>
        <v>0</v>
      </c>
      <c r="Q132" s="145">
        <v>0</v>
      </c>
      <c r="R132" s="145">
        <f t="shared" si="2"/>
        <v>0</v>
      </c>
      <c r="S132" s="145">
        <v>0</v>
      </c>
      <c r="T132" s="146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47" t="s">
        <v>131</v>
      </c>
      <c r="AT132" s="147" t="s">
        <v>178</v>
      </c>
      <c r="AU132" s="147" t="s">
        <v>121</v>
      </c>
      <c r="AY132" s="14" t="s">
        <v>115</v>
      </c>
      <c r="BE132" s="148">
        <f t="shared" si="4"/>
        <v>0</v>
      </c>
      <c r="BF132" s="148">
        <f t="shared" si="5"/>
        <v>0</v>
      </c>
      <c r="BG132" s="148">
        <f t="shared" si="6"/>
        <v>0</v>
      </c>
      <c r="BH132" s="148">
        <f t="shared" si="7"/>
        <v>0</v>
      </c>
      <c r="BI132" s="148">
        <f t="shared" si="8"/>
        <v>0</v>
      </c>
      <c r="BJ132" s="14" t="s">
        <v>121</v>
      </c>
      <c r="BK132" s="149">
        <f t="shared" si="9"/>
        <v>0</v>
      </c>
      <c r="BL132" s="14" t="s">
        <v>120</v>
      </c>
      <c r="BM132" s="147" t="s">
        <v>142</v>
      </c>
    </row>
    <row r="133" spans="1:65" s="2" customFormat="1" ht="16.5" customHeight="1">
      <c r="A133" s="29"/>
      <c r="B133" s="135"/>
      <c r="C133" s="150" t="s">
        <v>131</v>
      </c>
      <c r="D133" s="150" t="s">
        <v>178</v>
      </c>
      <c r="E133" s="151" t="s">
        <v>440</v>
      </c>
      <c r="F133" s="152" t="s">
        <v>441</v>
      </c>
      <c r="G133" s="153" t="s">
        <v>127</v>
      </c>
      <c r="H133" s="154">
        <v>6</v>
      </c>
      <c r="I133" s="155"/>
      <c r="J133" s="154">
        <f t="shared" si="0"/>
        <v>0</v>
      </c>
      <c r="K133" s="156"/>
      <c r="L133" s="157"/>
      <c r="M133" s="158" t="s">
        <v>1</v>
      </c>
      <c r="N133" s="159" t="s">
        <v>40</v>
      </c>
      <c r="O133" s="55"/>
      <c r="P133" s="145">
        <f t="shared" si="1"/>
        <v>0</v>
      </c>
      <c r="Q133" s="145">
        <v>0</v>
      </c>
      <c r="R133" s="145">
        <f t="shared" si="2"/>
        <v>0</v>
      </c>
      <c r="S133" s="145">
        <v>0</v>
      </c>
      <c r="T133" s="146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47" t="s">
        <v>131</v>
      </c>
      <c r="AT133" s="147" t="s">
        <v>178</v>
      </c>
      <c r="AU133" s="147" t="s">
        <v>121</v>
      </c>
      <c r="AY133" s="14" t="s">
        <v>115</v>
      </c>
      <c r="BE133" s="148">
        <f t="shared" si="4"/>
        <v>0</v>
      </c>
      <c r="BF133" s="148">
        <f t="shared" si="5"/>
        <v>0</v>
      </c>
      <c r="BG133" s="148">
        <f t="shared" si="6"/>
        <v>0</v>
      </c>
      <c r="BH133" s="148">
        <f t="shared" si="7"/>
        <v>0</v>
      </c>
      <c r="BI133" s="148">
        <f t="shared" si="8"/>
        <v>0</v>
      </c>
      <c r="BJ133" s="14" t="s">
        <v>121</v>
      </c>
      <c r="BK133" s="149">
        <f t="shared" si="9"/>
        <v>0</v>
      </c>
      <c r="BL133" s="14" t="s">
        <v>120</v>
      </c>
      <c r="BM133" s="147" t="s">
        <v>145</v>
      </c>
    </row>
    <row r="134" spans="1:65" s="2" customFormat="1" ht="21.75" customHeight="1">
      <c r="A134" s="29"/>
      <c r="B134" s="135"/>
      <c r="C134" s="150" t="s">
        <v>146</v>
      </c>
      <c r="D134" s="150" t="s">
        <v>178</v>
      </c>
      <c r="E134" s="151" t="s">
        <v>442</v>
      </c>
      <c r="F134" s="152" t="s">
        <v>439</v>
      </c>
      <c r="G134" s="153" t="s">
        <v>127</v>
      </c>
      <c r="H134" s="154">
        <v>6</v>
      </c>
      <c r="I134" s="155"/>
      <c r="J134" s="154">
        <f t="shared" si="0"/>
        <v>0</v>
      </c>
      <c r="K134" s="156"/>
      <c r="L134" s="157"/>
      <c r="M134" s="158" t="s">
        <v>1</v>
      </c>
      <c r="N134" s="159" t="s">
        <v>40</v>
      </c>
      <c r="O134" s="55"/>
      <c r="P134" s="145">
        <f t="shared" si="1"/>
        <v>0</v>
      </c>
      <c r="Q134" s="145">
        <v>0</v>
      </c>
      <c r="R134" s="145">
        <f t="shared" si="2"/>
        <v>0</v>
      </c>
      <c r="S134" s="145">
        <v>0</v>
      </c>
      <c r="T134" s="146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47" t="s">
        <v>131</v>
      </c>
      <c r="AT134" s="147" t="s">
        <v>178</v>
      </c>
      <c r="AU134" s="147" t="s">
        <v>121</v>
      </c>
      <c r="AY134" s="14" t="s">
        <v>115</v>
      </c>
      <c r="BE134" s="148">
        <f t="shared" si="4"/>
        <v>0</v>
      </c>
      <c r="BF134" s="148">
        <f t="shared" si="5"/>
        <v>0</v>
      </c>
      <c r="BG134" s="148">
        <f t="shared" si="6"/>
        <v>0</v>
      </c>
      <c r="BH134" s="148">
        <f t="shared" si="7"/>
        <v>0</v>
      </c>
      <c r="BI134" s="148">
        <f t="shared" si="8"/>
        <v>0</v>
      </c>
      <c r="BJ134" s="14" t="s">
        <v>121</v>
      </c>
      <c r="BK134" s="149">
        <f t="shared" si="9"/>
        <v>0</v>
      </c>
      <c r="BL134" s="14" t="s">
        <v>120</v>
      </c>
      <c r="BM134" s="147" t="s">
        <v>149</v>
      </c>
    </row>
    <row r="135" spans="1:65" s="2" customFormat="1" ht="16.5" customHeight="1">
      <c r="A135" s="29"/>
      <c r="B135" s="135"/>
      <c r="C135" s="150" t="s">
        <v>135</v>
      </c>
      <c r="D135" s="150" t="s">
        <v>178</v>
      </c>
      <c r="E135" s="151" t="s">
        <v>443</v>
      </c>
      <c r="F135" s="152" t="s">
        <v>444</v>
      </c>
      <c r="G135" s="153" t="s">
        <v>127</v>
      </c>
      <c r="H135" s="154">
        <v>3</v>
      </c>
      <c r="I135" s="155"/>
      <c r="J135" s="154">
        <f t="shared" si="0"/>
        <v>0</v>
      </c>
      <c r="K135" s="156"/>
      <c r="L135" s="157"/>
      <c r="M135" s="158" t="s">
        <v>1</v>
      </c>
      <c r="N135" s="159" t="s">
        <v>40</v>
      </c>
      <c r="O135" s="55"/>
      <c r="P135" s="145">
        <f t="shared" si="1"/>
        <v>0</v>
      </c>
      <c r="Q135" s="145">
        <v>0</v>
      </c>
      <c r="R135" s="145">
        <f t="shared" si="2"/>
        <v>0</v>
      </c>
      <c r="S135" s="145">
        <v>0</v>
      </c>
      <c r="T135" s="146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47" t="s">
        <v>131</v>
      </c>
      <c r="AT135" s="147" t="s">
        <v>178</v>
      </c>
      <c r="AU135" s="147" t="s">
        <v>121</v>
      </c>
      <c r="AY135" s="14" t="s">
        <v>115</v>
      </c>
      <c r="BE135" s="148">
        <f t="shared" si="4"/>
        <v>0</v>
      </c>
      <c r="BF135" s="148">
        <f t="shared" si="5"/>
        <v>0</v>
      </c>
      <c r="BG135" s="148">
        <f t="shared" si="6"/>
        <v>0</v>
      </c>
      <c r="BH135" s="148">
        <f t="shared" si="7"/>
        <v>0</v>
      </c>
      <c r="BI135" s="148">
        <f t="shared" si="8"/>
        <v>0</v>
      </c>
      <c r="BJ135" s="14" t="s">
        <v>121</v>
      </c>
      <c r="BK135" s="149">
        <f t="shared" si="9"/>
        <v>0</v>
      </c>
      <c r="BL135" s="14" t="s">
        <v>120</v>
      </c>
      <c r="BM135" s="147" t="s">
        <v>7</v>
      </c>
    </row>
    <row r="136" spans="1:65" s="2" customFormat="1" ht="21.75" customHeight="1">
      <c r="A136" s="29"/>
      <c r="B136" s="135"/>
      <c r="C136" s="150" t="s">
        <v>152</v>
      </c>
      <c r="D136" s="150" t="s">
        <v>178</v>
      </c>
      <c r="E136" s="151" t="s">
        <v>445</v>
      </c>
      <c r="F136" s="152" t="s">
        <v>439</v>
      </c>
      <c r="G136" s="153" t="s">
        <v>127</v>
      </c>
      <c r="H136" s="154">
        <v>3</v>
      </c>
      <c r="I136" s="155"/>
      <c r="J136" s="154">
        <f t="shared" si="0"/>
        <v>0</v>
      </c>
      <c r="K136" s="156"/>
      <c r="L136" s="157"/>
      <c r="M136" s="158" t="s">
        <v>1</v>
      </c>
      <c r="N136" s="159" t="s">
        <v>40</v>
      </c>
      <c r="O136" s="55"/>
      <c r="P136" s="145">
        <f t="shared" si="1"/>
        <v>0</v>
      </c>
      <c r="Q136" s="145">
        <v>0</v>
      </c>
      <c r="R136" s="145">
        <f t="shared" si="2"/>
        <v>0</v>
      </c>
      <c r="S136" s="145">
        <v>0</v>
      </c>
      <c r="T136" s="146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47" t="s">
        <v>131</v>
      </c>
      <c r="AT136" s="147" t="s">
        <v>178</v>
      </c>
      <c r="AU136" s="147" t="s">
        <v>121</v>
      </c>
      <c r="AY136" s="14" t="s">
        <v>115</v>
      </c>
      <c r="BE136" s="148">
        <f t="shared" si="4"/>
        <v>0</v>
      </c>
      <c r="BF136" s="148">
        <f t="shared" si="5"/>
        <v>0</v>
      </c>
      <c r="BG136" s="148">
        <f t="shared" si="6"/>
        <v>0</v>
      </c>
      <c r="BH136" s="148">
        <f t="shared" si="7"/>
        <v>0</v>
      </c>
      <c r="BI136" s="148">
        <f t="shared" si="8"/>
        <v>0</v>
      </c>
      <c r="BJ136" s="14" t="s">
        <v>121</v>
      </c>
      <c r="BK136" s="149">
        <f t="shared" si="9"/>
        <v>0</v>
      </c>
      <c r="BL136" s="14" t="s">
        <v>120</v>
      </c>
      <c r="BM136" s="147" t="s">
        <v>155</v>
      </c>
    </row>
    <row r="137" spans="1:65" s="2" customFormat="1" ht="16.5" customHeight="1">
      <c r="A137" s="29"/>
      <c r="B137" s="135"/>
      <c r="C137" s="150" t="s">
        <v>138</v>
      </c>
      <c r="D137" s="150" t="s">
        <v>178</v>
      </c>
      <c r="E137" s="151" t="s">
        <v>446</v>
      </c>
      <c r="F137" s="152" t="s">
        <v>447</v>
      </c>
      <c r="G137" s="153" t="s">
        <v>127</v>
      </c>
      <c r="H137" s="154">
        <v>1</v>
      </c>
      <c r="I137" s="155"/>
      <c r="J137" s="154">
        <f t="shared" si="0"/>
        <v>0</v>
      </c>
      <c r="K137" s="156"/>
      <c r="L137" s="157"/>
      <c r="M137" s="158" t="s">
        <v>1</v>
      </c>
      <c r="N137" s="159" t="s">
        <v>40</v>
      </c>
      <c r="O137" s="55"/>
      <c r="P137" s="145">
        <f t="shared" si="1"/>
        <v>0</v>
      </c>
      <c r="Q137" s="145">
        <v>0</v>
      </c>
      <c r="R137" s="145">
        <f t="shared" si="2"/>
        <v>0</v>
      </c>
      <c r="S137" s="145">
        <v>0</v>
      </c>
      <c r="T137" s="146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47" t="s">
        <v>131</v>
      </c>
      <c r="AT137" s="147" t="s">
        <v>178</v>
      </c>
      <c r="AU137" s="147" t="s">
        <v>121</v>
      </c>
      <c r="AY137" s="14" t="s">
        <v>115</v>
      </c>
      <c r="BE137" s="148">
        <f t="shared" si="4"/>
        <v>0</v>
      </c>
      <c r="BF137" s="148">
        <f t="shared" si="5"/>
        <v>0</v>
      </c>
      <c r="BG137" s="148">
        <f t="shared" si="6"/>
        <v>0</v>
      </c>
      <c r="BH137" s="148">
        <f t="shared" si="7"/>
        <v>0</v>
      </c>
      <c r="BI137" s="148">
        <f t="shared" si="8"/>
        <v>0</v>
      </c>
      <c r="BJ137" s="14" t="s">
        <v>121</v>
      </c>
      <c r="BK137" s="149">
        <f t="shared" si="9"/>
        <v>0</v>
      </c>
      <c r="BL137" s="14" t="s">
        <v>120</v>
      </c>
      <c r="BM137" s="147" t="s">
        <v>158</v>
      </c>
    </row>
    <row r="138" spans="1:65" s="2" customFormat="1" ht="21.75" customHeight="1">
      <c r="A138" s="29"/>
      <c r="B138" s="135"/>
      <c r="C138" s="150" t="s">
        <v>159</v>
      </c>
      <c r="D138" s="150" t="s">
        <v>178</v>
      </c>
      <c r="E138" s="151" t="s">
        <v>448</v>
      </c>
      <c r="F138" s="152" t="s">
        <v>439</v>
      </c>
      <c r="G138" s="153" t="s">
        <v>127</v>
      </c>
      <c r="H138" s="154">
        <v>1</v>
      </c>
      <c r="I138" s="155"/>
      <c r="J138" s="154">
        <f t="shared" si="0"/>
        <v>0</v>
      </c>
      <c r="K138" s="156"/>
      <c r="L138" s="157"/>
      <c r="M138" s="158" t="s">
        <v>1</v>
      </c>
      <c r="N138" s="159" t="s">
        <v>40</v>
      </c>
      <c r="O138" s="55"/>
      <c r="P138" s="145">
        <f t="shared" si="1"/>
        <v>0</v>
      </c>
      <c r="Q138" s="145">
        <v>0</v>
      </c>
      <c r="R138" s="145">
        <f t="shared" si="2"/>
        <v>0</v>
      </c>
      <c r="S138" s="145">
        <v>0</v>
      </c>
      <c r="T138" s="146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47" t="s">
        <v>131</v>
      </c>
      <c r="AT138" s="147" t="s">
        <v>178</v>
      </c>
      <c r="AU138" s="147" t="s">
        <v>121</v>
      </c>
      <c r="AY138" s="14" t="s">
        <v>115</v>
      </c>
      <c r="BE138" s="148">
        <f t="shared" si="4"/>
        <v>0</v>
      </c>
      <c r="BF138" s="148">
        <f t="shared" si="5"/>
        <v>0</v>
      </c>
      <c r="BG138" s="148">
        <f t="shared" si="6"/>
        <v>0</v>
      </c>
      <c r="BH138" s="148">
        <f t="shared" si="7"/>
        <v>0</v>
      </c>
      <c r="BI138" s="148">
        <f t="shared" si="8"/>
        <v>0</v>
      </c>
      <c r="BJ138" s="14" t="s">
        <v>121</v>
      </c>
      <c r="BK138" s="149">
        <f t="shared" si="9"/>
        <v>0</v>
      </c>
      <c r="BL138" s="14" t="s">
        <v>120</v>
      </c>
      <c r="BM138" s="147" t="s">
        <v>162</v>
      </c>
    </row>
    <row r="139" spans="1:65" s="2" customFormat="1" ht="16.5" customHeight="1">
      <c r="A139" s="29"/>
      <c r="B139" s="135"/>
      <c r="C139" s="150" t="s">
        <v>142</v>
      </c>
      <c r="D139" s="150" t="s">
        <v>178</v>
      </c>
      <c r="E139" s="151" t="s">
        <v>449</v>
      </c>
      <c r="F139" s="152" t="s">
        <v>450</v>
      </c>
      <c r="G139" s="153" t="s">
        <v>127</v>
      </c>
      <c r="H139" s="154">
        <v>3</v>
      </c>
      <c r="I139" s="155"/>
      <c r="J139" s="154">
        <f t="shared" si="0"/>
        <v>0</v>
      </c>
      <c r="K139" s="156"/>
      <c r="L139" s="157"/>
      <c r="M139" s="158" t="s">
        <v>1</v>
      </c>
      <c r="N139" s="159" t="s">
        <v>40</v>
      </c>
      <c r="O139" s="55"/>
      <c r="P139" s="145">
        <f t="shared" si="1"/>
        <v>0</v>
      </c>
      <c r="Q139" s="145">
        <v>0</v>
      </c>
      <c r="R139" s="145">
        <f t="shared" si="2"/>
        <v>0</v>
      </c>
      <c r="S139" s="145">
        <v>0</v>
      </c>
      <c r="T139" s="146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47" t="s">
        <v>131</v>
      </c>
      <c r="AT139" s="147" t="s">
        <v>178</v>
      </c>
      <c r="AU139" s="147" t="s">
        <v>121</v>
      </c>
      <c r="AY139" s="14" t="s">
        <v>115</v>
      </c>
      <c r="BE139" s="148">
        <f t="shared" si="4"/>
        <v>0</v>
      </c>
      <c r="BF139" s="148">
        <f t="shared" si="5"/>
        <v>0</v>
      </c>
      <c r="BG139" s="148">
        <f t="shared" si="6"/>
        <v>0</v>
      </c>
      <c r="BH139" s="148">
        <f t="shared" si="7"/>
        <v>0</v>
      </c>
      <c r="BI139" s="148">
        <f t="shared" si="8"/>
        <v>0</v>
      </c>
      <c r="BJ139" s="14" t="s">
        <v>121</v>
      </c>
      <c r="BK139" s="149">
        <f t="shared" si="9"/>
        <v>0</v>
      </c>
      <c r="BL139" s="14" t="s">
        <v>120</v>
      </c>
      <c r="BM139" s="147" t="s">
        <v>165</v>
      </c>
    </row>
    <row r="140" spans="1:65" s="2" customFormat="1" ht="21.75" customHeight="1">
      <c r="A140" s="29"/>
      <c r="B140" s="135"/>
      <c r="C140" s="150" t="s">
        <v>166</v>
      </c>
      <c r="D140" s="150" t="s">
        <v>178</v>
      </c>
      <c r="E140" s="151" t="s">
        <v>451</v>
      </c>
      <c r="F140" s="152" t="s">
        <v>439</v>
      </c>
      <c r="G140" s="153" t="s">
        <v>127</v>
      </c>
      <c r="H140" s="154">
        <v>3</v>
      </c>
      <c r="I140" s="155"/>
      <c r="J140" s="154">
        <f t="shared" si="0"/>
        <v>0</v>
      </c>
      <c r="K140" s="156"/>
      <c r="L140" s="157"/>
      <c r="M140" s="158" t="s">
        <v>1</v>
      </c>
      <c r="N140" s="159" t="s">
        <v>40</v>
      </c>
      <c r="O140" s="55"/>
      <c r="P140" s="145">
        <f t="shared" si="1"/>
        <v>0</v>
      </c>
      <c r="Q140" s="145">
        <v>0</v>
      </c>
      <c r="R140" s="145">
        <f t="shared" si="2"/>
        <v>0</v>
      </c>
      <c r="S140" s="145">
        <v>0</v>
      </c>
      <c r="T140" s="146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47" t="s">
        <v>131</v>
      </c>
      <c r="AT140" s="147" t="s">
        <v>178</v>
      </c>
      <c r="AU140" s="147" t="s">
        <v>121</v>
      </c>
      <c r="AY140" s="14" t="s">
        <v>115</v>
      </c>
      <c r="BE140" s="148">
        <f t="shared" si="4"/>
        <v>0</v>
      </c>
      <c r="BF140" s="148">
        <f t="shared" si="5"/>
        <v>0</v>
      </c>
      <c r="BG140" s="148">
        <f t="shared" si="6"/>
        <v>0</v>
      </c>
      <c r="BH140" s="148">
        <f t="shared" si="7"/>
        <v>0</v>
      </c>
      <c r="BI140" s="148">
        <f t="shared" si="8"/>
        <v>0</v>
      </c>
      <c r="BJ140" s="14" t="s">
        <v>121</v>
      </c>
      <c r="BK140" s="149">
        <f t="shared" si="9"/>
        <v>0</v>
      </c>
      <c r="BL140" s="14" t="s">
        <v>120</v>
      </c>
      <c r="BM140" s="147" t="s">
        <v>169</v>
      </c>
    </row>
    <row r="141" spans="1:65" s="2" customFormat="1" ht="16.5" customHeight="1">
      <c r="A141" s="29"/>
      <c r="B141" s="135"/>
      <c r="C141" s="150" t="s">
        <v>145</v>
      </c>
      <c r="D141" s="150" t="s">
        <v>178</v>
      </c>
      <c r="E141" s="151" t="s">
        <v>452</v>
      </c>
      <c r="F141" s="152" t="s">
        <v>453</v>
      </c>
      <c r="G141" s="153" t="s">
        <v>127</v>
      </c>
      <c r="H141" s="154">
        <v>3</v>
      </c>
      <c r="I141" s="155"/>
      <c r="J141" s="154">
        <f t="shared" si="0"/>
        <v>0</v>
      </c>
      <c r="K141" s="156"/>
      <c r="L141" s="157"/>
      <c r="M141" s="158" t="s">
        <v>1</v>
      </c>
      <c r="N141" s="159" t="s">
        <v>40</v>
      </c>
      <c r="O141" s="55"/>
      <c r="P141" s="145">
        <f t="shared" si="1"/>
        <v>0</v>
      </c>
      <c r="Q141" s="145">
        <v>0</v>
      </c>
      <c r="R141" s="145">
        <f t="shared" si="2"/>
        <v>0</v>
      </c>
      <c r="S141" s="145">
        <v>0</v>
      </c>
      <c r="T141" s="146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47" t="s">
        <v>131</v>
      </c>
      <c r="AT141" s="147" t="s">
        <v>178</v>
      </c>
      <c r="AU141" s="147" t="s">
        <v>121</v>
      </c>
      <c r="AY141" s="14" t="s">
        <v>115</v>
      </c>
      <c r="BE141" s="148">
        <f t="shared" si="4"/>
        <v>0</v>
      </c>
      <c r="BF141" s="148">
        <f t="shared" si="5"/>
        <v>0</v>
      </c>
      <c r="BG141" s="148">
        <f t="shared" si="6"/>
        <v>0</v>
      </c>
      <c r="BH141" s="148">
        <f t="shared" si="7"/>
        <v>0</v>
      </c>
      <c r="BI141" s="148">
        <f t="shared" si="8"/>
        <v>0</v>
      </c>
      <c r="BJ141" s="14" t="s">
        <v>121</v>
      </c>
      <c r="BK141" s="149">
        <f t="shared" si="9"/>
        <v>0</v>
      </c>
      <c r="BL141" s="14" t="s">
        <v>120</v>
      </c>
      <c r="BM141" s="147" t="s">
        <v>173</v>
      </c>
    </row>
    <row r="142" spans="1:65" s="2" customFormat="1" ht="21.75" customHeight="1">
      <c r="A142" s="29"/>
      <c r="B142" s="135"/>
      <c r="C142" s="150" t="s">
        <v>174</v>
      </c>
      <c r="D142" s="150" t="s">
        <v>178</v>
      </c>
      <c r="E142" s="151" t="s">
        <v>454</v>
      </c>
      <c r="F142" s="152" t="s">
        <v>439</v>
      </c>
      <c r="G142" s="153" t="s">
        <v>127</v>
      </c>
      <c r="H142" s="154">
        <v>3</v>
      </c>
      <c r="I142" s="155"/>
      <c r="J142" s="154">
        <f t="shared" si="0"/>
        <v>0</v>
      </c>
      <c r="K142" s="156"/>
      <c r="L142" s="157"/>
      <c r="M142" s="158" t="s">
        <v>1</v>
      </c>
      <c r="N142" s="159" t="s">
        <v>40</v>
      </c>
      <c r="O142" s="55"/>
      <c r="P142" s="145">
        <f t="shared" si="1"/>
        <v>0</v>
      </c>
      <c r="Q142" s="145">
        <v>0</v>
      </c>
      <c r="R142" s="145">
        <f t="shared" si="2"/>
        <v>0</v>
      </c>
      <c r="S142" s="145">
        <v>0</v>
      </c>
      <c r="T142" s="146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47" t="s">
        <v>131</v>
      </c>
      <c r="AT142" s="147" t="s">
        <v>178</v>
      </c>
      <c r="AU142" s="147" t="s">
        <v>121</v>
      </c>
      <c r="AY142" s="14" t="s">
        <v>115</v>
      </c>
      <c r="BE142" s="148">
        <f t="shared" si="4"/>
        <v>0</v>
      </c>
      <c r="BF142" s="148">
        <f t="shared" si="5"/>
        <v>0</v>
      </c>
      <c r="BG142" s="148">
        <f t="shared" si="6"/>
        <v>0</v>
      </c>
      <c r="BH142" s="148">
        <f t="shared" si="7"/>
        <v>0</v>
      </c>
      <c r="BI142" s="148">
        <f t="shared" si="8"/>
        <v>0</v>
      </c>
      <c r="BJ142" s="14" t="s">
        <v>121</v>
      </c>
      <c r="BK142" s="149">
        <f t="shared" si="9"/>
        <v>0</v>
      </c>
      <c r="BL142" s="14" t="s">
        <v>120</v>
      </c>
      <c r="BM142" s="147" t="s">
        <v>177</v>
      </c>
    </row>
    <row r="143" spans="1:65" s="2" customFormat="1" ht="16.5" customHeight="1">
      <c r="A143" s="29"/>
      <c r="B143" s="135"/>
      <c r="C143" s="150" t="s">
        <v>149</v>
      </c>
      <c r="D143" s="150" t="s">
        <v>178</v>
      </c>
      <c r="E143" s="151" t="s">
        <v>455</v>
      </c>
      <c r="F143" s="152" t="s">
        <v>456</v>
      </c>
      <c r="G143" s="153" t="s">
        <v>127</v>
      </c>
      <c r="H143" s="154">
        <v>3</v>
      </c>
      <c r="I143" s="155"/>
      <c r="J143" s="154">
        <f t="shared" si="0"/>
        <v>0</v>
      </c>
      <c r="K143" s="156"/>
      <c r="L143" s="157"/>
      <c r="M143" s="158" t="s">
        <v>1</v>
      </c>
      <c r="N143" s="159" t="s">
        <v>40</v>
      </c>
      <c r="O143" s="55"/>
      <c r="P143" s="145">
        <f t="shared" si="1"/>
        <v>0</v>
      </c>
      <c r="Q143" s="145">
        <v>0</v>
      </c>
      <c r="R143" s="145">
        <f t="shared" si="2"/>
        <v>0</v>
      </c>
      <c r="S143" s="145">
        <v>0</v>
      </c>
      <c r="T143" s="146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47" t="s">
        <v>131</v>
      </c>
      <c r="AT143" s="147" t="s">
        <v>178</v>
      </c>
      <c r="AU143" s="147" t="s">
        <v>121</v>
      </c>
      <c r="AY143" s="14" t="s">
        <v>115</v>
      </c>
      <c r="BE143" s="148">
        <f t="shared" si="4"/>
        <v>0</v>
      </c>
      <c r="BF143" s="148">
        <f t="shared" si="5"/>
        <v>0</v>
      </c>
      <c r="BG143" s="148">
        <f t="shared" si="6"/>
        <v>0</v>
      </c>
      <c r="BH143" s="148">
        <f t="shared" si="7"/>
        <v>0</v>
      </c>
      <c r="BI143" s="148">
        <f t="shared" si="8"/>
        <v>0</v>
      </c>
      <c r="BJ143" s="14" t="s">
        <v>121</v>
      </c>
      <c r="BK143" s="149">
        <f t="shared" si="9"/>
        <v>0</v>
      </c>
      <c r="BL143" s="14" t="s">
        <v>120</v>
      </c>
      <c r="BM143" s="147" t="s">
        <v>182</v>
      </c>
    </row>
    <row r="144" spans="1:65" s="2" customFormat="1" ht="21.75" customHeight="1">
      <c r="A144" s="29"/>
      <c r="B144" s="135"/>
      <c r="C144" s="150" t="s">
        <v>183</v>
      </c>
      <c r="D144" s="150" t="s">
        <v>178</v>
      </c>
      <c r="E144" s="151" t="s">
        <v>457</v>
      </c>
      <c r="F144" s="152" t="s">
        <v>439</v>
      </c>
      <c r="G144" s="153" t="s">
        <v>127</v>
      </c>
      <c r="H144" s="154">
        <v>3</v>
      </c>
      <c r="I144" s="155"/>
      <c r="J144" s="154">
        <f t="shared" si="0"/>
        <v>0</v>
      </c>
      <c r="K144" s="156"/>
      <c r="L144" s="157"/>
      <c r="M144" s="158" t="s">
        <v>1</v>
      </c>
      <c r="N144" s="159" t="s">
        <v>40</v>
      </c>
      <c r="O144" s="55"/>
      <c r="P144" s="145">
        <f t="shared" si="1"/>
        <v>0</v>
      </c>
      <c r="Q144" s="145">
        <v>0</v>
      </c>
      <c r="R144" s="145">
        <f t="shared" si="2"/>
        <v>0</v>
      </c>
      <c r="S144" s="145">
        <v>0</v>
      </c>
      <c r="T144" s="146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47" t="s">
        <v>131</v>
      </c>
      <c r="AT144" s="147" t="s">
        <v>178</v>
      </c>
      <c r="AU144" s="147" t="s">
        <v>121</v>
      </c>
      <c r="AY144" s="14" t="s">
        <v>115</v>
      </c>
      <c r="BE144" s="148">
        <f t="shared" si="4"/>
        <v>0</v>
      </c>
      <c r="BF144" s="148">
        <f t="shared" si="5"/>
        <v>0</v>
      </c>
      <c r="BG144" s="148">
        <f t="shared" si="6"/>
        <v>0</v>
      </c>
      <c r="BH144" s="148">
        <f t="shared" si="7"/>
        <v>0</v>
      </c>
      <c r="BI144" s="148">
        <f t="shared" si="8"/>
        <v>0</v>
      </c>
      <c r="BJ144" s="14" t="s">
        <v>121</v>
      </c>
      <c r="BK144" s="149">
        <f t="shared" si="9"/>
        <v>0</v>
      </c>
      <c r="BL144" s="14" t="s">
        <v>120</v>
      </c>
      <c r="BM144" s="147" t="s">
        <v>186</v>
      </c>
    </row>
    <row r="145" spans="1:65" s="2" customFormat="1" ht="16.5" customHeight="1">
      <c r="A145" s="29"/>
      <c r="B145" s="135"/>
      <c r="C145" s="150" t="s">
        <v>7</v>
      </c>
      <c r="D145" s="150" t="s">
        <v>178</v>
      </c>
      <c r="E145" s="151" t="s">
        <v>458</v>
      </c>
      <c r="F145" s="152" t="s">
        <v>459</v>
      </c>
      <c r="G145" s="153" t="s">
        <v>127</v>
      </c>
      <c r="H145" s="154">
        <v>3</v>
      </c>
      <c r="I145" s="155"/>
      <c r="J145" s="154">
        <f t="shared" si="0"/>
        <v>0</v>
      </c>
      <c r="K145" s="156"/>
      <c r="L145" s="157"/>
      <c r="M145" s="158" t="s">
        <v>1</v>
      </c>
      <c r="N145" s="159" t="s">
        <v>40</v>
      </c>
      <c r="O145" s="55"/>
      <c r="P145" s="145">
        <f t="shared" si="1"/>
        <v>0</v>
      </c>
      <c r="Q145" s="145">
        <v>0</v>
      </c>
      <c r="R145" s="145">
        <f t="shared" si="2"/>
        <v>0</v>
      </c>
      <c r="S145" s="145">
        <v>0</v>
      </c>
      <c r="T145" s="146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47" t="s">
        <v>131</v>
      </c>
      <c r="AT145" s="147" t="s">
        <v>178</v>
      </c>
      <c r="AU145" s="147" t="s">
        <v>121</v>
      </c>
      <c r="AY145" s="14" t="s">
        <v>115</v>
      </c>
      <c r="BE145" s="148">
        <f t="shared" si="4"/>
        <v>0</v>
      </c>
      <c r="BF145" s="148">
        <f t="shared" si="5"/>
        <v>0</v>
      </c>
      <c r="BG145" s="148">
        <f t="shared" si="6"/>
        <v>0</v>
      </c>
      <c r="BH145" s="148">
        <f t="shared" si="7"/>
        <v>0</v>
      </c>
      <c r="BI145" s="148">
        <f t="shared" si="8"/>
        <v>0</v>
      </c>
      <c r="BJ145" s="14" t="s">
        <v>121</v>
      </c>
      <c r="BK145" s="149">
        <f t="shared" si="9"/>
        <v>0</v>
      </c>
      <c r="BL145" s="14" t="s">
        <v>120</v>
      </c>
      <c r="BM145" s="147" t="s">
        <v>189</v>
      </c>
    </row>
    <row r="146" spans="1:65" s="2" customFormat="1" ht="21.75" customHeight="1">
      <c r="A146" s="29"/>
      <c r="B146" s="135"/>
      <c r="C146" s="150" t="s">
        <v>190</v>
      </c>
      <c r="D146" s="150" t="s">
        <v>178</v>
      </c>
      <c r="E146" s="151" t="s">
        <v>460</v>
      </c>
      <c r="F146" s="152" t="s">
        <v>439</v>
      </c>
      <c r="G146" s="153" t="s">
        <v>127</v>
      </c>
      <c r="H146" s="154">
        <v>3</v>
      </c>
      <c r="I146" s="155"/>
      <c r="J146" s="154">
        <f t="shared" si="0"/>
        <v>0</v>
      </c>
      <c r="K146" s="156"/>
      <c r="L146" s="157"/>
      <c r="M146" s="158" t="s">
        <v>1</v>
      </c>
      <c r="N146" s="159" t="s">
        <v>40</v>
      </c>
      <c r="O146" s="55"/>
      <c r="P146" s="145">
        <f t="shared" si="1"/>
        <v>0</v>
      </c>
      <c r="Q146" s="145">
        <v>0</v>
      </c>
      <c r="R146" s="145">
        <f t="shared" si="2"/>
        <v>0</v>
      </c>
      <c r="S146" s="145">
        <v>0</v>
      </c>
      <c r="T146" s="146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47" t="s">
        <v>131</v>
      </c>
      <c r="AT146" s="147" t="s">
        <v>178</v>
      </c>
      <c r="AU146" s="147" t="s">
        <v>121</v>
      </c>
      <c r="AY146" s="14" t="s">
        <v>115</v>
      </c>
      <c r="BE146" s="148">
        <f t="shared" si="4"/>
        <v>0</v>
      </c>
      <c r="BF146" s="148">
        <f t="shared" si="5"/>
        <v>0</v>
      </c>
      <c r="BG146" s="148">
        <f t="shared" si="6"/>
        <v>0</v>
      </c>
      <c r="BH146" s="148">
        <f t="shared" si="7"/>
        <v>0</v>
      </c>
      <c r="BI146" s="148">
        <f t="shared" si="8"/>
        <v>0</v>
      </c>
      <c r="BJ146" s="14" t="s">
        <v>121</v>
      </c>
      <c r="BK146" s="149">
        <f t="shared" si="9"/>
        <v>0</v>
      </c>
      <c r="BL146" s="14" t="s">
        <v>120</v>
      </c>
      <c r="BM146" s="147" t="s">
        <v>193</v>
      </c>
    </row>
    <row r="147" spans="1:65" s="11" customFormat="1" ht="22.9" customHeight="1">
      <c r="B147" s="124"/>
      <c r="D147" s="125" t="s">
        <v>73</v>
      </c>
      <c r="E147" s="169" t="s">
        <v>461</v>
      </c>
      <c r="F147" s="169" t="s">
        <v>462</v>
      </c>
      <c r="I147" s="127"/>
      <c r="J147" s="170">
        <f>BK147</f>
        <v>0</v>
      </c>
      <c r="L147" s="124"/>
      <c r="M147" s="129"/>
      <c r="N147" s="130"/>
      <c r="O147" s="130"/>
      <c r="P147" s="131">
        <f>SUM(P148:P162)</f>
        <v>0</v>
      </c>
      <c r="Q147" s="130"/>
      <c r="R147" s="131">
        <f>SUM(R148:R162)</f>
        <v>0</v>
      </c>
      <c r="S147" s="130"/>
      <c r="T147" s="132">
        <f>SUM(T148:T162)</f>
        <v>0</v>
      </c>
      <c r="AR147" s="125" t="s">
        <v>82</v>
      </c>
      <c r="AT147" s="133" t="s">
        <v>73</v>
      </c>
      <c r="AU147" s="133" t="s">
        <v>82</v>
      </c>
      <c r="AY147" s="125" t="s">
        <v>115</v>
      </c>
      <c r="BK147" s="134">
        <f>SUM(BK148:BK162)</f>
        <v>0</v>
      </c>
    </row>
    <row r="148" spans="1:65" s="2" customFormat="1" ht="16.5" customHeight="1">
      <c r="A148" s="29"/>
      <c r="B148" s="135"/>
      <c r="C148" s="150" t="s">
        <v>155</v>
      </c>
      <c r="D148" s="150" t="s">
        <v>178</v>
      </c>
      <c r="E148" s="151" t="s">
        <v>463</v>
      </c>
      <c r="F148" s="152" t="s">
        <v>464</v>
      </c>
      <c r="G148" s="153" t="s">
        <v>127</v>
      </c>
      <c r="H148" s="154">
        <v>3</v>
      </c>
      <c r="I148" s="155"/>
      <c r="J148" s="154">
        <f t="shared" ref="J148:J162" si="10">ROUND(I148*H148,3)</f>
        <v>0</v>
      </c>
      <c r="K148" s="156"/>
      <c r="L148" s="157"/>
      <c r="M148" s="158" t="s">
        <v>1</v>
      </c>
      <c r="N148" s="159" t="s">
        <v>40</v>
      </c>
      <c r="O148" s="55"/>
      <c r="P148" s="145">
        <f t="shared" ref="P148:P162" si="11">O148*H148</f>
        <v>0</v>
      </c>
      <c r="Q148" s="145">
        <v>0</v>
      </c>
      <c r="R148" s="145">
        <f t="shared" ref="R148:R162" si="12">Q148*H148</f>
        <v>0</v>
      </c>
      <c r="S148" s="145">
        <v>0</v>
      </c>
      <c r="T148" s="146">
        <f t="shared" ref="T148:T162" si="13"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47" t="s">
        <v>131</v>
      </c>
      <c r="AT148" s="147" t="s">
        <v>178</v>
      </c>
      <c r="AU148" s="147" t="s">
        <v>121</v>
      </c>
      <c r="AY148" s="14" t="s">
        <v>115</v>
      </c>
      <c r="BE148" s="148">
        <f t="shared" ref="BE148:BE162" si="14">IF(N148="základná",J148,0)</f>
        <v>0</v>
      </c>
      <c r="BF148" s="148">
        <f t="shared" ref="BF148:BF162" si="15">IF(N148="znížená",J148,0)</f>
        <v>0</v>
      </c>
      <c r="BG148" s="148">
        <f t="shared" ref="BG148:BG162" si="16">IF(N148="zákl. prenesená",J148,0)</f>
        <v>0</v>
      </c>
      <c r="BH148" s="148">
        <f t="shared" ref="BH148:BH162" si="17">IF(N148="zníž. prenesená",J148,0)</f>
        <v>0</v>
      </c>
      <c r="BI148" s="148">
        <f t="shared" ref="BI148:BI162" si="18">IF(N148="nulová",J148,0)</f>
        <v>0</v>
      </c>
      <c r="BJ148" s="14" t="s">
        <v>121</v>
      </c>
      <c r="BK148" s="149">
        <f t="shared" ref="BK148:BK162" si="19">ROUND(I148*H148,3)</f>
        <v>0</v>
      </c>
      <c r="BL148" s="14" t="s">
        <v>120</v>
      </c>
      <c r="BM148" s="147" t="s">
        <v>196</v>
      </c>
    </row>
    <row r="149" spans="1:65" s="2" customFormat="1" ht="21.75" customHeight="1">
      <c r="A149" s="29"/>
      <c r="B149" s="135"/>
      <c r="C149" s="150" t="s">
        <v>197</v>
      </c>
      <c r="D149" s="150" t="s">
        <v>178</v>
      </c>
      <c r="E149" s="151" t="s">
        <v>465</v>
      </c>
      <c r="F149" s="152" t="s">
        <v>439</v>
      </c>
      <c r="G149" s="153" t="s">
        <v>127</v>
      </c>
      <c r="H149" s="154">
        <v>3</v>
      </c>
      <c r="I149" s="155"/>
      <c r="J149" s="154">
        <f t="shared" si="10"/>
        <v>0</v>
      </c>
      <c r="K149" s="156"/>
      <c r="L149" s="157"/>
      <c r="M149" s="158" t="s">
        <v>1</v>
      </c>
      <c r="N149" s="159" t="s">
        <v>40</v>
      </c>
      <c r="O149" s="55"/>
      <c r="P149" s="145">
        <f t="shared" si="11"/>
        <v>0</v>
      </c>
      <c r="Q149" s="145">
        <v>0</v>
      </c>
      <c r="R149" s="145">
        <f t="shared" si="12"/>
        <v>0</v>
      </c>
      <c r="S149" s="145">
        <v>0</v>
      </c>
      <c r="T149" s="146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47" t="s">
        <v>131</v>
      </c>
      <c r="AT149" s="147" t="s">
        <v>178</v>
      </c>
      <c r="AU149" s="147" t="s">
        <v>121</v>
      </c>
      <c r="AY149" s="14" t="s">
        <v>115</v>
      </c>
      <c r="BE149" s="148">
        <f t="shared" si="14"/>
        <v>0</v>
      </c>
      <c r="BF149" s="148">
        <f t="shared" si="15"/>
        <v>0</v>
      </c>
      <c r="BG149" s="148">
        <f t="shared" si="16"/>
        <v>0</v>
      </c>
      <c r="BH149" s="148">
        <f t="shared" si="17"/>
        <v>0</v>
      </c>
      <c r="BI149" s="148">
        <f t="shared" si="18"/>
        <v>0</v>
      </c>
      <c r="BJ149" s="14" t="s">
        <v>121</v>
      </c>
      <c r="BK149" s="149">
        <f t="shared" si="19"/>
        <v>0</v>
      </c>
      <c r="BL149" s="14" t="s">
        <v>120</v>
      </c>
      <c r="BM149" s="147" t="s">
        <v>200</v>
      </c>
    </row>
    <row r="150" spans="1:65" s="2" customFormat="1" ht="16.5" customHeight="1">
      <c r="A150" s="29"/>
      <c r="B150" s="135"/>
      <c r="C150" s="150" t="s">
        <v>158</v>
      </c>
      <c r="D150" s="150" t="s">
        <v>178</v>
      </c>
      <c r="E150" s="151" t="s">
        <v>466</v>
      </c>
      <c r="F150" s="152" t="s">
        <v>467</v>
      </c>
      <c r="G150" s="153" t="s">
        <v>127</v>
      </c>
      <c r="H150" s="154">
        <v>1</v>
      </c>
      <c r="I150" s="155"/>
      <c r="J150" s="154">
        <f t="shared" si="10"/>
        <v>0</v>
      </c>
      <c r="K150" s="156"/>
      <c r="L150" s="157"/>
      <c r="M150" s="158" t="s">
        <v>1</v>
      </c>
      <c r="N150" s="159" t="s">
        <v>40</v>
      </c>
      <c r="O150" s="55"/>
      <c r="P150" s="145">
        <f t="shared" si="11"/>
        <v>0</v>
      </c>
      <c r="Q150" s="145">
        <v>0</v>
      </c>
      <c r="R150" s="145">
        <f t="shared" si="12"/>
        <v>0</v>
      </c>
      <c r="S150" s="145">
        <v>0</v>
      </c>
      <c r="T150" s="146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47" t="s">
        <v>131</v>
      </c>
      <c r="AT150" s="147" t="s">
        <v>178</v>
      </c>
      <c r="AU150" s="147" t="s">
        <v>121</v>
      </c>
      <c r="AY150" s="14" t="s">
        <v>115</v>
      </c>
      <c r="BE150" s="148">
        <f t="shared" si="14"/>
        <v>0</v>
      </c>
      <c r="BF150" s="148">
        <f t="shared" si="15"/>
        <v>0</v>
      </c>
      <c r="BG150" s="148">
        <f t="shared" si="16"/>
        <v>0</v>
      </c>
      <c r="BH150" s="148">
        <f t="shared" si="17"/>
        <v>0</v>
      </c>
      <c r="BI150" s="148">
        <f t="shared" si="18"/>
        <v>0</v>
      </c>
      <c r="BJ150" s="14" t="s">
        <v>121</v>
      </c>
      <c r="BK150" s="149">
        <f t="shared" si="19"/>
        <v>0</v>
      </c>
      <c r="BL150" s="14" t="s">
        <v>120</v>
      </c>
      <c r="BM150" s="147" t="s">
        <v>203</v>
      </c>
    </row>
    <row r="151" spans="1:65" s="2" customFormat="1" ht="21.75" customHeight="1">
      <c r="A151" s="29"/>
      <c r="B151" s="135"/>
      <c r="C151" s="150" t="s">
        <v>204</v>
      </c>
      <c r="D151" s="150" t="s">
        <v>178</v>
      </c>
      <c r="E151" s="151" t="s">
        <v>468</v>
      </c>
      <c r="F151" s="152" t="s">
        <v>439</v>
      </c>
      <c r="G151" s="153" t="s">
        <v>127</v>
      </c>
      <c r="H151" s="154">
        <v>1</v>
      </c>
      <c r="I151" s="155"/>
      <c r="J151" s="154">
        <f t="shared" si="10"/>
        <v>0</v>
      </c>
      <c r="K151" s="156"/>
      <c r="L151" s="157"/>
      <c r="M151" s="158" t="s">
        <v>1</v>
      </c>
      <c r="N151" s="159" t="s">
        <v>40</v>
      </c>
      <c r="O151" s="55"/>
      <c r="P151" s="145">
        <f t="shared" si="11"/>
        <v>0</v>
      </c>
      <c r="Q151" s="145">
        <v>0</v>
      </c>
      <c r="R151" s="145">
        <f t="shared" si="12"/>
        <v>0</v>
      </c>
      <c r="S151" s="145">
        <v>0</v>
      </c>
      <c r="T151" s="146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47" t="s">
        <v>131</v>
      </c>
      <c r="AT151" s="147" t="s">
        <v>178</v>
      </c>
      <c r="AU151" s="147" t="s">
        <v>121</v>
      </c>
      <c r="AY151" s="14" t="s">
        <v>115</v>
      </c>
      <c r="BE151" s="148">
        <f t="shared" si="14"/>
        <v>0</v>
      </c>
      <c r="BF151" s="148">
        <f t="shared" si="15"/>
        <v>0</v>
      </c>
      <c r="BG151" s="148">
        <f t="shared" si="16"/>
        <v>0</v>
      </c>
      <c r="BH151" s="148">
        <f t="shared" si="17"/>
        <v>0</v>
      </c>
      <c r="BI151" s="148">
        <f t="shared" si="18"/>
        <v>0</v>
      </c>
      <c r="BJ151" s="14" t="s">
        <v>121</v>
      </c>
      <c r="BK151" s="149">
        <f t="shared" si="19"/>
        <v>0</v>
      </c>
      <c r="BL151" s="14" t="s">
        <v>120</v>
      </c>
      <c r="BM151" s="147" t="s">
        <v>207</v>
      </c>
    </row>
    <row r="152" spans="1:65" s="2" customFormat="1" ht="16.5" customHeight="1">
      <c r="A152" s="29"/>
      <c r="B152" s="135"/>
      <c r="C152" s="150" t="s">
        <v>162</v>
      </c>
      <c r="D152" s="150" t="s">
        <v>178</v>
      </c>
      <c r="E152" s="151" t="s">
        <v>469</v>
      </c>
      <c r="F152" s="152" t="s">
        <v>470</v>
      </c>
      <c r="G152" s="153" t="s">
        <v>127</v>
      </c>
      <c r="H152" s="154">
        <v>1</v>
      </c>
      <c r="I152" s="155"/>
      <c r="J152" s="154">
        <f t="shared" si="10"/>
        <v>0</v>
      </c>
      <c r="K152" s="156"/>
      <c r="L152" s="157"/>
      <c r="M152" s="158" t="s">
        <v>1</v>
      </c>
      <c r="N152" s="159" t="s">
        <v>40</v>
      </c>
      <c r="O152" s="55"/>
      <c r="P152" s="145">
        <f t="shared" si="11"/>
        <v>0</v>
      </c>
      <c r="Q152" s="145">
        <v>0</v>
      </c>
      <c r="R152" s="145">
        <f t="shared" si="12"/>
        <v>0</v>
      </c>
      <c r="S152" s="145">
        <v>0</v>
      </c>
      <c r="T152" s="146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47" t="s">
        <v>131</v>
      </c>
      <c r="AT152" s="147" t="s">
        <v>178</v>
      </c>
      <c r="AU152" s="147" t="s">
        <v>121</v>
      </c>
      <c r="AY152" s="14" t="s">
        <v>115</v>
      </c>
      <c r="BE152" s="148">
        <f t="shared" si="14"/>
        <v>0</v>
      </c>
      <c r="BF152" s="148">
        <f t="shared" si="15"/>
        <v>0</v>
      </c>
      <c r="BG152" s="148">
        <f t="shared" si="16"/>
        <v>0</v>
      </c>
      <c r="BH152" s="148">
        <f t="shared" si="17"/>
        <v>0</v>
      </c>
      <c r="BI152" s="148">
        <f t="shared" si="18"/>
        <v>0</v>
      </c>
      <c r="BJ152" s="14" t="s">
        <v>121</v>
      </c>
      <c r="BK152" s="149">
        <f t="shared" si="19"/>
        <v>0</v>
      </c>
      <c r="BL152" s="14" t="s">
        <v>120</v>
      </c>
      <c r="BM152" s="147" t="s">
        <v>210</v>
      </c>
    </row>
    <row r="153" spans="1:65" s="2" customFormat="1" ht="21.75" customHeight="1">
      <c r="A153" s="29"/>
      <c r="B153" s="135"/>
      <c r="C153" s="150" t="s">
        <v>211</v>
      </c>
      <c r="D153" s="150" t="s">
        <v>178</v>
      </c>
      <c r="E153" s="151" t="s">
        <v>471</v>
      </c>
      <c r="F153" s="152" t="s">
        <v>439</v>
      </c>
      <c r="G153" s="153" t="s">
        <v>127</v>
      </c>
      <c r="H153" s="154">
        <v>1</v>
      </c>
      <c r="I153" s="155"/>
      <c r="J153" s="154">
        <f t="shared" si="10"/>
        <v>0</v>
      </c>
      <c r="K153" s="156"/>
      <c r="L153" s="157"/>
      <c r="M153" s="158" t="s">
        <v>1</v>
      </c>
      <c r="N153" s="159" t="s">
        <v>40</v>
      </c>
      <c r="O153" s="55"/>
      <c r="P153" s="145">
        <f t="shared" si="11"/>
        <v>0</v>
      </c>
      <c r="Q153" s="145">
        <v>0</v>
      </c>
      <c r="R153" s="145">
        <f t="shared" si="12"/>
        <v>0</v>
      </c>
      <c r="S153" s="145">
        <v>0</v>
      </c>
      <c r="T153" s="146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47" t="s">
        <v>131</v>
      </c>
      <c r="AT153" s="147" t="s">
        <v>178</v>
      </c>
      <c r="AU153" s="147" t="s">
        <v>121</v>
      </c>
      <c r="AY153" s="14" t="s">
        <v>115</v>
      </c>
      <c r="BE153" s="148">
        <f t="shared" si="14"/>
        <v>0</v>
      </c>
      <c r="BF153" s="148">
        <f t="shared" si="15"/>
        <v>0</v>
      </c>
      <c r="BG153" s="148">
        <f t="shared" si="16"/>
        <v>0</v>
      </c>
      <c r="BH153" s="148">
        <f t="shared" si="17"/>
        <v>0</v>
      </c>
      <c r="BI153" s="148">
        <f t="shared" si="18"/>
        <v>0</v>
      </c>
      <c r="BJ153" s="14" t="s">
        <v>121</v>
      </c>
      <c r="BK153" s="149">
        <f t="shared" si="19"/>
        <v>0</v>
      </c>
      <c r="BL153" s="14" t="s">
        <v>120</v>
      </c>
      <c r="BM153" s="147" t="s">
        <v>214</v>
      </c>
    </row>
    <row r="154" spans="1:65" s="2" customFormat="1" ht="16.5" customHeight="1">
      <c r="A154" s="29"/>
      <c r="B154" s="135"/>
      <c r="C154" s="150" t="s">
        <v>165</v>
      </c>
      <c r="D154" s="150" t="s">
        <v>178</v>
      </c>
      <c r="E154" s="151" t="s">
        <v>472</v>
      </c>
      <c r="F154" s="152" t="s">
        <v>473</v>
      </c>
      <c r="G154" s="153" t="s">
        <v>127</v>
      </c>
      <c r="H154" s="154">
        <v>1</v>
      </c>
      <c r="I154" s="155"/>
      <c r="J154" s="154">
        <f t="shared" si="10"/>
        <v>0</v>
      </c>
      <c r="K154" s="156"/>
      <c r="L154" s="157"/>
      <c r="M154" s="158" t="s">
        <v>1</v>
      </c>
      <c r="N154" s="159" t="s">
        <v>40</v>
      </c>
      <c r="O154" s="55"/>
      <c r="P154" s="145">
        <f t="shared" si="11"/>
        <v>0</v>
      </c>
      <c r="Q154" s="145">
        <v>0</v>
      </c>
      <c r="R154" s="145">
        <f t="shared" si="12"/>
        <v>0</v>
      </c>
      <c r="S154" s="145">
        <v>0</v>
      </c>
      <c r="T154" s="146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47" t="s">
        <v>131</v>
      </c>
      <c r="AT154" s="147" t="s">
        <v>178</v>
      </c>
      <c r="AU154" s="147" t="s">
        <v>121</v>
      </c>
      <c r="AY154" s="14" t="s">
        <v>115</v>
      </c>
      <c r="BE154" s="148">
        <f t="shared" si="14"/>
        <v>0</v>
      </c>
      <c r="BF154" s="148">
        <f t="shared" si="15"/>
        <v>0</v>
      </c>
      <c r="BG154" s="148">
        <f t="shared" si="16"/>
        <v>0</v>
      </c>
      <c r="BH154" s="148">
        <f t="shared" si="17"/>
        <v>0</v>
      </c>
      <c r="BI154" s="148">
        <f t="shared" si="18"/>
        <v>0</v>
      </c>
      <c r="BJ154" s="14" t="s">
        <v>121</v>
      </c>
      <c r="BK154" s="149">
        <f t="shared" si="19"/>
        <v>0</v>
      </c>
      <c r="BL154" s="14" t="s">
        <v>120</v>
      </c>
      <c r="BM154" s="147" t="s">
        <v>217</v>
      </c>
    </row>
    <row r="155" spans="1:65" s="2" customFormat="1" ht="21.75" customHeight="1">
      <c r="A155" s="29"/>
      <c r="B155" s="135"/>
      <c r="C155" s="150" t="s">
        <v>218</v>
      </c>
      <c r="D155" s="150" t="s">
        <v>178</v>
      </c>
      <c r="E155" s="151" t="s">
        <v>474</v>
      </c>
      <c r="F155" s="152" t="s">
        <v>439</v>
      </c>
      <c r="G155" s="153" t="s">
        <v>127</v>
      </c>
      <c r="H155" s="154">
        <v>1</v>
      </c>
      <c r="I155" s="155"/>
      <c r="J155" s="154">
        <f t="shared" si="10"/>
        <v>0</v>
      </c>
      <c r="K155" s="156"/>
      <c r="L155" s="157"/>
      <c r="M155" s="158" t="s">
        <v>1</v>
      </c>
      <c r="N155" s="159" t="s">
        <v>40</v>
      </c>
      <c r="O155" s="55"/>
      <c r="P155" s="145">
        <f t="shared" si="11"/>
        <v>0</v>
      </c>
      <c r="Q155" s="145">
        <v>0</v>
      </c>
      <c r="R155" s="145">
        <f t="shared" si="12"/>
        <v>0</v>
      </c>
      <c r="S155" s="145">
        <v>0</v>
      </c>
      <c r="T155" s="146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47" t="s">
        <v>131</v>
      </c>
      <c r="AT155" s="147" t="s">
        <v>178</v>
      </c>
      <c r="AU155" s="147" t="s">
        <v>121</v>
      </c>
      <c r="AY155" s="14" t="s">
        <v>115</v>
      </c>
      <c r="BE155" s="148">
        <f t="shared" si="14"/>
        <v>0</v>
      </c>
      <c r="BF155" s="148">
        <f t="shared" si="15"/>
        <v>0</v>
      </c>
      <c r="BG155" s="148">
        <f t="shared" si="16"/>
        <v>0</v>
      </c>
      <c r="BH155" s="148">
        <f t="shared" si="17"/>
        <v>0</v>
      </c>
      <c r="BI155" s="148">
        <f t="shared" si="18"/>
        <v>0</v>
      </c>
      <c r="BJ155" s="14" t="s">
        <v>121</v>
      </c>
      <c r="BK155" s="149">
        <f t="shared" si="19"/>
        <v>0</v>
      </c>
      <c r="BL155" s="14" t="s">
        <v>120</v>
      </c>
      <c r="BM155" s="147" t="s">
        <v>221</v>
      </c>
    </row>
    <row r="156" spans="1:65" s="2" customFormat="1" ht="21.75" customHeight="1">
      <c r="A156" s="29"/>
      <c r="B156" s="135"/>
      <c r="C156" s="150" t="s">
        <v>169</v>
      </c>
      <c r="D156" s="150" t="s">
        <v>178</v>
      </c>
      <c r="E156" s="151" t="s">
        <v>475</v>
      </c>
      <c r="F156" s="152" t="s">
        <v>476</v>
      </c>
      <c r="G156" s="153" t="s">
        <v>127</v>
      </c>
      <c r="H156" s="154">
        <v>1</v>
      </c>
      <c r="I156" s="155"/>
      <c r="J156" s="154">
        <f t="shared" si="10"/>
        <v>0</v>
      </c>
      <c r="K156" s="156"/>
      <c r="L156" s="157"/>
      <c r="M156" s="158" t="s">
        <v>1</v>
      </c>
      <c r="N156" s="159" t="s">
        <v>40</v>
      </c>
      <c r="O156" s="55"/>
      <c r="P156" s="145">
        <f t="shared" si="11"/>
        <v>0</v>
      </c>
      <c r="Q156" s="145">
        <v>0</v>
      </c>
      <c r="R156" s="145">
        <f t="shared" si="12"/>
        <v>0</v>
      </c>
      <c r="S156" s="145">
        <v>0</v>
      </c>
      <c r="T156" s="146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47" t="s">
        <v>131</v>
      </c>
      <c r="AT156" s="147" t="s">
        <v>178</v>
      </c>
      <c r="AU156" s="147" t="s">
        <v>121</v>
      </c>
      <c r="AY156" s="14" t="s">
        <v>115</v>
      </c>
      <c r="BE156" s="148">
        <f t="shared" si="14"/>
        <v>0</v>
      </c>
      <c r="BF156" s="148">
        <f t="shared" si="15"/>
        <v>0</v>
      </c>
      <c r="BG156" s="148">
        <f t="shared" si="16"/>
        <v>0</v>
      </c>
      <c r="BH156" s="148">
        <f t="shared" si="17"/>
        <v>0</v>
      </c>
      <c r="BI156" s="148">
        <f t="shared" si="18"/>
        <v>0</v>
      </c>
      <c r="BJ156" s="14" t="s">
        <v>121</v>
      </c>
      <c r="BK156" s="149">
        <f t="shared" si="19"/>
        <v>0</v>
      </c>
      <c r="BL156" s="14" t="s">
        <v>120</v>
      </c>
      <c r="BM156" s="147" t="s">
        <v>224</v>
      </c>
    </row>
    <row r="157" spans="1:65" s="2" customFormat="1" ht="16.5" customHeight="1">
      <c r="A157" s="29"/>
      <c r="B157" s="135"/>
      <c r="C157" s="150" t="s">
        <v>225</v>
      </c>
      <c r="D157" s="150" t="s">
        <v>178</v>
      </c>
      <c r="E157" s="151" t="s">
        <v>477</v>
      </c>
      <c r="F157" s="152" t="s">
        <v>478</v>
      </c>
      <c r="G157" s="153" t="s">
        <v>127</v>
      </c>
      <c r="H157" s="154">
        <v>1</v>
      </c>
      <c r="I157" s="155"/>
      <c r="J157" s="154">
        <f t="shared" si="10"/>
        <v>0</v>
      </c>
      <c r="K157" s="156"/>
      <c r="L157" s="157"/>
      <c r="M157" s="158" t="s">
        <v>1</v>
      </c>
      <c r="N157" s="159" t="s">
        <v>40</v>
      </c>
      <c r="O157" s="55"/>
      <c r="P157" s="145">
        <f t="shared" si="11"/>
        <v>0</v>
      </c>
      <c r="Q157" s="145">
        <v>0</v>
      </c>
      <c r="R157" s="145">
        <f t="shared" si="12"/>
        <v>0</v>
      </c>
      <c r="S157" s="145">
        <v>0</v>
      </c>
      <c r="T157" s="146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47" t="s">
        <v>131</v>
      </c>
      <c r="AT157" s="147" t="s">
        <v>178</v>
      </c>
      <c r="AU157" s="147" t="s">
        <v>121</v>
      </c>
      <c r="AY157" s="14" t="s">
        <v>115</v>
      </c>
      <c r="BE157" s="148">
        <f t="shared" si="14"/>
        <v>0</v>
      </c>
      <c r="BF157" s="148">
        <f t="shared" si="15"/>
        <v>0</v>
      </c>
      <c r="BG157" s="148">
        <f t="shared" si="16"/>
        <v>0</v>
      </c>
      <c r="BH157" s="148">
        <f t="shared" si="17"/>
        <v>0</v>
      </c>
      <c r="BI157" s="148">
        <f t="shared" si="18"/>
        <v>0</v>
      </c>
      <c r="BJ157" s="14" t="s">
        <v>121</v>
      </c>
      <c r="BK157" s="149">
        <f t="shared" si="19"/>
        <v>0</v>
      </c>
      <c r="BL157" s="14" t="s">
        <v>120</v>
      </c>
      <c r="BM157" s="147" t="s">
        <v>228</v>
      </c>
    </row>
    <row r="158" spans="1:65" s="2" customFormat="1" ht="21.75" customHeight="1">
      <c r="A158" s="29"/>
      <c r="B158" s="135"/>
      <c r="C158" s="150" t="s">
        <v>173</v>
      </c>
      <c r="D158" s="150" t="s">
        <v>178</v>
      </c>
      <c r="E158" s="151" t="s">
        <v>479</v>
      </c>
      <c r="F158" s="152" t="s">
        <v>439</v>
      </c>
      <c r="G158" s="153" t="s">
        <v>127</v>
      </c>
      <c r="H158" s="154">
        <v>1</v>
      </c>
      <c r="I158" s="155"/>
      <c r="J158" s="154">
        <f t="shared" si="10"/>
        <v>0</v>
      </c>
      <c r="K158" s="156"/>
      <c r="L158" s="157"/>
      <c r="M158" s="158" t="s">
        <v>1</v>
      </c>
      <c r="N158" s="159" t="s">
        <v>40</v>
      </c>
      <c r="O158" s="55"/>
      <c r="P158" s="145">
        <f t="shared" si="11"/>
        <v>0</v>
      </c>
      <c r="Q158" s="145">
        <v>0</v>
      </c>
      <c r="R158" s="145">
        <f t="shared" si="12"/>
        <v>0</v>
      </c>
      <c r="S158" s="145">
        <v>0</v>
      </c>
      <c r="T158" s="146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47" t="s">
        <v>131</v>
      </c>
      <c r="AT158" s="147" t="s">
        <v>178</v>
      </c>
      <c r="AU158" s="147" t="s">
        <v>121</v>
      </c>
      <c r="AY158" s="14" t="s">
        <v>115</v>
      </c>
      <c r="BE158" s="148">
        <f t="shared" si="14"/>
        <v>0</v>
      </c>
      <c r="BF158" s="148">
        <f t="shared" si="15"/>
        <v>0</v>
      </c>
      <c r="BG158" s="148">
        <f t="shared" si="16"/>
        <v>0</v>
      </c>
      <c r="BH158" s="148">
        <f t="shared" si="17"/>
        <v>0</v>
      </c>
      <c r="BI158" s="148">
        <f t="shared" si="18"/>
        <v>0</v>
      </c>
      <c r="BJ158" s="14" t="s">
        <v>121</v>
      </c>
      <c r="BK158" s="149">
        <f t="shared" si="19"/>
        <v>0</v>
      </c>
      <c r="BL158" s="14" t="s">
        <v>120</v>
      </c>
      <c r="BM158" s="147" t="s">
        <v>231</v>
      </c>
    </row>
    <row r="159" spans="1:65" s="2" customFormat="1" ht="21.75" customHeight="1">
      <c r="A159" s="29"/>
      <c r="B159" s="135"/>
      <c r="C159" s="150" t="s">
        <v>232</v>
      </c>
      <c r="D159" s="150" t="s">
        <v>178</v>
      </c>
      <c r="E159" s="151" t="s">
        <v>480</v>
      </c>
      <c r="F159" s="152" t="s">
        <v>481</v>
      </c>
      <c r="G159" s="153" t="s">
        <v>127</v>
      </c>
      <c r="H159" s="154">
        <v>1</v>
      </c>
      <c r="I159" s="155"/>
      <c r="J159" s="154">
        <f t="shared" si="10"/>
        <v>0</v>
      </c>
      <c r="K159" s="156"/>
      <c r="L159" s="157"/>
      <c r="M159" s="158" t="s">
        <v>1</v>
      </c>
      <c r="N159" s="159" t="s">
        <v>40</v>
      </c>
      <c r="O159" s="55"/>
      <c r="P159" s="145">
        <f t="shared" si="11"/>
        <v>0</v>
      </c>
      <c r="Q159" s="145">
        <v>0</v>
      </c>
      <c r="R159" s="145">
        <f t="shared" si="12"/>
        <v>0</v>
      </c>
      <c r="S159" s="145">
        <v>0</v>
      </c>
      <c r="T159" s="146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47" t="s">
        <v>131</v>
      </c>
      <c r="AT159" s="147" t="s">
        <v>178</v>
      </c>
      <c r="AU159" s="147" t="s">
        <v>121</v>
      </c>
      <c r="AY159" s="14" t="s">
        <v>115</v>
      </c>
      <c r="BE159" s="148">
        <f t="shared" si="14"/>
        <v>0</v>
      </c>
      <c r="BF159" s="148">
        <f t="shared" si="15"/>
        <v>0</v>
      </c>
      <c r="BG159" s="148">
        <f t="shared" si="16"/>
        <v>0</v>
      </c>
      <c r="BH159" s="148">
        <f t="shared" si="17"/>
        <v>0</v>
      </c>
      <c r="BI159" s="148">
        <f t="shared" si="18"/>
        <v>0</v>
      </c>
      <c r="BJ159" s="14" t="s">
        <v>121</v>
      </c>
      <c r="BK159" s="149">
        <f t="shared" si="19"/>
        <v>0</v>
      </c>
      <c r="BL159" s="14" t="s">
        <v>120</v>
      </c>
      <c r="BM159" s="147" t="s">
        <v>235</v>
      </c>
    </row>
    <row r="160" spans="1:65" s="2" customFormat="1" ht="16.5" customHeight="1">
      <c r="A160" s="29"/>
      <c r="B160" s="135"/>
      <c r="C160" s="150" t="s">
        <v>177</v>
      </c>
      <c r="D160" s="150" t="s">
        <v>178</v>
      </c>
      <c r="E160" s="151" t="s">
        <v>482</v>
      </c>
      <c r="F160" s="152" t="s">
        <v>483</v>
      </c>
      <c r="G160" s="153" t="s">
        <v>127</v>
      </c>
      <c r="H160" s="154">
        <v>1</v>
      </c>
      <c r="I160" s="155"/>
      <c r="J160" s="154">
        <f t="shared" si="10"/>
        <v>0</v>
      </c>
      <c r="K160" s="156"/>
      <c r="L160" s="157"/>
      <c r="M160" s="158" t="s">
        <v>1</v>
      </c>
      <c r="N160" s="159" t="s">
        <v>40</v>
      </c>
      <c r="O160" s="55"/>
      <c r="P160" s="145">
        <f t="shared" si="11"/>
        <v>0</v>
      </c>
      <c r="Q160" s="145">
        <v>0</v>
      </c>
      <c r="R160" s="145">
        <f t="shared" si="12"/>
        <v>0</v>
      </c>
      <c r="S160" s="145">
        <v>0</v>
      </c>
      <c r="T160" s="146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47" t="s">
        <v>131</v>
      </c>
      <c r="AT160" s="147" t="s">
        <v>178</v>
      </c>
      <c r="AU160" s="147" t="s">
        <v>121</v>
      </c>
      <c r="AY160" s="14" t="s">
        <v>115</v>
      </c>
      <c r="BE160" s="148">
        <f t="shared" si="14"/>
        <v>0</v>
      </c>
      <c r="BF160" s="148">
        <f t="shared" si="15"/>
        <v>0</v>
      </c>
      <c r="BG160" s="148">
        <f t="shared" si="16"/>
        <v>0</v>
      </c>
      <c r="BH160" s="148">
        <f t="shared" si="17"/>
        <v>0</v>
      </c>
      <c r="BI160" s="148">
        <f t="shared" si="18"/>
        <v>0</v>
      </c>
      <c r="BJ160" s="14" t="s">
        <v>121</v>
      </c>
      <c r="BK160" s="149">
        <f t="shared" si="19"/>
        <v>0</v>
      </c>
      <c r="BL160" s="14" t="s">
        <v>120</v>
      </c>
      <c r="BM160" s="147" t="s">
        <v>238</v>
      </c>
    </row>
    <row r="161" spans="1:65" s="2" customFormat="1" ht="21.75" customHeight="1">
      <c r="A161" s="29"/>
      <c r="B161" s="135"/>
      <c r="C161" s="150" t="s">
        <v>239</v>
      </c>
      <c r="D161" s="150" t="s">
        <v>178</v>
      </c>
      <c r="E161" s="151" t="s">
        <v>484</v>
      </c>
      <c r="F161" s="152" t="s">
        <v>439</v>
      </c>
      <c r="G161" s="153" t="s">
        <v>127</v>
      </c>
      <c r="H161" s="154">
        <v>1</v>
      </c>
      <c r="I161" s="155"/>
      <c r="J161" s="154">
        <f t="shared" si="10"/>
        <v>0</v>
      </c>
      <c r="K161" s="156"/>
      <c r="L161" s="157"/>
      <c r="M161" s="158" t="s">
        <v>1</v>
      </c>
      <c r="N161" s="159" t="s">
        <v>40</v>
      </c>
      <c r="O161" s="55"/>
      <c r="P161" s="145">
        <f t="shared" si="11"/>
        <v>0</v>
      </c>
      <c r="Q161" s="145">
        <v>0</v>
      </c>
      <c r="R161" s="145">
        <f t="shared" si="12"/>
        <v>0</v>
      </c>
      <c r="S161" s="145">
        <v>0</v>
      </c>
      <c r="T161" s="146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47" t="s">
        <v>131</v>
      </c>
      <c r="AT161" s="147" t="s">
        <v>178</v>
      </c>
      <c r="AU161" s="147" t="s">
        <v>121</v>
      </c>
      <c r="AY161" s="14" t="s">
        <v>115</v>
      </c>
      <c r="BE161" s="148">
        <f t="shared" si="14"/>
        <v>0</v>
      </c>
      <c r="BF161" s="148">
        <f t="shared" si="15"/>
        <v>0</v>
      </c>
      <c r="BG161" s="148">
        <f t="shared" si="16"/>
        <v>0</v>
      </c>
      <c r="BH161" s="148">
        <f t="shared" si="17"/>
        <v>0</v>
      </c>
      <c r="BI161" s="148">
        <f t="shared" si="18"/>
        <v>0</v>
      </c>
      <c r="BJ161" s="14" t="s">
        <v>121</v>
      </c>
      <c r="BK161" s="149">
        <f t="shared" si="19"/>
        <v>0</v>
      </c>
      <c r="BL161" s="14" t="s">
        <v>120</v>
      </c>
      <c r="BM161" s="147" t="s">
        <v>242</v>
      </c>
    </row>
    <row r="162" spans="1:65" s="2" customFormat="1" ht="21.75" customHeight="1">
      <c r="A162" s="29"/>
      <c r="B162" s="135"/>
      <c r="C162" s="150" t="s">
        <v>182</v>
      </c>
      <c r="D162" s="150" t="s">
        <v>178</v>
      </c>
      <c r="E162" s="151" t="s">
        <v>485</v>
      </c>
      <c r="F162" s="152" t="s">
        <v>486</v>
      </c>
      <c r="G162" s="153" t="s">
        <v>127</v>
      </c>
      <c r="H162" s="154">
        <v>1</v>
      </c>
      <c r="I162" s="155"/>
      <c r="J162" s="154">
        <f t="shared" si="10"/>
        <v>0</v>
      </c>
      <c r="K162" s="156"/>
      <c r="L162" s="157"/>
      <c r="M162" s="158" t="s">
        <v>1</v>
      </c>
      <c r="N162" s="159" t="s">
        <v>40</v>
      </c>
      <c r="O162" s="55"/>
      <c r="P162" s="145">
        <f t="shared" si="11"/>
        <v>0</v>
      </c>
      <c r="Q162" s="145">
        <v>0</v>
      </c>
      <c r="R162" s="145">
        <f t="shared" si="12"/>
        <v>0</v>
      </c>
      <c r="S162" s="145">
        <v>0</v>
      </c>
      <c r="T162" s="146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47" t="s">
        <v>131</v>
      </c>
      <c r="AT162" s="147" t="s">
        <v>178</v>
      </c>
      <c r="AU162" s="147" t="s">
        <v>121</v>
      </c>
      <c r="AY162" s="14" t="s">
        <v>115</v>
      </c>
      <c r="BE162" s="148">
        <f t="shared" si="14"/>
        <v>0</v>
      </c>
      <c r="BF162" s="148">
        <f t="shared" si="15"/>
        <v>0</v>
      </c>
      <c r="BG162" s="148">
        <f t="shared" si="16"/>
        <v>0</v>
      </c>
      <c r="BH162" s="148">
        <f t="shared" si="17"/>
        <v>0</v>
      </c>
      <c r="BI162" s="148">
        <f t="shared" si="18"/>
        <v>0</v>
      </c>
      <c r="BJ162" s="14" t="s">
        <v>121</v>
      </c>
      <c r="BK162" s="149">
        <f t="shared" si="19"/>
        <v>0</v>
      </c>
      <c r="BL162" s="14" t="s">
        <v>120</v>
      </c>
      <c r="BM162" s="147" t="s">
        <v>245</v>
      </c>
    </row>
    <row r="163" spans="1:65" s="11" customFormat="1" ht="22.9" customHeight="1">
      <c r="B163" s="124"/>
      <c r="D163" s="125" t="s">
        <v>73</v>
      </c>
      <c r="E163" s="169" t="s">
        <v>298</v>
      </c>
      <c r="F163" s="169" t="s">
        <v>487</v>
      </c>
      <c r="I163" s="127"/>
      <c r="J163" s="170">
        <f>BK163</f>
        <v>0</v>
      </c>
      <c r="L163" s="124"/>
      <c r="M163" s="129"/>
      <c r="N163" s="130"/>
      <c r="O163" s="130"/>
      <c r="P163" s="131">
        <f>SUM(P164:P175)</f>
        <v>0</v>
      </c>
      <c r="Q163" s="130"/>
      <c r="R163" s="131">
        <f>SUM(R164:R175)</f>
        <v>0</v>
      </c>
      <c r="S163" s="130"/>
      <c r="T163" s="132">
        <f>SUM(T164:T175)</f>
        <v>0</v>
      </c>
      <c r="AR163" s="125" t="s">
        <v>82</v>
      </c>
      <c r="AT163" s="133" t="s">
        <v>73</v>
      </c>
      <c r="AU163" s="133" t="s">
        <v>82</v>
      </c>
      <c r="AY163" s="125" t="s">
        <v>115</v>
      </c>
      <c r="BK163" s="134">
        <f>SUM(BK164:BK175)</f>
        <v>0</v>
      </c>
    </row>
    <row r="164" spans="1:65" s="2" customFormat="1" ht="16.5" customHeight="1">
      <c r="A164" s="29"/>
      <c r="B164" s="135"/>
      <c r="C164" s="150" t="s">
        <v>246</v>
      </c>
      <c r="D164" s="150" t="s">
        <v>178</v>
      </c>
      <c r="E164" s="151" t="s">
        <v>488</v>
      </c>
      <c r="F164" s="152" t="s">
        <v>489</v>
      </c>
      <c r="G164" s="153" t="s">
        <v>127</v>
      </c>
      <c r="H164" s="154">
        <v>1</v>
      </c>
      <c r="I164" s="155"/>
      <c r="J164" s="154">
        <f t="shared" ref="J164:J175" si="20">ROUND(I164*H164,3)</f>
        <v>0</v>
      </c>
      <c r="K164" s="156"/>
      <c r="L164" s="157"/>
      <c r="M164" s="158" t="s">
        <v>1</v>
      </c>
      <c r="N164" s="159" t="s">
        <v>40</v>
      </c>
      <c r="O164" s="55"/>
      <c r="P164" s="145">
        <f t="shared" ref="P164:P175" si="21">O164*H164</f>
        <v>0</v>
      </c>
      <c r="Q164" s="145">
        <v>0</v>
      </c>
      <c r="R164" s="145">
        <f t="shared" ref="R164:R175" si="22">Q164*H164</f>
        <v>0</v>
      </c>
      <c r="S164" s="145">
        <v>0</v>
      </c>
      <c r="T164" s="146">
        <f t="shared" ref="T164:T175" si="23"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47" t="s">
        <v>131</v>
      </c>
      <c r="AT164" s="147" t="s">
        <v>178</v>
      </c>
      <c r="AU164" s="147" t="s">
        <v>121</v>
      </c>
      <c r="AY164" s="14" t="s">
        <v>115</v>
      </c>
      <c r="BE164" s="148">
        <f t="shared" ref="BE164:BE175" si="24">IF(N164="základná",J164,0)</f>
        <v>0</v>
      </c>
      <c r="BF164" s="148">
        <f t="shared" ref="BF164:BF175" si="25">IF(N164="znížená",J164,0)</f>
        <v>0</v>
      </c>
      <c r="BG164" s="148">
        <f t="shared" ref="BG164:BG175" si="26">IF(N164="zákl. prenesená",J164,0)</f>
        <v>0</v>
      </c>
      <c r="BH164" s="148">
        <f t="shared" ref="BH164:BH175" si="27">IF(N164="zníž. prenesená",J164,0)</f>
        <v>0</v>
      </c>
      <c r="BI164" s="148">
        <f t="shared" ref="BI164:BI175" si="28">IF(N164="nulová",J164,0)</f>
        <v>0</v>
      </c>
      <c r="BJ164" s="14" t="s">
        <v>121</v>
      </c>
      <c r="BK164" s="149">
        <f t="shared" ref="BK164:BK175" si="29">ROUND(I164*H164,3)</f>
        <v>0</v>
      </c>
      <c r="BL164" s="14" t="s">
        <v>120</v>
      </c>
      <c r="BM164" s="147" t="s">
        <v>249</v>
      </c>
    </row>
    <row r="165" spans="1:65" s="2" customFormat="1" ht="21.75" customHeight="1">
      <c r="A165" s="29"/>
      <c r="B165" s="135"/>
      <c r="C165" s="150" t="s">
        <v>186</v>
      </c>
      <c r="D165" s="150" t="s">
        <v>178</v>
      </c>
      <c r="E165" s="151" t="s">
        <v>490</v>
      </c>
      <c r="F165" s="152" t="s">
        <v>439</v>
      </c>
      <c r="G165" s="153" t="s">
        <v>127</v>
      </c>
      <c r="H165" s="154">
        <v>1</v>
      </c>
      <c r="I165" s="155"/>
      <c r="J165" s="154">
        <f t="shared" si="20"/>
        <v>0</v>
      </c>
      <c r="K165" s="156"/>
      <c r="L165" s="157"/>
      <c r="M165" s="158" t="s">
        <v>1</v>
      </c>
      <c r="N165" s="159" t="s">
        <v>40</v>
      </c>
      <c r="O165" s="55"/>
      <c r="P165" s="145">
        <f t="shared" si="21"/>
        <v>0</v>
      </c>
      <c r="Q165" s="145">
        <v>0</v>
      </c>
      <c r="R165" s="145">
        <f t="shared" si="22"/>
        <v>0</v>
      </c>
      <c r="S165" s="145">
        <v>0</v>
      </c>
      <c r="T165" s="146">
        <f t="shared" si="2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47" t="s">
        <v>131</v>
      </c>
      <c r="AT165" s="147" t="s">
        <v>178</v>
      </c>
      <c r="AU165" s="147" t="s">
        <v>121</v>
      </c>
      <c r="AY165" s="14" t="s">
        <v>115</v>
      </c>
      <c r="BE165" s="148">
        <f t="shared" si="24"/>
        <v>0</v>
      </c>
      <c r="BF165" s="148">
        <f t="shared" si="25"/>
        <v>0</v>
      </c>
      <c r="BG165" s="148">
        <f t="shared" si="26"/>
        <v>0</v>
      </c>
      <c r="BH165" s="148">
        <f t="shared" si="27"/>
        <v>0</v>
      </c>
      <c r="BI165" s="148">
        <f t="shared" si="28"/>
        <v>0</v>
      </c>
      <c r="BJ165" s="14" t="s">
        <v>121</v>
      </c>
      <c r="BK165" s="149">
        <f t="shared" si="29"/>
        <v>0</v>
      </c>
      <c r="BL165" s="14" t="s">
        <v>120</v>
      </c>
      <c r="BM165" s="147" t="s">
        <v>252</v>
      </c>
    </row>
    <row r="166" spans="1:65" s="2" customFormat="1" ht="16.5" customHeight="1">
      <c r="A166" s="29"/>
      <c r="B166" s="135"/>
      <c r="C166" s="150" t="s">
        <v>253</v>
      </c>
      <c r="D166" s="150" t="s">
        <v>178</v>
      </c>
      <c r="E166" s="151" t="s">
        <v>491</v>
      </c>
      <c r="F166" s="152" t="s">
        <v>492</v>
      </c>
      <c r="G166" s="153" t="s">
        <v>127</v>
      </c>
      <c r="H166" s="154">
        <v>1</v>
      </c>
      <c r="I166" s="155"/>
      <c r="J166" s="154">
        <f t="shared" si="20"/>
        <v>0</v>
      </c>
      <c r="K166" s="156"/>
      <c r="L166" s="157"/>
      <c r="M166" s="158" t="s">
        <v>1</v>
      </c>
      <c r="N166" s="159" t="s">
        <v>40</v>
      </c>
      <c r="O166" s="55"/>
      <c r="P166" s="145">
        <f t="shared" si="21"/>
        <v>0</v>
      </c>
      <c r="Q166" s="145">
        <v>0</v>
      </c>
      <c r="R166" s="145">
        <f t="shared" si="22"/>
        <v>0</v>
      </c>
      <c r="S166" s="145">
        <v>0</v>
      </c>
      <c r="T166" s="146">
        <f t="shared" si="2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47" t="s">
        <v>131</v>
      </c>
      <c r="AT166" s="147" t="s">
        <v>178</v>
      </c>
      <c r="AU166" s="147" t="s">
        <v>121</v>
      </c>
      <c r="AY166" s="14" t="s">
        <v>115</v>
      </c>
      <c r="BE166" s="148">
        <f t="shared" si="24"/>
        <v>0</v>
      </c>
      <c r="BF166" s="148">
        <f t="shared" si="25"/>
        <v>0</v>
      </c>
      <c r="BG166" s="148">
        <f t="shared" si="26"/>
        <v>0</v>
      </c>
      <c r="BH166" s="148">
        <f t="shared" si="27"/>
        <v>0</v>
      </c>
      <c r="BI166" s="148">
        <f t="shared" si="28"/>
        <v>0</v>
      </c>
      <c r="BJ166" s="14" t="s">
        <v>121</v>
      </c>
      <c r="BK166" s="149">
        <f t="shared" si="29"/>
        <v>0</v>
      </c>
      <c r="BL166" s="14" t="s">
        <v>120</v>
      </c>
      <c r="BM166" s="147" t="s">
        <v>256</v>
      </c>
    </row>
    <row r="167" spans="1:65" s="2" customFormat="1" ht="21.75" customHeight="1">
      <c r="A167" s="29"/>
      <c r="B167" s="135"/>
      <c r="C167" s="150" t="s">
        <v>189</v>
      </c>
      <c r="D167" s="150" t="s">
        <v>178</v>
      </c>
      <c r="E167" s="151" t="s">
        <v>493</v>
      </c>
      <c r="F167" s="152" t="s">
        <v>439</v>
      </c>
      <c r="G167" s="153" t="s">
        <v>127</v>
      </c>
      <c r="H167" s="154">
        <v>1</v>
      </c>
      <c r="I167" s="155"/>
      <c r="J167" s="154">
        <f t="shared" si="20"/>
        <v>0</v>
      </c>
      <c r="K167" s="156"/>
      <c r="L167" s="157"/>
      <c r="M167" s="158" t="s">
        <v>1</v>
      </c>
      <c r="N167" s="159" t="s">
        <v>40</v>
      </c>
      <c r="O167" s="55"/>
      <c r="P167" s="145">
        <f t="shared" si="21"/>
        <v>0</v>
      </c>
      <c r="Q167" s="145">
        <v>0</v>
      </c>
      <c r="R167" s="145">
        <f t="shared" si="22"/>
        <v>0</v>
      </c>
      <c r="S167" s="145">
        <v>0</v>
      </c>
      <c r="T167" s="146">
        <f t="shared" si="2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47" t="s">
        <v>131</v>
      </c>
      <c r="AT167" s="147" t="s">
        <v>178</v>
      </c>
      <c r="AU167" s="147" t="s">
        <v>121</v>
      </c>
      <c r="AY167" s="14" t="s">
        <v>115</v>
      </c>
      <c r="BE167" s="148">
        <f t="shared" si="24"/>
        <v>0</v>
      </c>
      <c r="BF167" s="148">
        <f t="shared" si="25"/>
        <v>0</v>
      </c>
      <c r="BG167" s="148">
        <f t="shared" si="26"/>
        <v>0</v>
      </c>
      <c r="BH167" s="148">
        <f t="shared" si="27"/>
        <v>0</v>
      </c>
      <c r="BI167" s="148">
        <f t="shared" si="28"/>
        <v>0</v>
      </c>
      <c r="BJ167" s="14" t="s">
        <v>121</v>
      </c>
      <c r="BK167" s="149">
        <f t="shared" si="29"/>
        <v>0</v>
      </c>
      <c r="BL167" s="14" t="s">
        <v>120</v>
      </c>
      <c r="BM167" s="147" t="s">
        <v>259</v>
      </c>
    </row>
    <row r="168" spans="1:65" s="2" customFormat="1" ht="16.5" customHeight="1">
      <c r="A168" s="29"/>
      <c r="B168" s="135"/>
      <c r="C168" s="150" t="s">
        <v>260</v>
      </c>
      <c r="D168" s="150" t="s">
        <v>178</v>
      </c>
      <c r="E168" s="151" t="s">
        <v>494</v>
      </c>
      <c r="F168" s="152" t="s">
        <v>495</v>
      </c>
      <c r="G168" s="153" t="s">
        <v>127</v>
      </c>
      <c r="H168" s="154">
        <v>1</v>
      </c>
      <c r="I168" s="155"/>
      <c r="J168" s="154">
        <f t="shared" si="20"/>
        <v>0</v>
      </c>
      <c r="K168" s="156"/>
      <c r="L168" s="157"/>
      <c r="M168" s="158" t="s">
        <v>1</v>
      </c>
      <c r="N168" s="159" t="s">
        <v>40</v>
      </c>
      <c r="O168" s="55"/>
      <c r="P168" s="145">
        <f t="shared" si="21"/>
        <v>0</v>
      </c>
      <c r="Q168" s="145">
        <v>0</v>
      </c>
      <c r="R168" s="145">
        <f t="shared" si="22"/>
        <v>0</v>
      </c>
      <c r="S168" s="145">
        <v>0</v>
      </c>
      <c r="T168" s="146">
        <f t="shared" si="2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47" t="s">
        <v>131</v>
      </c>
      <c r="AT168" s="147" t="s">
        <v>178</v>
      </c>
      <c r="AU168" s="147" t="s">
        <v>121</v>
      </c>
      <c r="AY168" s="14" t="s">
        <v>115</v>
      </c>
      <c r="BE168" s="148">
        <f t="shared" si="24"/>
        <v>0</v>
      </c>
      <c r="BF168" s="148">
        <f t="shared" si="25"/>
        <v>0</v>
      </c>
      <c r="BG168" s="148">
        <f t="shared" si="26"/>
        <v>0</v>
      </c>
      <c r="BH168" s="148">
        <f t="shared" si="27"/>
        <v>0</v>
      </c>
      <c r="BI168" s="148">
        <f t="shared" si="28"/>
        <v>0</v>
      </c>
      <c r="BJ168" s="14" t="s">
        <v>121</v>
      </c>
      <c r="BK168" s="149">
        <f t="shared" si="29"/>
        <v>0</v>
      </c>
      <c r="BL168" s="14" t="s">
        <v>120</v>
      </c>
      <c r="BM168" s="147" t="s">
        <v>263</v>
      </c>
    </row>
    <row r="169" spans="1:65" s="2" customFormat="1" ht="21.75" customHeight="1">
      <c r="A169" s="29"/>
      <c r="B169" s="135"/>
      <c r="C169" s="150" t="s">
        <v>193</v>
      </c>
      <c r="D169" s="150" t="s">
        <v>178</v>
      </c>
      <c r="E169" s="151" t="s">
        <v>496</v>
      </c>
      <c r="F169" s="152" t="s">
        <v>439</v>
      </c>
      <c r="G169" s="153" t="s">
        <v>127</v>
      </c>
      <c r="H169" s="154">
        <v>1</v>
      </c>
      <c r="I169" s="155"/>
      <c r="J169" s="154">
        <f t="shared" si="20"/>
        <v>0</v>
      </c>
      <c r="K169" s="156"/>
      <c r="L169" s="157"/>
      <c r="M169" s="158" t="s">
        <v>1</v>
      </c>
      <c r="N169" s="159" t="s">
        <v>40</v>
      </c>
      <c r="O169" s="55"/>
      <c r="P169" s="145">
        <f t="shared" si="21"/>
        <v>0</v>
      </c>
      <c r="Q169" s="145">
        <v>0</v>
      </c>
      <c r="R169" s="145">
        <f t="shared" si="22"/>
        <v>0</v>
      </c>
      <c r="S169" s="145">
        <v>0</v>
      </c>
      <c r="T169" s="146">
        <f t="shared" si="2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47" t="s">
        <v>131</v>
      </c>
      <c r="AT169" s="147" t="s">
        <v>178</v>
      </c>
      <c r="AU169" s="147" t="s">
        <v>121</v>
      </c>
      <c r="AY169" s="14" t="s">
        <v>115</v>
      </c>
      <c r="BE169" s="148">
        <f t="shared" si="24"/>
        <v>0</v>
      </c>
      <c r="BF169" s="148">
        <f t="shared" si="25"/>
        <v>0</v>
      </c>
      <c r="BG169" s="148">
        <f t="shared" si="26"/>
        <v>0</v>
      </c>
      <c r="BH169" s="148">
        <f t="shared" si="27"/>
        <v>0</v>
      </c>
      <c r="BI169" s="148">
        <f t="shared" si="28"/>
        <v>0</v>
      </c>
      <c r="BJ169" s="14" t="s">
        <v>121</v>
      </c>
      <c r="BK169" s="149">
        <f t="shared" si="29"/>
        <v>0</v>
      </c>
      <c r="BL169" s="14" t="s">
        <v>120</v>
      </c>
      <c r="BM169" s="147" t="s">
        <v>266</v>
      </c>
    </row>
    <row r="170" spans="1:65" s="2" customFormat="1" ht="16.5" customHeight="1">
      <c r="A170" s="29"/>
      <c r="B170" s="135"/>
      <c r="C170" s="150" t="s">
        <v>267</v>
      </c>
      <c r="D170" s="150" t="s">
        <v>178</v>
      </c>
      <c r="E170" s="151" t="s">
        <v>497</v>
      </c>
      <c r="F170" s="152" t="s">
        <v>498</v>
      </c>
      <c r="G170" s="153" t="s">
        <v>127</v>
      </c>
      <c r="H170" s="154">
        <v>1</v>
      </c>
      <c r="I170" s="155"/>
      <c r="J170" s="154">
        <f t="shared" si="20"/>
        <v>0</v>
      </c>
      <c r="K170" s="156"/>
      <c r="L170" s="157"/>
      <c r="M170" s="158" t="s">
        <v>1</v>
      </c>
      <c r="N170" s="159" t="s">
        <v>40</v>
      </c>
      <c r="O170" s="55"/>
      <c r="P170" s="145">
        <f t="shared" si="21"/>
        <v>0</v>
      </c>
      <c r="Q170" s="145">
        <v>0</v>
      </c>
      <c r="R170" s="145">
        <f t="shared" si="22"/>
        <v>0</v>
      </c>
      <c r="S170" s="145">
        <v>0</v>
      </c>
      <c r="T170" s="146">
        <f t="shared" si="2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47" t="s">
        <v>131</v>
      </c>
      <c r="AT170" s="147" t="s">
        <v>178</v>
      </c>
      <c r="AU170" s="147" t="s">
        <v>121</v>
      </c>
      <c r="AY170" s="14" t="s">
        <v>115</v>
      </c>
      <c r="BE170" s="148">
        <f t="shared" si="24"/>
        <v>0</v>
      </c>
      <c r="BF170" s="148">
        <f t="shared" si="25"/>
        <v>0</v>
      </c>
      <c r="BG170" s="148">
        <f t="shared" si="26"/>
        <v>0</v>
      </c>
      <c r="BH170" s="148">
        <f t="shared" si="27"/>
        <v>0</v>
      </c>
      <c r="BI170" s="148">
        <f t="shared" si="28"/>
        <v>0</v>
      </c>
      <c r="BJ170" s="14" t="s">
        <v>121</v>
      </c>
      <c r="BK170" s="149">
        <f t="shared" si="29"/>
        <v>0</v>
      </c>
      <c r="BL170" s="14" t="s">
        <v>120</v>
      </c>
      <c r="BM170" s="147" t="s">
        <v>270</v>
      </c>
    </row>
    <row r="171" spans="1:65" s="2" customFormat="1" ht="21.75" customHeight="1">
      <c r="A171" s="29"/>
      <c r="B171" s="135"/>
      <c r="C171" s="150" t="s">
        <v>196</v>
      </c>
      <c r="D171" s="150" t="s">
        <v>178</v>
      </c>
      <c r="E171" s="151" t="s">
        <v>499</v>
      </c>
      <c r="F171" s="152" t="s">
        <v>439</v>
      </c>
      <c r="G171" s="153" t="s">
        <v>127</v>
      </c>
      <c r="H171" s="154">
        <v>1</v>
      </c>
      <c r="I171" s="155"/>
      <c r="J171" s="154">
        <f t="shared" si="20"/>
        <v>0</v>
      </c>
      <c r="K171" s="156"/>
      <c r="L171" s="157"/>
      <c r="M171" s="158" t="s">
        <v>1</v>
      </c>
      <c r="N171" s="159" t="s">
        <v>40</v>
      </c>
      <c r="O171" s="55"/>
      <c r="P171" s="145">
        <f t="shared" si="21"/>
        <v>0</v>
      </c>
      <c r="Q171" s="145">
        <v>0</v>
      </c>
      <c r="R171" s="145">
        <f t="shared" si="22"/>
        <v>0</v>
      </c>
      <c r="S171" s="145">
        <v>0</v>
      </c>
      <c r="T171" s="146">
        <f t="shared" si="2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47" t="s">
        <v>131</v>
      </c>
      <c r="AT171" s="147" t="s">
        <v>178</v>
      </c>
      <c r="AU171" s="147" t="s">
        <v>121</v>
      </c>
      <c r="AY171" s="14" t="s">
        <v>115</v>
      </c>
      <c r="BE171" s="148">
        <f t="shared" si="24"/>
        <v>0</v>
      </c>
      <c r="BF171" s="148">
        <f t="shared" si="25"/>
        <v>0</v>
      </c>
      <c r="BG171" s="148">
        <f t="shared" si="26"/>
        <v>0</v>
      </c>
      <c r="BH171" s="148">
        <f t="shared" si="27"/>
        <v>0</v>
      </c>
      <c r="BI171" s="148">
        <f t="shared" si="28"/>
        <v>0</v>
      </c>
      <c r="BJ171" s="14" t="s">
        <v>121</v>
      </c>
      <c r="BK171" s="149">
        <f t="shared" si="29"/>
        <v>0</v>
      </c>
      <c r="BL171" s="14" t="s">
        <v>120</v>
      </c>
      <c r="BM171" s="147" t="s">
        <v>273</v>
      </c>
    </row>
    <row r="172" spans="1:65" s="2" customFormat="1" ht="16.5" customHeight="1">
      <c r="A172" s="29"/>
      <c r="B172" s="135"/>
      <c r="C172" s="150" t="s">
        <v>274</v>
      </c>
      <c r="D172" s="150" t="s">
        <v>178</v>
      </c>
      <c r="E172" s="151" t="s">
        <v>500</v>
      </c>
      <c r="F172" s="152" t="s">
        <v>501</v>
      </c>
      <c r="G172" s="153" t="s">
        <v>127</v>
      </c>
      <c r="H172" s="154">
        <v>1</v>
      </c>
      <c r="I172" s="155"/>
      <c r="J172" s="154">
        <f t="shared" si="20"/>
        <v>0</v>
      </c>
      <c r="K172" s="156"/>
      <c r="L172" s="157"/>
      <c r="M172" s="158" t="s">
        <v>1</v>
      </c>
      <c r="N172" s="159" t="s">
        <v>40</v>
      </c>
      <c r="O172" s="55"/>
      <c r="P172" s="145">
        <f t="shared" si="21"/>
        <v>0</v>
      </c>
      <c r="Q172" s="145">
        <v>0</v>
      </c>
      <c r="R172" s="145">
        <f t="shared" si="22"/>
        <v>0</v>
      </c>
      <c r="S172" s="145">
        <v>0</v>
      </c>
      <c r="T172" s="146">
        <f t="shared" si="2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47" t="s">
        <v>131</v>
      </c>
      <c r="AT172" s="147" t="s">
        <v>178</v>
      </c>
      <c r="AU172" s="147" t="s">
        <v>121</v>
      </c>
      <c r="AY172" s="14" t="s">
        <v>115</v>
      </c>
      <c r="BE172" s="148">
        <f t="shared" si="24"/>
        <v>0</v>
      </c>
      <c r="BF172" s="148">
        <f t="shared" si="25"/>
        <v>0</v>
      </c>
      <c r="BG172" s="148">
        <f t="shared" si="26"/>
        <v>0</v>
      </c>
      <c r="BH172" s="148">
        <f t="shared" si="27"/>
        <v>0</v>
      </c>
      <c r="BI172" s="148">
        <f t="shared" si="28"/>
        <v>0</v>
      </c>
      <c r="BJ172" s="14" t="s">
        <v>121</v>
      </c>
      <c r="BK172" s="149">
        <f t="shared" si="29"/>
        <v>0</v>
      </c>
      <c r="BL172" s="14" t="s">
        <v>120</v>
      </c>
      <c r="BM172" s="147" t="s">
        <v>277</v>
      </c>
    </row>
    <row r="173" spans="1:65" s="2" customFormat="1" ht="21.75" customHeight="1">
      <c r="A173" s="29"/>
      <c r="B173" s="135"/>
      <c r="C173" s="150" t="s">
        <v>200</v>
      </c>
      <c r="D173" s="150" t="s">
        <v>178</v>
      </c>
      <c r="E173" s="151" t="s">
        <v>502</v>
      </c>
      <c r="F173" s="152" t="s">
        <v>439</v>
      </c>
      <c r="G173" s="153" t="s">
        <v>127</v>
      </c>
      <c r="H173" s="154">
        <v>1</v>
      </c>
      <c r="I173" s="155"/>
      <c r="J173" s="154">
        <f t="shared" si="20"/>
        <v>0</v>
      </c>
      <c r="K173" s="156"/>
      <c r="L173" s="157"/>
      <c r="M173" s="158" t="s">
        <v>1</v>
      </c>
      <c r="N173" s="159" t="s">
        <v>40</v>
      </c>
      <c r="O173" s="55"/>
      <c r="P173" s="145">
        <f t="shared" si="21"/>
        <v>0</v>
      </c>
      <c r="Q173" s="145">
        <v>0</v>
      </c>
      <c r="R173" s="145">
        <f t="shared" si="22"/>
        <v>0</v>
      </c>
      <c r="S173" s="145">
        <v>0</v>
      </c>
      <c r="T173" s="146">
        <f t="shared" si="2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47" t="s">
        <v>131</v>
      </c>
      <c r="AT173" s="147" t="s">
        <v>178</v>
      </c>
      <c r="AU173" s="147" t="s">
        <v>121</v>
      </c>
      <c r="AY173" s="14" t="s">
        <v>115</v>
      </c>
      <c r="BE173" s="148">
        <f t="shared" si="24"/>
        <v>0</v>
      </c>
      <c r="BF173" s="148">
        <f t="shared" si="25"/>
        <v>0</v>
      </c>
      <c r="BG173" s="148">
        <f t="shared" si="26"/>
        <v>0</v>
      </c>
      <c r="BH173" s="148">
        <f t="shared" si="27"/>
        <v>0</v>
      </c>
      <c r="BI173" s="148">
        <f t="shared" si="28"/>
        <v>0</v>
      </c>
      <c r="BJ173" s="14" t="s">
        <v>121</v>
      </c>
      <c r="BK173" s="149">
        <f t="shared" si="29"/>
        <v>0</v>
      </c>
      <c r="BL173" s="14" t="s">
        <v>120</v>
      </c>
      <c r="BM173" s="147" t="s">
        <v>280</v>
      </c>
    </row>
    <row r="174" spans="1:65" s="2" customFormat="1" ht="21.75" customHeight="1">
      <c r="A174" s="29"/>
      <c r="B174" s="135"/>
      <c r="C174" s="150" t="s">
        <v>281</v>
      </c>
      <c r="D174" s="150" t="s">
        <v>178</v>
      </c>
      <c r="E174" s="151" t="s">
        <v>503</v>
      </c>
      <c r="F174" s="152" t="s">
        <v>504</v>
      </c>
      <c r="G174" s="153" t="s">
        <v>119</v>
      </c>
      <c r="H174" s="154">
        <v>65</v>
      </c>
      <c r="I174" s="155"/>
      <c r="J174" s="154">
        <f t="shared" si="20"/>
        <v>0</v>
      </c>
      <c r="K174" s="156"/>
      <c r="L174" s="157"/>
      <c r="M174" s="158" t="s">
        <v>1</v>
      </c>
      <c r="N174" s="159" t="s">
        <v>40</v>
      </c>
      <c r="O174" s="55"/>
      <c r="P174" s="145">
        <f t="shared" si="21"/>
        <v>0</v>
      </c>
      <c r="Q174" s="145">
        <v>0</v>
      </c>
      <c r="R174" s="145">
        <f t="shared" si="22"/>
        <v>0</v>
      </c>
      <c r="S174" s="145">
        <v>0</v>
      </c>
      <c r="T174" s="146">
        <f t="shared" si="2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47" t="s">
        <v>131</v>
      </c>
      <c r="AT174" s="147" t="s">
        <v>178</v>
      </c>
      <c r="AU174" s="147" t="s">
        <v>121</v>
      </c>
      <c r="AY174" s="14" t="s">
        <v>115</v>
      </c>
      <c r="BE174" s="148">
        <f t="shared" si="24"/>
        <v>0</v>
      </c>
      <c r="BF174" s="148">
        <f t="shared" si="25"/>
        <v>0</v>
      </c>
      <c r="BG174" s="148">
        <f t="shared" si="26"/>
        <v>0</v>
      </c>
      <c r="BH174" s="148">
        <f t="shared" si="27"/>
        <v>0</v>
      </c>
      <c r="BI174" s="148">
        <f t="shared" si="28"/>
        <v>0</v>
      </c>
      <c r="BJ174" s="14" t="s">
        <v>121</v>
      </c>
      <c r="BK174" s="149">
        <f t="shared" si="29"/>
        <v>0</v>
      </c>
      <c r="BL174" s="14" t="s">
        <v>120</v>
      </c>
      <c r="BM174" s="147" t="s">
        <v>284</v>
      </c>
    </row>
    <row r="175" spans="1:65" s="2" customFormat="1" ht="16.5" customHeight="1">
      <c r="A175" s="29"/>
      <c r="B175" s="135"/>
      <c r="C175" s="150" t="s">
        <v>203</v>
      </c>
      <c r="D175" s="150" t="s">
        <v>178</v>
      </c>
      <c r="E175" s="151" t="s">
        <v>505</v>
      </c>
      <c r="F175" s="152" t="s">
        <v>506</v>
      </c>
      <c r="G175" s="153" t="s">
        <v>119</v>
      </c>
      <c r="H175" s="154">
        <v>65</v>
      </c>
      <c r="I175" s="155"/>
      <c r="J175" s="154">
        <f t="shared" si="20"/>
        <v>0</v>
      </c>
      <c r="K175" s="156"/>
      <c r="L175" s="157"/>
      <c r="M175" s="158" t="s">
        <v>1</v>
      </c>
      <c r="N175" s="159" t="s">
        <v>40</v>
      </c>
      <c r="O175" s="55"/>
      <c r="P175" s="145">
        <f t="shared" si="21"/>
        <v>0</v>
      </c>
      <c r="Q175" s="145">
        <v>0</v>
      </c>
      <c r="R175" s="145">
        <f t="shared" si="22"/>
        <v>0</v>
      </c>
      <c r="S175" s="145">
        <v>0</v>
      </c>
      <c r="T175" s="146">
        <f t="shared" si="2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47" t="s">
        <v>131</v>
      </c>
      <c r="AT175" s="147" t="s">
        <v>178</v>
      </c>
      <c r="AU175" s="147" t="s">
        <v>121</v>
      </c>
      <c r="AY175" s="14" t="s">
        <v>115</v>
      </c>
      <c r="BE175" s="148">
        <f t="shared" si="24"/>
        <v>0</v>
      </c>
      <c r="BF175" s="148">
        <f t="shared" si="25"/>
        <v>0</v>
      </c>
      <c r="BG175" s="148">
        <f t="shared" si="26"/>
        <v>0</v>
      </c>
      <c r="BH175" s="148">
        <f t="shared" si="27"/>
        <v>0</v>
      </c>
      <c r="BI175" s="148">
        <f t="shared" si="28"/>
        <v>0</v>
      </c>
      <c r="BJ175" s="14" t="s">
        <v>121</v>
      </c>
      <c r="BK175" s="149">
        <f t="shared" si="29"/>
        <v>0</v>
      </c>
      <c r="BL175" s="14" t="s">
        <v>120</v>
      </c>
      <c r="BM175" s="147" t="s">
        <v>287</v>
      </c>
    </row>
    <row r="176" spans="1:65" s="11" customFormat="1" ht="22.9" customHeight="1">
      <c r="B176" s="124"/>
      <c r="D176" s="125" t="s">
        <v>73</v>
      </c>
      <c r="E176" s="169" t="s">
        <v>507</v>
      </c>
      <c r="F176" s="169" t="s">
        <v>508</v>
      </c>
      <c r="I176" s="127"/>
      <c r="J176" s="170">
        <f>BK176</f>
        <v>0</v>
      </c>
      <c r="L176" s="124"/>
      <c r="M176" s="129"/>
      <c r="N176" s="130"/>
      <c r="O176" s="130"/>
      <c r="P176" s="131">
        <f>SUM(P177:P191)</f>
        <v>0</v>
      </c>
      <c r="Q176" s="130"/>
      <c r="R176" s="131">
        <f>SUM(R177:R191)</f>
        <v>0</v>
      </c>
      <c r="S176" s="130"/>
      <c r="T176" s="132">
        <f>SUM(T177:T191)</f>
        <v>0</v>
      </c>
      <c r="AR176" s="125" t="s">
        <v>82</v>
      </c>
      <c r="AT176" s="133" t="s">
        <v>73</v>
      </c>
      <c r="AU176" s="133" t="s">
        <v>82</v>
      </c>
      <c r="AY176" s="125" t="s">
        <v>115</v>
      </c>
      <c r="BK176" s="134">
        <f>SUM(BK177:BK191)</f>
        <v>0</v>
      </c>
    </row>
    <row r="177" spans="1:65" s="2" customFormat="1" ht="16.5" customHeight="1">
      <c r="A177" s="29"/>
      <c r="B177" s="135"/>
      <c r="C177" s="150" t="s">
        <v>288</v>
      </c>
      <c r="D177" s="150" t="s">
        <v>178</v>
      </c>
      <c r="E177" s="151" t="s">
        <v>509</v>
      </c>
      <c r="F177" s="152" t="s">
        <v>510</v>
      </c>
      <c r="G177" s="153" t="s">
        <v>127</v>
      </c>
      <c r="H177" s="154">
        <v>1</v>
      </c>
      <c r="I177" s="155"/>
      <c r="J177" s="154">
        <f t="shared" ref="J177:J191" si="30">ROUND(I177*H177,3)</f>
        <v>0</v>
      </c>
      <c r="K177" s="156"/>
      <c r="L177" s="157"/>
      <c r="M177" s="158" t="s">
        <v>1</v>
      </c>
      <c r="N177" s="159" t="s">
        <v>40</v>
      </c>
      <c r="O177" s="55"/>
      <c r="P177" s="145">
        <f t="shared" ref="P177:P191" si="31">O177*H177</f>
        <v>0</v>
      </c>
      <c r="Q177" s="145">
        <v>0</v>
      </c>
      <c r="R177" s="145">
        <f t="shared" ref="R177:R191" si="32">Q177*H177</f>
        <v>0</v>
      </c>
      <c r="S177" s="145">
        <v>0</v>
      </c>
      <c r="T177" s="146">
        <f t="shared" ref="T177:T191" si="33">S177*H177</f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47" t="s">
        <v>131</v>
      </c>
      <c r="AT177" s="147" t="s">
        <v>178</v>
      </c>
      <c r="AU177" s="147" t="s">
        <v>121</v>
      </c>
      <c r="AY177" s="14" t="s">
        <v>115</v>
      </c>
      <c r="BE177" s="148">
        <f t="shared" ref="BE177:BE191" si="34">IF(N177="základná",J177,0)</f>
        <v>0</v>
      </c>
      <c r="BF177" s="148">
        <f t="shared" ref="BF177:BF191" si="35">IF(N177="znížená",J177,0)</f>
        <v>0</v>
      </c>
      <c r="BG177" s="148">
        <f t="shared" ref="BG177:BG191" si="36">IF(N177="zákl. prenesená",J177,0)</f>
        <v>0</v>
      </c>
      <c r="BH177" s="148">
        <f t="shared" ref="BH177:BH191" si="37">IF(N177="zníž. prenesená",J177,0)</f>
        <v>0</v>
      </c>
      <c r="BI177" s="148">
        <f t="shared" ref="BI177:BI191" si="38">IF(N177="nulová",J177,0)</f>
        <v>0</v>
      </c>
      <c r="BJ177" s="14" t="s">
        <v>121</v>
      </c>
      <c r="BK177" s="149">
        <f t="shared" ref="BK177:BK191" si="39">ROUND(I177*H177,3)</f>
        <v>0</v>
      </c>
      <c r="BL177" s="14" t="s">
        <v>120</v>
      </c>
      <c r="BM177" s="147" t="s">
        <v>291</v>
      </c>
    </row>
    <row r="178" spans="1:65" s="2" customFormat="1" ht="21.75" customHeight="1">
      <c r="A178" s="29"/>
      <c r="B178" s="135"/>
      <c r="C178" s="150" t="s">
        <v>207</v>
      </c>
      <c r="D178" s="150" t="s">
        <v>178</v>
      </c>
      <c r="E178" s="151" t="s">
        <v>511</v>
      </c>
      <c r="F178" s="152" t="s">
        <v>439</v>
      </c>
      <c r="G178" s="153" t="s">
        <v>127</v>
      </c>
      <c r="H178" s="154">
        <v>1</v>
      </c>
      <c r="I178" s="155"/>
      <c r="J178" s="154">
        <f t="shared" si="30"/>
        <v>0</v>
      </c>
      <c r="K178" s="156"/>
      <c r="L178" s="157"/>
      <c r="M178" s="158" t="s">
        <v>1</v>
      </c>
      <c r="N178" s="159" t="s">
        <v>40</v>
      </c>
      <c r="O178" s="55"/>
      <c r="P178" s="145">
        <f t="shared" si="31"/>
        <v>0</v>
      </c>
      <c r="Q178" s="145">
        <v>0</v>
      </c>
      <c r="R178" s="145">
        <f t="shared" si="32"/>
        <v>0</v>
      </c>
      <c r="S178" s="145">
        <v>0</v>
      </c>
      <c r="T178" s="146">
        <f t="shared" si="3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47" t="s">
        <v>131</v>
      </c>
      <c r="AT178" s="147" t="s">
        <v>178</v>
      </c>
      <c r="AU178" s="147" t="s">
        <v>121</v>
      </c>
      <c r="AY178" s="14" t="s">
        <v>115</v>
      </c>
      <c r="BE178" s="148">
        <f t="shared" si="34"/>
        <v>0</v>
      </c>
      <c r="BF178" s="148">
        <f t="shared" si="35"/>
        <v>0</v>
      </c>
      <c r="BG178" s="148">
        <f t="shared" si="36"/>
        <v>0</v>
      </c>
      <c r="BH178" s="148">
        <f t="shared" si="37"/>
        <v>0</v>
      </c>
      <c r="BI178" s="148">
        <f t="shared" si="38"/>
        <v>0</v>
      </c>
      <c r="BJ178" s="14" t="s">
        <v>121</v>
      </c>
      <c r="BK178" s="149">
        <f t="shared" si="39"/>
        <v>0</v>
      </c>
      <c r="BL178" s="14" t="s">
        <v>120</v>
      </c>
      <c r="BM178" s="147" t="s">
        <v>294</v>
      </c>
    </row>
    <row r="179" spans="1:65" s="2" customFormat="1" ht="16.5" customHeight="1">
      <c r="A179" s="29"/>
      <c r="B179" s="135"/>
      <c r="C179" s="150" t="s">
        <v>295</v>
      </c>
      <c r="D179" s="150" t="s">
        <v>178</v>
      </c>
      <c r="E179" s="151" t="s">
        <v>512</v>
      </c>
      <c r="F179" s="152" t="s">
        <v>513</v>
      </c>
      <c r="G179" s="153" t="s">
        <v>127</v>
      </c>
      <c r="H179" s="154">
        <v>1</v>
      </c>
      <c r="I179" s="155"/>
      <c r="J179" s="154">
        <f t="shared" si="30"/>
        <v>0</v>
      </c>
      <c r="K179" s="156"/>
      <c r="L179" s="157"/>
      <c r="M179" s="158" t="s">
        <v>1</v>
      </c>
      <c r="N179" s="159" t="s">
        <v>40</v>
      </c>
      <c r="O179" s="55"/>
      <c r="P179" s="145">
        <f t="shared" si="31"/>
        <v>0</v>
      </c>
      <c r="Q179" s="145">
        <v>0</v>
      </c>
      <c r="R179" s="145">
        <f t="shared" si="32"/>
        <v>0</v>
      </c>
      <c r="S179" s="145">
        <v>0</v>
      </c>
      <c r="T179" s="146">
        <f t="shared" si="3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47" t="s">
        <v>131</v>
      </c>
      <c r="AT179" s="147" t="s">
        <v>178</v>
      </c>
      <c r="AU179" s="147" t="s">
        <v>121</v>
      </c>
      <c r="AY179" s="14" t="s">
        <v>115</v>
      </c>
      <c r="BE179" s="148">
        <f t="shared" si="34"/>
        <v>0</v>
      </c>
      <c r="BF179" s="148">
        <f t="shared" si="35"/>
        <v>0</v>
      </c>
      <c r="BG179" s="148">
        <f t="shared" si="36"/>
        <v>0</v>
      </c>
      <c r="BH179" s="148">
        <f t="shared" si="37"/>
        <v>0</v>
      </c>
      <c r="BI179" s="148">
        <f t="shared" si="38"/>
        <v>0</v>
      </c>
      <c r="BJ179" s="14" t="s">
        <v>121</v>
      </c>
      <c r="BK179" s="149">
        <f t="shared" si="39"/>
        <v>0</v>
      </c>
      <c r="BL179" s="14" t="s">
        <v>120</v>
      </c>
      <c r="BM179" s="147" t="s">
        <v>298</v>
      </c>
    </row>
    <row r="180" spans="1:65" s="2" customFormat="1" ht="21.75" customHeight="1">
      <c r="A180" s="29"/>
      <c r="B180" s="135"/>
      <c r="C180" s="150" t="s">
        <v>210</v>
      </c>
      <c r="D180" s="150" t="s">
        <v>178</v>
      </c>
      <c r="E180" s="151" t="s">
        <v>514</v>
      </c>
      <c r="F180" s="152" t="s">
        <v>439</v>
      </c>
      <c r="G180" s="153" t="s">
        <v>127</v>
      </c>
      <c r="H180" s="154">
        <v>1</v>
      </c>
      <c r="I180" s="155"/>
      <c r="J180" s="154">
        <f t="shared" si="30"/>
        <v>0</v>
      </c>
      <c r="K180" s="156"/>
      <c r="L180" s="157"/>
      <c r="M180" s="158" t="s">
        <v>1</v>
      </c>
      <c r="N180" s="159" t="s">
        <v>40</v>
      </c>
      <c r="O180" s="55"/>
      <c r="P180" s="145">
        <f t="shared" si="31"/>
        <v>0</v>
      </c>
      <c r="Q180" s="145">
        <v>0</v>
      </c>
      <c r="R180" s="145">
        <f t="shared" si="32"/>
        <v>0</v>
      </c>
      <c r="S180" s="145">
        <v>0</v>
      </c>
      <c r="T180" s="146">
        <f t="shared" si="3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47" t="s">
        <v>131</v>
      </c>
      <c r="AT180" s="147" t="s">
        <v>178</v>
      </c>
      <c r="AU180" s="147" t="s">
        <v>121</v>
      </c>
      <c r="AY180" s="14" t="s">
        <v>115</v>
      </c>
      <c r="BE180" s="148">
        <f t="shared" si="34"/>
        <v>0</v>
      </c>
      <c r="BF180" s="148">
        <f t="shared" si="35"/>
        <v>0</v>
      </c>
      <c r="BG180" s="148">
        <f t="shared" si="36"/>
        <v>0</v>
      </c>
      <c r="BH180" s="148">
        <f t="shared" si="37"/>
        <v>0</v>
      </c>
      <c r="BI180" s="148">
        <f t="shared" si="38"/>
        <v>0</v>
      </c>
      <c r="BJ180" s="14" t="s">
        <v>121</v>
      </c>
      <c r="BK180" s="149">
        <f t="shared" si="39"/>
        <v>0</v>
      </c>
      <c r="BL180" s="14" t="s">
        <v>120</v>
      </c>
      <c r="BM180" s="147" t="s">
        <v>301</v>
      </c>
    </row>
    <row r="181" spans="1:65" s="2" customFormat="1" ht="16.5" customHeight="1">
      <c r="A181" s="29"/>
      <c r="B181" s="135"/>
      <c r="C181" s="150" t="s">
        <v>302</v>
      </c>
      <c r="D181" s="150" t="s">
        <v>178</v>
      </c>
      <c r="E181" s="151" t="s">
        <v>515</v>
      </c>
      <c r="F181" s="152" t="s">
        <v>516</v>
      </c>
      <c r="G181" s="153" t="s">
        <v>127</v>
      </c>
      <c r="H181" s="154">
        <v>1</v>
      </c>
      <c r="I181" s="155"/>
      <c r="J181" s="154">
        <f t="shared" si="30"/>
        <v>0</v>
      </c>
      <c r="K181" s="156"/>
      <c r="L181" s="157"/>
      <c r="M181" s="158" t="s">
        <v>1</v>
      </c>
      <c r="N181" s="159" t="s">
        <v>40</v>
      </c>
      <c r="O181" s="55"/>
      <c r="P181" s="145">
        <f t="shared" si="31"/>
        <v>0</v>
      </c>
      <c r="Q181" s="145">
        <v>0</v>
      </c>
      <c r="R181" s="145">
        <f t="shared" si="32"/>
        <v>0</v>
      </c>
      <c r="S181" s="145">
        <v>0</v>
      </c>
      <c r="T181" s="146">
        <f t="shared" si="3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47" t="s">
        <v>131</v>
      </c>
      <c r="AT181" s="147" t="s">
        <v>178</v>
      </c>
      <c r="AU181" s="147" t="s">
        <v>121</v>
      </c>
      <c r="AY181" s="14" t="s">
        <v>115</v>
      </c>
      <c r="BE181" s="148">
        <f t="shared" si="34"/>
        <v>0</v>
      </c>
      <c r="BF181" s="148">
        <f t="shared" si="35"/>
        <v>0</v>
      </c>
      <c r="BG181" s="148">
        <f t="shared" si="36"/>
        <v>0</v>
      </c>
      <c r="BH181" s="148">
        <f t="shared" si="37"/>
        <v>0</v>
      </c>
      <c r="BI181" s="148">
        <f t="shared" si="38"/>
        <v>0</v>
      </c>
      <c r="BJ181" s="14" t="s">
        <v>121</v>
      </c>
      <c r="BK181" s="149">
        <f t="shared" si="39"/>
        <v>0</v>
      </c>
      <c r="BL181" s="14" t="s">
        <v>120</v>
      </c>
      <c r="BM181" s="147" t="s">
        <v>305</v>
      </c>
    </row>
    <row r="182" spans="1:65" s="2" customFormat="1" ht="21.75" customHeight="1">
      <c r="A182" s="29"/>
      <c r="B182" s="135"/>
      <c r="C182" s="150" t="s">
        <v>214</v>
      </c>
      <c r="D182" s="150" t="s">
        <v>178</v>
      </c>
      <c r="E182" s="151" t="s">
        <v>517</v>
      </c>
      <c r="F182" s="152" t="s">
        <v>439</v>
      </c>
      <c r="G182" s="153" t="s">
        <v>127</v>
      </c>
      <c r="H182" s="154">
        <v>1</v>
      </c>
      <c r="I182" s="155"/>
      <c r="J182" s="154">
        <f t="shared" si="30"/>
        <v>0</v>
      </c>
      <c r="K182" s="156"/>
      <c r="L182" s="157"/>
      <c r="M182" s="158" t="s">
        <v>1</v>
      </c>
      <c r="N182" s="159" t="s">
        <v>40</v>
      </c>
      <c r="O182" s="55"/>
      <c r="P182" s="145">
        <f t="shared" si="31"/>
        <v>0</v>
      </c>
      <c r="Q182" s="145">
        <v>0</v>
      </c>
      <c r="R182" s="145">
        <f t="shared" si="32"/>
        <v>0</v>
      </c>
      <c r="S182" s="145">
        <v>0</v>
      </c>
      <c r="T182" s="146">
        <f t="shared" si="3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47" t="s">
        <v>131</v>
      </c>
      <c r="AT182" s="147" t="s">
        <v>178</v>
      </c>
      <c r="AU182" s="147" t="s">
        <v>121</v>
      </c>
      <c r="AY182" s="14" t="s">
        <v>115</v>
      </c>
      <c r="BE182" s="148">
        <f t="shared" si="34"/>
        <v>0</v>
      </c>
      <c r="BF182" s="148">
        <f t="shared" si="35"/>
        <v>0</v>
      </c>
      <c r="BG182" s="148">
        <f t="shared" si="36"/>
        <v>0</v>
      </c>
      <c r="BH182" s="148">
        <f t="shared" si="37"/>
        <v>0</v>
      </c>
      <c r="BI182" s="148">
        <f t="shared" si="38"/>
        <v>0</v>
      </c>
      <c r="BJ182" s="14" t="s">
        <v>121</v>
      </c>
      <c r="BK182" s="149">
        <f t="shared" si="39"/>
        <v>0</v>
      </c>
      <c r="BL182" s="14" t="s">
        <v>120</v>
      </c>
      <c r="BM182" s="147" t="s">
        <v>308</v>
      </c>
    </row>
    <row r="183" spans="1:65" s="2" customFormat="1" ht="16.5" customHeight="1">
      <c r="A183" s="29"/>
      <c r="B183" s="135"/>
      <c r="C183" s="150" t="s">
        <v>309</v>
      </c>
      <c r="D183" s="150" t="s">
        <v>178</v>
      </c>
      <c r="E183" s="151" t="s">
        <v>518</v>
      </c>
      <c r="F183" s="152" t="s">
        <v>519</v>
      </c>
      <c r="G183" s="153" t="s">
        <v>127</v>
      </c>
      <c r="H183" s="154">
        <v>1</v>
      </c>
      <c r="I183" s="155"/>
      <c r="J183" s="154">
        <f t="shared" si="30"/>
        <v>0</v>
      </c>
      <c r="K183" s="156"/>
      <c r="L183" s="157"/>
      <c r="M183" s="158" t="s">
        <v>1</v>
      </c>
      <c r="N183" s="159" t="s">
        <v>40</v>
      </c>
      <c r="O183" s="55"/>
      <c r="P183" s="145">
        <f t="shared" si="31"/>
        <v>0</v>
      </c>
      <c r="Q183" s="145">
        <v>0</v>
      </c>
      <c r="R183" s="145">
        <f t="shared" si="32"/>
        <v>0</v>
      </c>
      <c r="S183" s="145">
        <v>0</v>
      </c>
      <c r="T183" s="146">
        <f t="shared" si="3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47" t="s">
        <v>131</v>
      </c>
      <c r="AT183" s="147" t="s">
        <v>178</v>
      </c>
      <c r="AU183" s="147" t="s">
        <v>121</v>
      </c>
      <c r="AY183" s="14" t="s">
        <v>115</v>
      </c>
      <c r="BE183" s="148">
        <f t="shared" si="34"/>
        <v>0</v>
      </c>
      <c r="BF183" s="148">
        <f t="shared" si="35"/>
        <v>0</v>
      </c>
      <c r="BG183" s="148">
        <f t="shared" si="36"/>
        <v>0</v>
      </c>
      <c r="BH183" s="148">
        <f t="shared" si="37"/>
        <v>0</v>
      </c>
      <c r="BI183" s="148">
        <f t="shared" si="38"/>
        <v>0</v>
      </c>
      <c r="BJ183" s="14" t="s">
        <v>121</v>
      </c>
      <c r="BK183" s="149">
        <f t="shared" si="39"/>
        <v>0</v>
      </c>
      <c r="BL183" s="14" t="s">
        <v>120</v>
      </c>
      <c r="BM183" s="147" t="s">
        <v>312</v>
      </c>
    </row>
    <row r="184" spans="1:65" s="2" customFormat="1" ht="21.75" customHeight="1">
      <c r="A184" s="29"/>
      <c r="B184" s="135"/>
      <c r="C184" s="150" t="s">
        <v>217</v>
      </c>
      <c r="D184" s="150" t="s">
        <v>178</v>
      </c>
      <c r="E184" s="151" t="s">
        <v>520</v>
      </c>
      <c r="F184" s="152" t="s">
        <v>439</v>
      </c>
      <c r="G184" s="153" t="s">
        <v>127</v>
      </c>
      <c r="H184" s="154">
        <v>1</v>
      </c>
      <c r="I184" s="155"/>
      <c r="J184" s="154">
        <f t="shared" si="30"/>
        <v>0</v>
      </c>
      <c r="K184" s="156"/>
      <c r="L184" s="157"/>
      <c r="M184" s="158" t="s">
        <v>1</v>
      </c>
      <c r="N184" s="159" t="s">
        <v>40</v>
      </c>
      <c r="O184" s="55"/>
      <c r="P184" s="145">
        <f t="shared" si="31"/>
        <v>0</v>
      </c>
      <c r="Q184" s="145">
        <v>0</v>
      </c>
      <c r="R184" s="145">
        <f t="shared" si="32"/>
        <v>0</v>
      </c>
      <c r="S184" s="145">
        <v>0</v>
      </c>
      <c r="T184" s="146">
        <f t="shared" si="3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47" t="s">
        <v>131</v>
      </c>
      <c r="AT184" s="147" t="s">
        <v>178</v>
      </c>
      <c r="AU184" s="147" t="s">
        <v>121</v>
      </c>
      <c r="AY184" s="14" t="s">
        <v>115</v>
      </c>
      <c r="BE184" s="148">
        <f t="shared" si="34"/>
        <v>0</v>
      </c>
      <c r="BF184" s="148">
        <f t="shared" si="35"/>
        <v>0</v>
      </c>
      <c r="BG184" s="148">
        <f t="shared" si="36"/>
        <v>0</v>
      </c>
      <c r="BH184" s="148">
        <f t="shared" si="37"/>
        <v>0</v>
      </c>
      <c r="BI184" s="148">
        <f t="shared" si="38"/>
        <v>0</v>
      </c>
      <c r="BJ184" s="14" t="s">
        <v>121</v>
      </c>
      <c r="BK184" s="149">
        <f t="shared" si="39"/>
        <v>0</v>
      </c>
      <c r="BL184" s="14" t="s">
        <v>120</v>
      </c>
      <c r="BM184" s="147" t="s">
        <v>315</v>
      </c>
    </row>
    <row r="185" spans="1:65" s="2" customFormat="1" ht="16.5" customHeight="1">
      <c r="A185" s="29"/>
      <c r="B185" s="135"/>
      <c r="C185" s="150" t="s">
        <v>316</v>
      </c>
      <c r="D185" s="150" t="s">
        <v>178</v>
      </c>
      <c r="E185" s="151" t="s">
        <v>521</v>
      </c>
      <c r="F185" s="152" t="s">
        <v>522</v>
      </c>
      <c r="G185" s="153" t="s">
        <v>127</v>
      </c>
      <c r="H185" s="154">
        <v>1</v>
      </c>
      <c r="I185" s="155"/>
      <c r="J185" s="154">
        <f t="shared" si="30"/>
        <v>0</v>
      </c>
      <c r="K185" s="156"/>
      <c r="L185" s="157"/>
      <c r="M185" s="158" t="s">
        <v>1</v>
      </c>
      <c r="N185" s="159" t="s">
        <v>40</v>
      </c>
      <c r="O185" s="55"/>
      <c r="P185" s="145">
        <f t="shared" si="31"/>
        <v>0</v>
      </c>
      <c r="Q185" s="145">
        <v>0</v>
      </c>
      <c r="R185" s="145">
        <f t="shared" si="32"/>
        <v>0</v>
      </c>
      <c r="S185" s="145">
        <v>0</v>
      </c>
      <c r="T185" s="146">
        <f t="shared" si="3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47" t="s">
        <v>131</v>
      </c>
      <c r="AT185" s="147" t="s">
        <v>178</v>
      </c>
      <c r="AU185" s="147" t="s">
        <v>121</v>
      </c>
      <c r="AY185" s="14" t="s">
        <v>115</v>
      </c>
      <c r="BE185" s="148">
        <f t="shared" si="34"/>
        <v>0</v>
      </c>
      <c r="BF185" s="148">
        <f t="shared" si="35"/>
        <v>0</v>
      </c>
      <c r="BG185" s="148">
        <f t="shared" si="36"/>
        <v>0</v>
      </c>
      <c r="BH185" s="148">
        <f t="shared" si="37"/>
        <v>0</v>
      </c>
      <c r="BI185" s="148">
        <f t="shared" si="38"/>
        <v>0</v>
      </c>
      <c r="BJ185" s="14" t="s">
        <v>121</v>
      </c>
      <c r="BK185" s="149">
        <f t="shared" si="39"/>
        <v>0</v>
      </c>
      <c r="BL185" s="14" t="s">
        <v>120</v>
      </c>
      <c r="BM185" s="147" t="s">
        <v>319</v>
      </c>
    </row>
    <row r="186" spans="1:65" s="2" customFormat="1" ht="21.75" customHeight="1">
      <c r="A186" s="29"/>
      <c r="B186" s="135"/>
      <c r="C186" s="150" t="s">
        <v>221</v>
      </c>
      <c r="D186" s="150" t="s">
        <v>178</v>
      </c>
      <c r="E186" s="151" t="s">
        <v>523</v>
      </c>
      <c r="F186" s="152" t="s">
        <v>439</v>
      </c>
      <c r="G186" s="153" t="s">
        <v>127</v>
      </c>
      <c r="H186" s="154">
        <v>1</v>
      </c>
      <c r="I186" s="155"/>
      <c r="J186" s="154">
        <f t="shared" si="30"/>
        <v>0</v>
      </c>
      <c r="K186" s="156"/>
      <c r="L186" s="157"/>
      <c r="M186" s="158" t="s">
        <v>1</v>
      </c>
      <c r="N186" s="159" t="s">
        <v>40</v>
      </c>
      <c r="O186" s="55"/>
      <c r="P186" s="145">
        <f t="shared" si="31"/>
        <v>0</v>
      </c>
      <c r="Q186" s="145">
        <v>0</v>
      </c>
      <c r="R186" s="145">
        <f t="shared" si="32"/>
        <v>0</v>
      </c>
      <c r="S186" s="145">
        <v>0</v>
      </c>
      <c r="T186" s="146">
        <f t="shared" si="3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47" t="s">
        <v>131</v>
      </c>
      <c r="AT186" s="147" t="s">
        <v>178</v>
      </c>
      <c r="AU186" s="147" t="s">
        <v>121</v>
      </c>
      <c r="AY186" s="14" t="s">
        <v>115</v>
      </c>
      <c r="BE186" s="148">
        <f t="shared" si="34"/>
        <v>0</v>
      </c>
      <c r="BF186" s="148">
        <f t="shared" si="35"/>
        <v>0</v>
      </c>
      <c r="BG186" s="148">
        <f t="shared" si="36"/>
        <v>0</v>
      </c>
      <c r="BH186" s="148">
        <f t="shared" si="37"/>
        <v>0</v>
      </c>
      <c r="BI186" s="148">
        <f t="shared" si="38"/>
        <v>0</v>
      </c>
      <c r="BJ186" s="14" t="s">
        <v>121</v>
      </c>
      <c r="BK186" s="149">
        <f t="shared" si="39"/>
        <v>0</v>
      </c>
      <c r="BL186" s="14" t="s">
        <v>120</v>
      </c>
      <c r="BM186" s="147" t="s">
        <v>322</v>
      </c>
    </row>
    <row r="187" spans="1:65" s="2" customFormat="1" ht="16.5" customHeight="1">
      <c r="A187" s="29"/>
      <c r="B187" s="135"/>
      <c r="C187" s="150" t="s">
        <v>323</v>
      </c>
      <c r="D187" s="150" t="s">
        <v>178</v>
      </c>
      <c r="E187" s="151" t="s">
        <v>524</v>
      </c>
      <c r="F187" s="152" t="s">
        <v>525</v>
      </c>
      <c r="G187" s="153" t="s">
        <v>127</v>
      </c>
      <c r="H187" s="154">
        <v>1</v>
      </c>
      <c r="I187" s="155"/>
      <c r="J187" s="154">
        <f t="shared" si="30"/>
        <v>0</v>
      </c>
      <c r="K187" s="156"/>
      <c r="L187" s="157"/>
      <c r="M187" s="158" t="s">
        <v>1</v>
      </c>
      <c r="N187" s="159" t="s">
        <v>40</v>
      </c>
      <c r="O187" s="55"/>
      <c r="P187" s="145">
        <f t="shared" si="31"/>
        <v>0</v>
      </c>
      <c r="Q187" s="145">
        <v>0</v>
      </c>
      <c r="R187" s="145">
        <f t="shared" si="32"/>
        <v>0</v>
      </c>
      <c r="S187" s="145">
        <v>0</v>
      </c>
      <c r="T187" s="146">
        <f t="shared" si="3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47" t="s">
        <v>131</v>
      </c>
      <c r="AT187" s="147" t="s">
        <v>178</v>
      </c>
      <c r="AU187" s="147" t="s">
        <v>121</v>
      </c>
      <c r="AY187" s="14" t="s">
        <v>115</v>
      </c>
      <c r="BE187" s="148">
        <f t="shared" si="34"/>
        <v>0</v>
      </c>
      <c r="BF187" s="148">
        <f t="shared" si="35"/>
        <v>0</v>
      </c>
      <c r="BG187" s="148">
        <f t="shared" si="36"/>
        <v>0</v>
      </c>
      <c r="BH187" s="148">
        <f t="shared" si="37"/>
        <v>0</v>
      </c>
      <c r="BI187" s="148">
        <f t="shared" si="38"/>
        <v>0</v>
      </c>
      <c r="BJ187" s="14" t="s">
        <v>121</v>
      </c>
      <c r="BK187" s="149">
        <f t="shared" si="39"/>
        <v>0</v>
      </c>
      <c r="BL187" s="14" t="s">
        <v>120</v>
      </c>
      <c r="BM187" s="147" t="s">
        <v>326</v>
      </c>
    </row>
    <row r="188" spans="1:65" s="2" customFormat="1" ht="21.75" customHeight="1">
      <c r="A188" s="29"/>
      <c r="B188" s="135"/>
      <c r="C188" s="150" t="s">
        <v>224</v>
      </c>
      <c r="D188" s="150" t="s">
        <v>178</v>
      </c>
      <c r="E188" s="151" t="s">
        <v>526</v>
      </c>
      <c r="F188" s="152" t="s">
        <v>439</v>
      </c>
      <c r="G188" s="153" t="s">
        <v>127</v>
      </c>
      <c r="H188" s="154">
        <v>1</v>
      </c>
      <c r="I188" s="155"/>
      <c r="J188" s="154">
        <f t="shared" si="30"/>
        <v>0</v>
      </c>
      <c r="K188" s="156"/>
      <c r="L188" s="157"/>
      <c r="M188" s="158" t="s">
        <v>1</v>
      </c>
      <c r="N188" s="159" t="s">
        <v>40</v>
      </c>
      <c r="O188" s="55"/>
      <c r="P188" s="145">
        <f t="shared" si="31"/>
        <v>0</v>
      </c>
      <c r="Q188" s="145">
        <v>0</v>
      </c>
      <c r="R188" s="145">
        <f t="shared" si="32"/>
        <v>0</v>
      </c>
      <c r="S188" s="145">
        <v>0</v>
      </c>
      <c r="T188" s="146">
        <f t="shared" si="3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47" t="s">
        <v>131</v>
      </c>
      <c r="AT188" s="147" t="s">
        <v>178</v>
      </c>
      <c r="AU188" s="147" t="s">
        <v>121</v>
      </c>
      <c r="AY188" s="14" t="s">
        <v>115</v>
      </c>
      <c r="BE188" s="148">
        <f t="shared" si="34"/>
        <v>0</v>
      </c>
      <c r="BF188" s="148">
        <f t="shared" si="35"/>
        <v>0</v>
      </c>
      <c r="BG188" s="148">
        <f t="shared" si="36"/>
        <v>0</v>
      </c>
      <c r="BH188" s="148">
        <f t="shared" si="37"/>
        <v>0</v>
      </c>
      <c r="BI188" s="148">
        <f t="shared" si="38"/>
        <v>0</v>
      </c>
      <c r="BJ188" s="14" t="s">
        <v>121</v>
      </c>
      <c r="BK188" s="149">
        <f t="shared" si="39"/>
        <v>0</v>
      </c>
      <c r="BL188" s="14" t="s">
        <v>120</v>
      </c>
      <c r="BM188" s="147" t="s">
        <v>329</v>
      </c>
    </row>
    <row r="189" spans="1:65" s="2" customFormat="1" ht="16.5" customHeight="1">
      <c r="A189" s="29"/>
      <c r="B189" s="135"/>
      <c r="C189" s="150" t="s">
        <v>330</v>
      </c>
      <c r="D189" s="150" t="s">
        <v>178</v>
      </c>
      <c r="E189" s="151" t="s">
        <v>527</v>
      </c>
      <c r="F189" s="152" t="s">
        <v>528</v>
      </c>
      <c r="G189" s="153" t="s">
        <v>127</v>
      </c>
      <c r="H189" s="154">
        <v>1</v>
      </c>
      <c r="I189" s="155"/>
      <c r="J189" s="154">
        <f t="shared" si="30"/>
        <v>0</v>
      </c>
      <c r="K189" s="156"/>
      <c r="L189" s="157"/>
      <c r="M189" s="158" t="s">
        <v>1</v>
      </c>
      <c r="N189" s="159" t="s">
        <v>40</v>
      </c>
      <c r="O189" s="55"/>
      <c r="P189" s="145">
        <f t="shared" si="31"/>
        <v>0</v>
      </c>
      <c r="Q189" s="145">
        <v>0</v>
      </c>
      <c r="R189" s="145">
        <f t="shared" si="32"/>
        <v>0</v>
      </c>
      <c r="S189" s="145">
        <v>0</v>
      </c>
      <c r="T189" s="146">
        <f t="shared" si="3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47" t="s">
        <v>131</v>
      </c>
      <c r="AT189" s="147" t="s">
        <v>178</v>
      </c>
      <c r="AU189" s="147" t="s">
        <v>121</v>
      </c>
      <c r="AY189" s="14" t="s">
        <v>115</v>
      </c>
      <c r="BE189" s="148">
        <f t="shared" si="34"/>
        <v>0</v>
      </c>
      <c r="BF189" s="148">
        <f t="shared" si="35"/>
        <v>0</v>
      </c>
      <c r="BG189" s="148">
        <f t="shared" si="36"/>
        <v>0</v>
      </c>
      <c r="BH189" s="148">
        <f t="shared" si="37"/>
        <v>0</v>
      </c>
      <c r="BI189" s="148">
        <f t="shared" si="38"/>
        <v>0</v>
      </c>
      <c r="BJ189" s="14" t="s">
        <v>121</v>
      </c>
      <c r="BK189" s="149">
        <f t="shared" si="39"/>
        <v>0</v>
      </c>
      <c r="BL189" s="14" t="s">
        <v>120</v>
      </c>
      <c r="BM189" s="147" t="s">
        <v>333</v>
      </c>
    </row>
    <row r="190" spans="1:65" s="2" customFormat="1" ht="21.75" customHeight="1">
      <c r="A190" s="29"/>
      <c r="B190" s="135"/>
      <c r="C190" s="150" t="s">
        <v>228</v>
      </c>
      <c r="D190" s="150" t="s">
        <v>178</v>
      </c>
      <c r="E190" s="151" t="s">
        <v>529</v>
      </c>
      <c r="F190" s="152" t="s">
        <v>439</v>
      </c>
      <c r="G190" s="153" t="s">
        <v>127</v>
      </c>
      <c r="H190" s="154">
        <v>1</v>
      </c>
      <c r="I190" s="155"/>
      <c r="J190" s="154">
        <f t="shared" si="30"/>
        <v>0</v>
      </c>
      <c r="K190" s="156"/>
      <c r="L190" s="157"/>
      <c r="M190" s="158" t="s">
        <v>1</v>
      </c>
      <c r="N190" s="159" t="s">
        <v>40</v>
      </c>
      <c r="O190" s="55"/>
      <c r="P190" s="145">
        <f t="shared" si="31"/>
        <v>0</v>
      </c>
      <c r="Q190" s="145">
        <v>0</v>
      </c>
      <c r="R190" s="145">
        <f t="shared" si="32"/>
        <v>0</v>
      </c>
      <c r="S190" s="145">
        <v>0</v>
      </c>
      <c r="T190" s="146">
        <f t="shared" si="3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47" t="s">
        <v>131</v>
      </c>
      <c r="AT190" s="147" t="s">
        <v>178</v>
      </c>
      <c r="AU190" s="147" t="s">
        <v>121</v>
      </c>
      <c r="AY190" s="14" t="s">
        <v>115</v>
      </c>
      <c r="BE190" s="148">
        <f t="shared" si="34"/>
        <v>0</v>
      </c>
      <c r="BF190" s="148">
        <f t="shared" si="35"/>
        <v>0</v>
      </c>
      <c r="BG190" s="148">
        <f t="shared" si="36"/>
        <v>0</v>
      </c>
      <c r="BH190" s="148">
        <f t="shared" si="37"/>
        <v>0</v>
      </c>
      <c r="BI190" s="148">
        <f t="shared" si="38"/>
        <v>0</v>
      </c>
      <c r="BJ190" s="14" t="s">
        <v>121</v>
      </c>
      <c r="BK190" s="149">
        <f t="shared" si="39"/>
        <v>0</v>
      </c>
      <c r="BL190" s="14" t="s">
        <v>120</v>
      </c>
      <c r="BM190" s="147" t="s">
        <v>336</v>
      </c>
    </row>
    <row r="191" spans="1:65" s="2" customFormat="1" ht="21.75" customHeight="1">
      <c r="A191" s="29"/>
      <c r="B191" s="135"/>
      <c r="C191" s="150" t="s">
        <v>337</v>
      </c>
      <c r="D191" s="150" t="s">
        <v>178</v>
      </c>
      <c r="E191" s="151" t="s">
        <v>530</v>
      </c>
      <c r="F191" s="152" t="s">
        <v>531</v>
      </c>
      <c r="G191" s="153" t="s">
        <v>119</v>
      </c>
      <c r="H191" s="154">
        <v>124</v>
      </c>
      <c r="I191" s="155"/>
      <c r="J191" s="154">
        <f t="shared" si="30"/>
        <v>0</v>
      </c>
      <c r="K191" s="156"/>
      <c r="L191" s="157"/>
      <c r="M191" s="171" t="s">
        <v>1</v>
      </c>
      <c r="N191" s="172" t="s">
        <v>40</v>
      </c>
      <c r="O191" s="162"/>
      <c r="P191" s="163">
        <f t="shared" si="31"/>
        <v>0</v>
      </c>
      <c r="Q191" s="163">
        <v>0</v>
      </c>
      <c r="R191" s="163">
        <f t="shared" si="32"/>
        <v>0</v>
      </c>
      <c r="S191" s="163">
        <v>0</v>
      </c>
      <c r="T191" s="164">
        <f t="shared" si="33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47" t="s">
        <v>131</v>
      </c>
      <c r="AT191" s="147" t="s">
        <v>178</v>
      </c>
      <c r="AU191" s="147" t="s">
        <v>121</v>
      </c>
      <c r="AY191" s="14" t="s">
        <v>115</v>
      </c>
      <c r="BE191" s="148">
        <f t="shared" si="34"/>
        <v>0</v>
      </c>
      <c r="BF191" s="148">
        <f t="shared" si="35"/>
        <v>0</v>
      </c>
      <c r="BG191" s="148">
        <f t="shared" si="36"/>
        <v>0</v>
      </c>
      <c r="BH191" s="148">
        <f t="shared" si="37"/>
        <v>0</v>
      </c>
      <c r="BI191" s="148">
        <f t="shared" si="38"/>
        <v>0</v>
      </c>
      <c r="BJ191" s="14" t="s">
        <v>121</v>
      </c>
      <c r="BK191" s="149">
        <f t="shared" si="39"/>
        <v>0</v>
      </c>
      <c r="BL191" s="14" t="s">
        <v>120</v>
      </c>
      <c r="BM191" s="147" t="s">
        <v>340</v>
      </c>
    </row>
    <row r="192" spans="1:65" s="2" customFormat="1" ht="6.95" customHeight="1">
      <c r="A192" s="29"/>
      <c r="B192" s="44"/>
      <c r="C192" s="45"/>
      <c r="D192" s="45"/>
      <c r="E192" s="45"/>
      <c r="F192" s="45"/>
      <c r="G192" s="45"/>
      <c r="H192" s="45"/>
      <c r="I192" s="45"/>
      <c r="J192" s="45"/>
      <c r="K192" s="45"/>
      <c r="L192" s="30"/>
      <c r="M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</row>
  </sheetData>
  <autoFilter ref="C121:K191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2"/>
  <sheetViews>
    <sheetView showGridLines="0" tabSelected="1" topLeftCell="A122" workbookViewId="0">
      <selection activeCell="V138" sqref="V138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73" t="s">
        <v>5</v>
      </c>
      <c r="M2" s="174"/>
      <c r="N2" s="174"/>
      <c r="O2" s="174"/>
      <c r="P2" s="174"/>
      <c r="Q2" s="174"/>
      <c r="R2" s="174"/>
      <c r="S2" s="174"/>
      <c r="T2" s="174"/>
      <c r="U2" s="174"/>
      <c r="V2" s="174"/>
      <c r="AT2" s="14" t="s">
        <v>89</v>
      </c>
    </row>
    <row r="3" spans="1:46" s="1" customFormat="1" ht="6.95" hidden="1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hidden="1" customHeight="1">
      <c r="B4" s="17"/>
      <c r="D4" s="18" t="s">
        <v>90</v>
      </c>
      <c r="L4" s="17"/>
      <c r="M4" s="90" t="s">
        <v>9</v>
      </c>
      <c r="AT4" s="14" t="s">
        <v>3</v>
      </c>
    </row>
    <row r="5" spans="1:46" s="1" customFormat="1" ht="6.95" hidden="1" customHeight="1">
      <c r="B5" s="17"/>
      <c r="L5" s="17"/>
    </row>
    <row r="6" spans="1:46" s="1" customFormat="1" ht="12" hidden="1" customHeight="1">
      <c r="B6" s="17"/>
      <c r="D6" s="24" t="s">
        <v>13</v>
      </c>
      <c r="L6" s="17"/>
    </row>
    <row r="7" spans="1:46" s="1" customFormat="1" ht="16.5" hidden="1" customHeight="1">
      <c r="B7" s="17"/>
      <c r="E7" s="213" t="str">
        <f>'Rekapitulácia stavby'!K6</f>
        <v>Brezový háj v Nitre - budovanie prvkov zelenej infraštruktúry</v>
      </c>
      <c r="F7" s="214"/>
      <c r="G7" s="214"/>
      <c r="H7" s="214"/>
      <c r="L7" s="17"/>
    </row>
    <row r="8" spans="1:46" s="2" customFormat="1" ht="12" hidden="1" customHeight="1">
      <c r="A8" s="29"/>
      <c r="B8" s="30"/>
      <c r="C8" s="29"/>
      <c r="D8" s="24" t="s">
        <v>91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hidden="1" customHeight="1">
      <c r="A9" s="29"/>
      <c r="B9" s="30"/>
      <c r="C9" s="29"/>
      <c r="D9" s="29"/>
      <c r="E9" s="178" t="s">
        <v>532</v>
      </c>
      <c r="F9" s="212"/>
      <c r="G9" s="212"/>
      <c r="H9" s="212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idden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hidden="1" customHeight="1">
      <c r="A11" s="29"/>
      <c r="B11" s="30"/>
      <c r="C11" s="29"/>
      <c r="D11" s="24" t="s">
        <v>15</v>
      </c>
      <c r="E11" s="29"/>
      <c r="F11" s="22" t="s">
        <v>1</v>
      </c>
      <c r="G11" s="29"/>
      <c r="H11" s="29"/>
      <c r="I11" s="24" t="s">
        <v>16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hidden="1" customHeight="1">
      <c r="A12" s="29"/>
      <c r="B12" s="30"/>
      <c r="C12" s="29"/>
      <c r="D12" s="24" t="s">
        <v>17</v>
      </c>
      <c r="E12" s="29"/>
      <c r="F12" s="22" t="s">
        <v>18</v>
      </c>
      <c r="G12" s="29"/>
      <c r="H12" s="29"/>
      <c r="I12" s="24" t="s">
        <v>19</v>
      </c>
      <c r="J12" s="52" t="str">
        <f>'Rekapitulácia stavby'!AN8</f>
        <v>14. 12. 2020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hidden="1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hidden="1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hidden="1" customHeight="1">
      <c r="A15" s="29"/>
      <c r="B15" s="30"/>
      <c r="C15" s="29"/>
      <c r="D15" s="29"/>
      <c r="E15" s="22" t="s">
        <v>23</v>
      </c>
      <c r="F15" s="29"/>
      <c r="G15" s="29"/>
      <c r="H15" s="29"/>
      <c r="I15" s="24" t="s">
        <v>24</v>
      </c>
      <c r="J15" s="22" t="s">
        <v>1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hidden="1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hidden="1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hidden="1" customHeight="1">
      <c r="A18" s="29"/>
      <c r="B18" s="30"/>
      <c r="C18" s="29"/>
      <c r="D18" s="29"/>
      <c r="E18" s="215" t="str">
        <f>'Rekapitulácia stavby'!E14</f>
        <v>Vyplň údaj</v>
      </c>
      <c r="F18" s="204"/>
      <c r="G18" s="204"/>
      <c r="H18" s="204"/>
      <c r="I18" s="24" t="s">
        <v>24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hidden="1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hidden="1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22</v>
      </c>
      <c r="J20" s="22" t="s">
        <v>1</v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hidden="1" customHeight="1">
      <c r="A21" s="29"/>
      <c r="B21" s="30"/>
      <c r="C21" s="29"/>
      <c r="D21" s="29"/>
      <c r="E21" s="22" t="s">
        <v>28</v>
      </c>
      <c r="F21" s="29"/>
      <c r="G21" s="29"/>
      <c r="H21" s="29"/>
      <c r="I21" s="24" t="s">
        <v>24</v>
      </c>
      <c r="J21" s="22" t="s">
        <v>1</v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hidden="1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hidden="1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22</v>
      </c>
      <c r="J23" s="22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hidden="1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24</v>
      </c>
      <c r="J24" s="22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hidden="1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hidden="1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hidden="1" customHeight="1">
      <c r="A27" s="91"/>
      <c r="B27" s="92"/>
      <c r="C27" s="91"/>
      <c r="D27" s="91"/>
      <c r="E27" s="208" t="s">
        <v>1</v>
      </c>
      <c r="F27" s="208"/>
      <c r="G27" s="208"/>
      <c r="H27" s="208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5" hidden="1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hidden="1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hidden="1" customHeight="1">
      <c r="A30" s="29"/>
      <c r="B30" s="30"/>
      <c r="C30" s="29"/>
      <c r="D30" s="94" t="s">
        <v>34</v>
      </c>
      <c r="E30" s="29"/>
      <c r="F30" s="29"/>
      <c r="G30" s="29"/>
      <c r="H30" s="29"/>
      <c r="I30" s="29"/>
      <c r="J30" s="68">
        <f>ROUND(J121,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hidden="1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hidden="1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hidden="1" customHeight="1">
      <c r="A33" s="29"/>
      <c r="B33" s="30"/>
      <c r="C33" s="29"/>
      <c r="D33" s="95" t="s">
        <v>38</v>
      </c>
      <c r="E33" s="24" t="s">
        <v>39</v>
      </c>
      <c r="F33" s="96">
        <f>ROUND((SUM(BE121:BE141)),  2)</f>
        <v>0</v>
      </c>
      <c r="G33" s="29"/>
      <c r="H33" s="29"/>
      <c r="I33" s="97">
        <v>0.2</v>
      </c>
      <c r="J33" s="96">
        <f>ROUND(((SUM(BE121:BE141))*I33),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hidden="1" customHeight="1">
      <c r="A34" s="29"/>
      <c r="B34" s="30"/>
      <c r="C34" s="29"/>
      <c r="D34" s="29"/>
      <c r="E34" s="24" t="s">
        <v>40</v>
      </c>
      <c r="F34" s="96">
        <f>ROUND((SUM(BF121:BF141)),  2)</f>
        <v>0</v>
      </c>
      <c r="G34" s="29"/>
      <c r="H34" s="29"/>
      <c r="I34" s="97">
        <v>0.2</v>
      </c>
      <c r="J34" s="96">
        <f>ROUND(((SUM(BF121:BF141))*I34),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41</v>
      </c>
      <c r="F35" s="96">
        <f>ROUND((SUM(BG121:BG141)),  2)</f>
        <v>0</v>
      </c>
      <c r="G35" s="29"/>
      <c r="H35" s="29"/>
      <c r="I35" s="97">
        <v>0.2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42</v>
      </c>
      <c r="F36" s="96">
        <f>ROUND((SUM(BH121:BH141)),  2)</f>
        <v>0</v>
      </c>
      <c r="G36" s="29"/>
      <c r="H36" s="29"/>
      <c r="I36" s="97">
        <v>0.2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43</v>
      </c>
      <c r="F37" s="96">
        <f>ROUND((SUM(BI121:BI141)),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hidden="1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hidden="1" customHeight="1">
      <c r="A39" s="29"/>
      <c r="B39" s="30"/>
      <c r="C39" s="98"/>
      <c r="D39" s="99" t="s">
        <v>44</v>
      </c>
      <c r="E39" s="57"/>
      <c r="F39" s="57"/>
      <c r="G39" s="100" t="s">
        <v>45</v>
      </c>
      <c r="H39" s="101" t="s">
        <v>46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hidden="1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hidden="1" customHeight="1">
      <c r="B41" s="17"/>
      <c r="L41" s="17"/>
    </row>
    <row r="42" spans="1:31" s="1" customFormat="1" ht="14.45" hidden="1" customHeight="1">
      <c r="B42" s="17"/>
      <c r="L42" s="17"/>
    </row>
    <row r="43" spans="1:31" s="1" customFormat="1" ht="14.45" hidden="1" customHeight="1">
      <c r="B43" s="17"/>
      <c r="L43" s="17"/>
    </row>
    <row r="44" spans="1:31" s="1" customFormat="1" ht="14.45" hidden="1" customHeight="1">
      <c r="B44" s="17"/>
      <c r="L44" s="17"/>
    </row>
    <row r="45" spans="1:31" s="1" customFormat="1" ht="14.45" hidden="1" customHeight="1">
      <c r="B45" s="17"/>
      <c r="L45" s="17"/>
    </row>
    <row r="46" spans="1:31" s="1" customFormat="1" ht="14.45" hidden="1" customHeight="1">
      <c r="B46" s="17"/>
      <c r="L46" s="17"/>
    </row>
    <row r="47" spans="1:31" s="1" customFormat="1" ht="14.45" hidden="1" customHeight="1">
      <c r="B47" s="17"/>
      <c r="L47" s="17"/>
    </row>
    <row r="48" spans="1:31" s="1" customFormat="1" ht="14.45" hidden="1" customHeight="1">
      <c r="B48" s="17"/>
      <c r="L48" s="17"/>
    </row>
    <row r="49" spans="1:31" s="1" customFormat="1" ht="14.45" hidden="1" customHeight="1">
      <c r="B49" s="17"/>
      <c r="L49" s="17"/>
    </row>
    <row r="50" spans="1:31" s="2" customFormat="1" ht="14.45" hidden="1" customHeight="1">
      <c r="B50" s="39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39"/>
    </row>
    <row r="51" spans="1:31" hidden="1">
      <c r="B51" s="17"/>
      <c r="L51" s="17"/>
    </row>
    <row r="52" spans="1:31" hidden="1">
      <c r="B52" s="17"/>
      <c r="L52" s="17"/>
    </row>
    <row r="53" spans="1:31" hidden="1">
      <c r="B53" s="17"/>
      <c r="L53" s="17"/>
    </row>
    <row r="54" spans="1:31" hidden="1">
      <c r="B54" s="17"/>
      <c r="L54" s="17"/>
    </row>
    <row r="55" spans="1:31" hidden="1">
      <c r="B55" s="17"/>
      <c r="L55" s="17"/>
    </row>
    <row r="56" spans="1:31" hidden="1">
      <c r="B56" s="17"/>
      <c r="L56" s="17"/>
    </row>
    <row r="57" spans="1:31" hidden="1">
      <c r="B57" s="17"/>
      <c r="L57" s="17"/>
    </row>
    <row r="58" spans="1:31" hidden="1">
      <c r="B58" s="17"/>
      <c r="L58" s="17"/>
    </row>
    <row r="59" spans="1:31" hidden="1">
      <c r="B59" s="17"/>
      <c r="L59" s="17"/>
    </row>
    <row r="60" spans="1:31" hidden="1">
      <c r="B60" s="17"/>
      <c r="L60" s="17"/>
    </row>
    <row r="61" spans="1:31" s="2" customFormat="1" ht="12.75" hidden="1">
      <c r="A61" s="29"/>
      <c r="B61" s="30"/>
      <c r="C61" s="29"/>
      <c r="D61" s="42" t="s">
        <v>49</v>
      </c>
      <c r="E61" s="32"/>
      <c r="F61" s="104" t="s">
        <v>50</v>
      </c>
      <c r="G61" s="42" t="s">
        <v>49</v>
      </c>
      <c r="H61" s="32"/>
      <c r="I61" s="32"/>
      <c r="J61" s="105" t="s">
        <v>50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idden="1">
      <c r="B62" s="17"/>
      <c r="L62" s="17"/>
    </row>
    <row r="63" spans="1:31" hidden="1">
      <c r="B63" s="17"/>
      <c r="L63" s="17"/>
    </row>
    <row r="64" spans="1:31" hidden="1">
      <c r="B64" s="17"/>
      <c r="L64" s="17"/>
    </row>
    <row r="65" spans="1:31" s="2" customFormat="1" ht="12.75" hidden="1">
      <c r="A65" s="29"/>
      <c r="B65" s="30"/>
      <c r="C65" s="29"/>
      <c r="D65" s="40" t="s">
        <v>51</v>
      </c>
      <c r="E65" s="43"/>
      <c r="F65" s="43"/>
      <c r="G65" s="40" t="s">
        <v>52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idden="1">
      <c r="B66" s="17"/>
      <c r="L66" s="17"/>
    </row>
    <row r="67" spans="1:31" hidden="1">
      <c r="B67" s="17"/>
      <c r="L67" s="17"/>
    </row>
    <row r="68" spans="1:31" hidden="1">
      <c r="B68" s="17"/>
      <c r="L68" s="17"/>
    </row>
    <row r="69" spans="1:31" hidden="1">
      <c r="B69" s="17"/>
      <c r="L69" s="17"/>
    </row>
    <row r="70" spans="1:31" hidden="1">
      <c r="B70" s="17"/>
      <c r="L70" s="17"/>
    </row>
    <row r="71" spans="1:31" hidden="1">
      <c r="B71" s="17"/>
      <c r="L71" s="17"/>
    </row>
    <row r="72" spans="1:31" hidden="1">
      <c r="B72" s="17"/>
      <c r="L72" s="17"/>
    </row>
    <row r="73" spans="1:31" hidden="1">
      <c r="B73" s="17"/>
      <c r="L73" s="17"/>
    </row>
    <row r="74" spans="1:31" hidden="1">
      <c r="B74" s="17"/>
      <c r="L74" s="17"/>
    </row>
    <row r="75" spans="1:31" hidden="1">
      <c r="B75" s="17"/>
      <c r="L75" s="17"/>
    </row>
    <row r="76" spans="1:31" s="2" customFormat="1" ht="12.75" hidden="1">
      <c r="A76" s="29"/>
      <c r="B76" s="30"/>
      <c r="C76" s="29"/>
      <c r="D76" s="42" t="s">
        <v>49</v>
      </c>
      <c r="E76" s="32"/>
      <c r="F76" s="104" t="s">
        <v>50</v>
      </c>
      <c r="G76" s="42" t="s">
        <v>49</v>
      </c>
      <c r="H76" s="32"/>
      <c r="I76" s="32"/>
      <c r="J76" s="105" t="s">
        <v>50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hidden="1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78" spans="1:31" hidden="1"/>
    <row r="79" spans="1:31" hidden="1"/>
    <row r="80" spans="1:31" hidden="1"/>
    <row r="81" spans="1:47" s="2" customFormat="1" ht="6.95" hidden="1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93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13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13" t="str">
        <f>E7</f>
        <v>Brezový háj v Nitre - budovanie prvkov zelenej infraštruktúry</v>
      </c>
      <c r="F85" s="214"/>
      <c r="G85" s="214"/>
      <c r="H85" s="214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91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178" t="str">
        <f>E9</f>
        <v>03 - SO 03 Verejné osvetlenie</v>
      </c>
      <c r="F87" s="212"/>
      <c r="G87" s="212"/>
      <c r="H87" s="212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17</v>
      </c>
      <c r="D89" s="29"/>
      <c r="E89" s="29"/>
      <c r="F89" s="22" t="str">
        <f>F12</f>
        <v>Nitra</v>
      </c>
      <c r="G89" s="29"/>
      <c r="H89" s="29"/>
      <c r="I89" s="24" t="s">
        <v>19</v>
      </c>
      <c r="J89" s="52" t="str">
        <f>IF(J12="","",J12)</f>
        <v>14. 12. 2020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hidden="1" customHeight="1">
      <c r="A91" s="29"/>
      <c r="B91" s="30"/>
      <c r="C91" s="24" t="s">
        <v>21</v>
      </c>
      <c r="D91" s="29"/>
      <c r="E91" s="29"/>
      <c r="F91" s="22" t="str">
        <f>E15</f>
        <v>Mesto Nitra</v>
      </c>
      <c r="G91" s="29"/>
      <c r="H91" s="29"/>
      <c r="I91" s="24" t="s">
        <v>27</v>
      </c>
      <c r="J91" s="27" t="str">
        <f>E21</f>
        <v xml:space="preserve">Ing.Straňáková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hidden="1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06" t="s">
        <v>94</v>
      </c>
      <c r="D94" s="98"/>
      <c r="E94" s="98"/>
      <c r="F94" s="98"/>
      <c r="G94" s="98"/>
      <c r="H94" s="98"/>
      <c r="I94" s="98"/>
      <c r="J94" s="107" t="s">
        <v>95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08" t="s">
        <v>96</v>
      </c>
      <c r="D96" s="29"/>
      <c r="E96" s="29"/>
      <c r="F96" s="29"/>
      <c r="G96" s="29"/>
      <c r="H96" s="29"/>
      <c r="I96" s="29"/>
      <c r="J96" s="68">
        <f>J121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97</v>
      </c>
    </row>
    <row r="97" spans="1:31" s="9" customFormat="1" ht="24.95" hidden="1" customHeight="1">
      <c r="B97" s="109"/>
      <c r="D97" s="110" t="s">
        <v>533</v>
      </c>
      <c r="E97" s="111"/>
      <c r="F97" s="111"/>
      <c r="G97" s="111"/>
      <c r="H97" s="111"/>
      <c r="I97" s="111"/>
      <c r="J97" s="112">
        <f>J122</f>
        <v>0</v>
      </c>
      <c r="L97" s="109"/>
    </row>
    <row r="98" spans="1:31" s="9" customFormat="1" ht="24.95" hidden="1" customHeight="1">
      <c r="B98" s="109"/>
      <c r="D98" s="110" t="s">
        <v>534</v>
      </c>
      <c r="E98" s="111"/>
      <c r="F98" s="111"/>
      <c r="G98" s="111"/>
      <c r="H98" s="111"/>
      <c r="I98" s="111"/>
      <c r="J98" s="112">
        <f>J126</f>
        <v>0</v>
      </c>
      <c r="L98" s="109"/>
    </row>
    <row r="99" spans="1:31" s="9" customFormat="1" ht="24.95" hidden="1" customHeight="1">
      <c r="B99" s="109"/>
      <c r="D99" s="110" t="s">
        <v>535</v>
      </c>
      <c r="E99" s="111"/>
      <c r="F99" s="111"/>
      <c r="G99" s="111"/>
      <c r="H99" s="111"/>
      <c r="I99" s="111"/>
      <c r="J99" s="112">
        <f>J131</f>
        <v>0</v>
      </c>
      <c r="L99" s="109"/>
    </row>
    <row r="100" spans="1:31" s="9" customFormat="1" ht="24.95" hidden="1" customHeight="1">
      <c r="B100" s="109"/>
      <c r="D100" s="110" t="s">
        <v>536</v>
      </c>
      <c r="E100" s="111"/>
      <c r="F100" s="111"/>
      <c r="G100" s="111"/>
      <c r="H100" s="111"/>
      <c r="I100" s="111"/>
      <c r="J100" s="112">
        <f>J134</f>
        <v>0</v>
      </c>
      <c r="L100" s="109"/>
    </row>
    <row r="101" spans="1:31" s="9" customFormat="1" ht="24.95" hidden="1" customHeight="1">
      <c r="B101" s="109"/>
      <c r="D101" s="110" t="s">
        <v>537</v>
      </c>
      <c r="E101" s="111"/>
      <c r="F101" s="111"/>
      <c r="G101" s="111"/>
      <c r="H101" s="111"/>
      <c r="I101" s="111"/>
      <c r="J101" s="112">
        <f>J140</f>
        <v>0</v>
      </c>
      <c r="L101" s="109"/>
    </row>
    <row r="102" spans="1:31" s="2" customFormat="1" ht="21.75" hidden="1" customHeight="1">
      <c r="A102" s="29"/>
      <c r="B102" s="30"/>
      <c r="C102" s="29"/>
      <c r="D102" s="29"/>
      <c r="E102" s="29"/>
      <c r="F102" s="29"/>
      <c r="G102" s="29"/>
      <c r="H102" s="29"/>
      <c r="I102" s="29"/>
      <c r="J102" s="29"/>
      <c r="K102" s="29"/>
      <c r="L102" s="3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31" s="2" customFormat="1" ht="6.95" hidden="1" customHeight="1">
      <c r="A103" s="29"/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3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hidden="1"/>
    <row r="105" spans="1:31" hidden="1"/>
    <row r="106" spans="1:31" hidden="1"/>
    <row r="107" spans="1:31" s="2" customFormat="1" ht="6.95" customHeight="1">
      <c r="A107" s="29"/>
      <c r="B107" s="46"/>
      <c r="C107" s="47"/>
      <c r="D107" s="47"/>
      <c r="E107" s="47"/>
      <c r="F107" s="47"/>
      <c r="G107" s="47"/>
      <c r="H107" s="47"/>
      <c r="I107" s="47"/>
      <c r="J107" s="47"/>
      <c r="K107" s="47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24.95" customHeight="1">
      <c r="A108" s="29"/>
      <c r="B108" s="30"/>
      <c r="C108" s="18" t="s">
        <v>102</v>
      </c>
      <c r="D108" s="29"/>
      <c r="E108" s="29"/>
      <c r="F108" s="29"/>
      <c r="G108" s="29"/>
      <c r="H108" s="29"/>
      <c r="I108" s="29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6.95" customHeight="1">
      <c r="A109" s="29"/>
      <c r="B109" s="30"/>
      <c r="C109" s="29"/>
      <c r="D109" s="29"/>
      <c r="E109" s="29"/>
      <c r="F109" s="29"/>
      <c r="G109" s="29"/>
      <c r="H109" s="29"/>
      <c r="I109" s="2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2" customHeight="1">
      <c r="A110" s="29"/>
      <c r="B110" s="30"/>
      <c r="C110" s="24" t="s">
        <v>13</v>
      </c>
      <c r="D110" s="29"/>
      <c r="E110" s="29"/>
      <c r="F110" s="29"/>
      <c r="G110" s="29"/>
      <c r="H110" s="2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6.5" customHeight="1">
      <c r="A111" s="29"/>
      <c r="B111" s="30"/>
      <c r="C111" s="29"/>
      <c r="D111" s="29"/>
      <c r="E111" s="213" t="str">
        <f>E7</f>
        <v>Brezový háj v Nitre - budovanie prvkov zelenej infraštruktúry</v>
      </c>
      <c r="F111" s="214"/>
      <c r="G111" s="214"/>
      <c r="H111" s="214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4" t="s">
        <v>91</v>
      </c>
      <c r="D112" s="29"/>
      <c r="E112" s="29"/>
      <c r="F112" s="29"/>
      <c r="G112" s="29"/>
      <c r="H112" s="29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>
      <c r="A113" s="29"/>
      <c r="B113" s="30"/>
      <c r="C113" s="29"/>
      <c r="D113" s="29"/>
      <c r="E113" s="178" t="str">
        <f>E9</f>
        <v>03 - SO 03 Verejné osvetlenie</v>
      </c>
      <c r="F113" s="212"/>
      <c r="G113" s="212"/>
      <c r="H113" s="212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6.95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2" customHeight="1">
      <c r="A115" s="29"/>
      <c r="B115" s="30"/>
      <c r="C115" s="24" t="s">
        <v>17</v>
      </c>
      <c r="D115" s="29"/>
      <c r="E115" s="29"/>
      <c r="F115" s="22" t="str">
        <f>F12</f>
        <v>Nitra</v>
      </c>
      <c r="G115" s="29"/>
      <c r="H115" s="29"/>
      <c r="I115" s="24" t="s">
        <v>19</v>
      </c>
      <c r="J115" s="52" t="str">
        <f>IF(J12="","",J12)</f>
        <v>14. 12. 2020</v>
      </c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5.2" customHeight="1">
      <c r="A117" s="29"/>
      <c r="B117" s="30"/>
      <c r="C117" s="24" t="s">
        <v>21</v>
      </c>
      <c r="D117" s="29"/>
      <c r="E117" s="29"/>
      <c r="F117" s="22" t="str">
        <f>E15</f>
        <v>Mesto Nitra</v>
      </c>
      <c r="G117" s="29"/>
      <c r="H117" s="29"/>
      <c r="I117" s="24" t="s">
        <v>27</v>
      </c>
      <c r="J117" s="27" t="str">
        <f>E21</f>
        <v xml:space="preserve">Ing.Straňáková </v>
      </c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5.2" customHeight="1">
      <c r="A118" s="29"/>
      <c r="B118" s="30"/>
      <c r="C118" s="24" t="s">
        <v>25</v>
      </c>
      <c r="D118" s="29"/>
      <c r="E118" s="29"/>
      <c r="F118" s="22" t="str">
        <f>IF(E18="","",E18)</f>
        <v>Vyplň údaj</v>
      </c>
      <c r="G118" s="29"/>
      <c r="H118" s="29"/>
      <c r="I118" s="24" t="s">
        <v>31</v>
      </c>
      <c r="J118" s="27" t="str">
        <f>E24</f>
        <v xml:space="preserve"> </v>
      </c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0.3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10" customFormat="1" ht="29.25" customHeight="1">
      <c r="A120" s="113"/>
      <c r="B120" s="114"/>
      <c r="C120" s="115" t="s">
        <v>103</v>
      </c>
      <c r="D120" s="116" t="s">
        <v>59</v>
      </c>
      <c r="E120" s="116" t="s">
        <v>55</v>
      </c>
      <c r="F120" s="116" t="s">
        <v>56</v>
      </c>
      <c r="G120" s="116" t="s">
        <v>104</v>
      </c>
      <c r="H120" s="116" t="s">
        <v>105</v>
      </c>
      <c r="I120" s="116" t="s">
        <v>106</v>
      </c>
      <c r="J120" s="117" t="s">
        <v>95</v>
      </c>
      <c r="K120" s="118" t="s">
        <v>107</v>
      </c>
      <c r="L120" s="119"/>
      <c r="M120" s="59" t="s">
        <v>1</v>
      </c>
      <c r="N120" s="60" t="s">
        <v>38</v>
      </c>
      <c r="O120" s="60" t="s">
        <v>108</v>
      </c>
      <c r="P120" s="60" t="s">
        <v>109</v>
      </c>
      <c r="Q120" s="60" t="s">
        <v>110</v>
      </c>
      <c r="R120" s="60" t="s">
        <v>111</v>
      </c>
      <c r="S120" s="60" t="s">
        <v>112</v>
      </c>
      <c r="T120" s="61" t="s">
        <v>113</v>
      </c>
      <c r="U120" s="113"/>
      <c r="V120" s="113"/>
      <c r="W120" s="113"/>
      <c r="X120" s="113"/>
      <c r="Y120" s="113"/>
      <c r="Z120" s="113"/>
      <c r="AA120" s="113"/>
      <c r="AB120" s="113"/>
      <c r="AC120" s="113"/>
      <c r="AD120" s="113"/>
      <c r="AE120" s="113"/>
    </row>
    <row r="121" spans="1:65" s="2" customFormat="1" ht="22.9" customHeight="1">
      <c r="A121" s="29"/>
      <c r="B121" s="30"/>
      <c r="C121" s="66" t="s">
        <v>96</v>
      </c>
      <c r="D121" s="29"/>
      <c r="E121" s="29"/>
      <c r="F121" s="29"/>
      <c r="G121" s="29"/>
      <c r="H121" s="29"/>
      <c r="I121" s="29"/>
      <c r="J121" s="120">
        <f>BK121</f>
        <v>0</v>
      </c>
      <c r="K121" s="29"/>
      <c r="L121" s="30"/>
      <c r="M121" s="62"/>
      <c r="N121" s="53"/>
      <c r="O121" s="63"/>
      <c r="P121" s="121">
        <f>P122+P126+P131+P134+P140</f>
        <v>0</v>
      </c>
      <c r="Q121" s="63"/>
      <c r="R121" s="121">
        <f>R122+R126+R131+R134+R140</f>
        <v>0</v>
      </c>
      <c r="S121" s="63"/>
      <c r="T121" s="122">
        <f>T122+T126+T131+T134+T140</f>
        <v>0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T121" s="14" t="s">
        <v>73</v>
      </c>
      <c r="AU121" s="14" t="s">
        <v>97</v>
      </c>
      <c r="BK121" s="123">
        <f>BK122+BK126+BK131+BK134+BK140</f>
        <v>0</v>
      </c>
    </row>
    <row r="122" spans="1:65" s="11" customFormat="1" ht="25.9" customHeight="1">
      <c r="B122" s="124"/>
      <c r="D122" s="125" t="s">
        <v>73</v>
      </c>
      <c r="E122" s="126" t="s">
        <v>538</v>
      </c>
      <c r="F122" s="126" t="s">
        <v>539</v>
      </c>
      <c r="I122" s="127"/>
      <c r="J122" s="128">
        <f>BK122</f>
        <v>0</v>
      </c>
      <c r="L122" s="124"/>
      <c r="M122" s="129"/>
      <c r="N122" s="130"/>
      <c r="O122" s="130"/>
      <c r="P122" s="131">
        <f>SUM(P123:P125)</f>
        <v>0</v>
      </c>
      <c r="Q122" s="130"/>
      <c r="R122" s="131">
        <f>SUM(R123:R125)</f>
        <v>0</v>
      </c>
      <c r="S122" s="130"/>
      <c r="T122" s="132">
        <f>SUM(T123:T125)</f>
        <v>0</v>
      </c>
      <c r="AR122" s="125" t="s">
        <v>82</v>
      </c>
      <c r="AT122" s="133" t="s">
        <v>73</v>
      </c>
      <c r="AU122" s="133" t="s">
        <v>74</v>
      </c>
      <c r="AY122" s="125" t="s">
        <v>115</v>
      </c>
      <c r="BK122" s="134">
        <f>SUM(BK123:BK125)</f>
        <v>0</v>
      </c>
    </row>
    <row r="123" spans="1:65" s="2" customFormat="1" ht="16.5" customHeight="1">
      <c r="A123" s="29"/>
      <c r="B123" s="135"/>
      <c r="C123" s="136" t="s">
        <v>82</v>
      </c>
      <c r="D123" s="136" t="s">
        <v>116</v>
      </c>
      <c r="E123" s="137" t="s">
        <v>540</v>
      </c>
      <c r="F123" s="138" t="s">
        <v>541</v>
      </c>
      <c r="G123" s="139" t="s">
        <v>127</v>
      </c>
      <c r="H123" s="140">
        <v>34</v>
      </c>
      <c r="I123" s="141"/>
      <c r="J123" s="140">
        <f>ROUND(I123*H123,3)</f>
        <v>0</v>
      </c>
      <c r="K123" s="142"/>
      <c r="L123" s="30"/>
      <c r="M123" s="143" t="s">
        <v>1</v>
      </c>
      <c r="N123" s="144" t="s">
        <v>40</v>
      </c>
      <c r="O123" s="55"/>
      <c r="P123" s="145">
        <f>O123*H123</f>
        <v>0</v>
      </c>
      <c r="Q123" s="145">
        <v>0</v>
      </c>
      <c r="R123" s="145">
        <f>Q123*H123</f>
        <v>0</v>
      </c>
      <c r="S123" s="145">
        <v>0</v>
      </c>
      <c r="T123" s="146">
        <f>S123*H123</f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47" t="s">
        <v>120</v>
      </c>
      <c r="AT123" s="147" t="s">
        <v>116</v>
      </c>
      <c r="AU123" s="147" t="s">
        <v>82</v>
      </c>
      <c r="AY123" s="14" t="s">
        <v>115</v>
      </c>
      <c r="BE123" s="148">
        <f>IF(N123="základná",J123,0)</f>
        <v>0</v>
      </c>
      <c r="BF123" s="148">
        <f>IF(N123="znížená",J123,0)</f>
        <v>0</v>
      </c>
      <c r="BG123" s="148">
        <f>IF(N123="zákl. prenesená",J123,0)</f>
        <v>0</v>
      </c>
      <c r="BH123" s="148">
        <f>IF(N123="zníž. prenesená",J123,0)</f>
        <v>0</v>
      </c>
      <c r="BI123" s="148">
        <f>IF(N123="nulová",J123,0)</f>
        <v>0</v>
      </c>
      <c r="BJ123" s="14" t="s">
        <v>121</v>
      </c>
      <c r="BK123" s="149">
        <f>ROUND(I123*H123,3)</f>
        <v>0</v>
      </c>
      <c r="BL123" s="14" t="s">
        <v>120</v>
      </c>
      <c r="BM123" s="147" t="s">
        <v>121</v>
      </c>
    </row>
    <row r="124" spans="1:65" s="2" customFormat="1" ht="16.5" customHeight="1">
      <c r="A124" s="29"/>
      <c r="B124" s="135"/>
      <c r="C124" s="136" t="s">
        <v>121</v>
      </c>
      <c r="D124" s="136" t="s">
        <v>116</v>
      </c>
      <c r="E124" s="137" t="s">
        <v>542</v>
      </c>
      <c r="F124" s="138" t="s">
        <v>543</v>
      </c>
      <c r="G124" s="139" t="s">
        <v>127</v>
      </c>
      <c r="H124" s="140">
        <v>34</v>
      </c>
      <c r="I124" s="141"/>
      <c r="J124" s="140">
        <f>ROUND(I124*H124,3)</f>
        <v>0</v>
      </c>
      <c r="K124" s="142"/>
      <c r="L124" s="30"/>
      <c r="M124" s="143" t="s">
        <v>1</v>
      </c>
      <c r="N124" s="144" t="s">
        <v>40</v>
      </c>
      <c r="O124" s="55"/>
      <c r="P124" s="145">
        <f>O124*H124</f>
        <v>0</v>
      </c>
      <c r="Q124" s="145">
        <v>0</v>
      </c>
      <c r="R124" s="145">
        <f>Q124*H124</f>
        <v>0</v>
      </c>
      <c r="S124" s="145">
        <v>0</v>
      </c>
      <c r="T124" s="146">
        <f>S124*H124</f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47" t="s">
        <v>120</v>
      </c>
      <c r="AT124" s="147" t="s">
        <v>116</v>
      </c>
      <c r="AU124" s="147" t="s">
        <v>82</v>
      </c>
      <c r="AY124" s="14" t="s">
        <v>115</v>
      </c>
      <c r="BE124" s="148">
        <f>IF(N124="základná",J124,0)</f>
        <v>0</v>
      </c>
      <c r="BF124" s="148">
        <f>IF(N124="znížená",J124,0)</f>
        <v>0</v>
      </c>
      <c r="BG124" s="148">
        <f>IF(N124="zákl. prenesená",J124,0)</f>
        <v>0</v>
      </c>
      <c r="BH124" s="148">
        <f>IF(N124="zníž. prenesená",J124,0)</f>
        <v>0</v>
      </c>
      <c r="BI124" s="148">
        <f>IF(N124="nulová",J124,0)</f>
        <v>0</v>
      </c>
      <c r="BJ124" s="14" t="s">
        <v>121</v>
      </c>
      <c r="BK124" s="149">
        <f>ROUND(I124*H124,3)</f>
        <v>0</v>
      </c>
      <c r="BL124" s="14" t="s">
        <v>120</v>
      </c>
      <c r="BM124" s="147" t="s">
        <v>120</v>
      </c>
    </row>
    <row r="125" spans="1:65" s="2" customFormat="1" ht="16.5" customHeight="1">
      <c r="A125" s="29"/>
      <c r="B125" s="135"/>
      <c r="C125" s="136" t="s">
        <v>124</v>
      </c>
      <c r="D125" s="136" t="s">
        <v>116</v>
      </c>
      <c r="E125" s="137" t="s">
        <v>544</v>
      </c>
      <c r="F125" s="138" t="s">
        <v>545</v>
      </c>
      <c r="G125" s="139" t="s">
        <v>420</v>
      </c>
      <c r="H125" s="140">
        <v>0.5</v>
      </c>
      <c r="I125" s="141"/>
      <c r="J125" s="140">
        <f>ROUND(I125*H125,3)</f>
        <v>0</v>
      </c>
      <c r="K125" s="142"/>
      <c r="L125" s="30"/>
      <c r="M125" s="143" t="s">
        <v>1</v>
      </c>
      <c r="N125" s="144" t="s">
        <v>40</v>
      </c>
      <c r="O125" s="55"/>
      <c r="P125" s="145">
        <f>O125*H125</f>
        <v>0</v>
      </c>
      <c r="Q125" s="145">
        <v>0</v>
      </c>
      <c r="R125" s="145">
        <f>Q125*H125</f>
        <v>0</v>
      </c>
      <c r="S125" s="145">
        <v>0</v>
      </c>
      <c r="T125" s="146">
        <f>S125*H125</f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47" t="s">
        <v>120</v>
      </c>
      <c r="AT125" s="147" t="s">
        <v>116</v>
      </c>
      <c r="AU125" s="147" t="s">
        <v>82</v>
      </c>
      <c r="AY125" s="14" t="s">
        <v>115</v>
      </c>
      <c r="BE125" s="148">
        <f>IF(N125="základná",J125,0)</f>
        <v>0</v>
      </c>
      <c r="BF125" s="148">
        <f>IF(N125="znížená",J125,0)</f>
        <v>0</v>
      </c>
      <c r="BG125" s="148">
        <f>IF(N125="zákl. prenesená",J125,0)</f>
        <v>0</v>
      </c>
      <c r="BH125" s="148">
        <f>IF(N125="zníž. prenesená",J125,0)</f>
        <v>0</v>
      </c>
      <c r="BI125" s="148">
        <f>IF(N125="nulová",J125,0)</f>
        <v>0</v>
      </c>
      <c r="BJ125" s="14" t="s">
        <v>121</v>
      </c>
      <c r="BK125" s="149">
        <f>ROUND(I125*H125,3)</f>
        <v>0</v>
      </c>
      <c r="BL125" s="14" t="s">
        <v>120</v>
      </c>
      <c r="BM125" s="147" t="s">
        <v>128</v>
      </c>
    </row>
    <row r="126" spans="1:65" s="11" customFormat="1" ht="25.9" customHeight="1">
      <c r="B126" s="124"/>
      <c r="D126" s="125" t="s">
        <v>73</v>
      </c>
      <c r="E126" s="126" t="s">
        <v>546</v>
      </c>
      <c r="F126" s="126" t="s">
        <v>547</v>
      </c>
      <c r="I126" s="127"/>
      <c r="J126" s="128">
        <f>BK126</f>
        <v>0</v>
      </c>
      <c r="L126" s="124"/>
      <c r="M126" s="129"/>
      <c r="N126" s="130"/>
      <c r="O126" s="130"/>
      <c r="P126" s="131">
        <f>SUM(P127:P130)</f>
        <v>0</v>
      </c>
      <c r="Q126" s="130"/>
      <c r="R126" s="131">
        <f>SUM(R127:R130)</f>
        <v>0</v>
      </c>
      <c r="S126" s="130"/>
      <c r="T126" s="132">
        <f>SUM(T127:T130)</f>
        <v>0</v>
      </c>
      <c r="AR126" s="125" t="s">
        <v>82</v>
      </c>
      <c r="AT126" s="133" t="s">
        <v>73</v>
      </c>
      <c r="AU126" s="133" t="s">
        <v>74</v>
      </c>
      <c r="AY126" s="125" t="s">
        <v>115</v>
      </c>
      <c r="BK126" s="134">
        <f>SUM(BK127:BK130)</f>
        <v>0</v>
      </c>
    </row>
    <row r="127" spans="1:65" s="2" customFormat="1" ht="16.5" customHeight="1">
      <c r="A127" s="29"/>
      <c r="B127" s="135"/>
      <c r="C127" s="136" t="s">
        <v>120</v>
      </c>
      <c r="D127" s="136" t="s">
        <v>116</v>
      </c>
      <c r="E127" s="137" t="s">
        <v>548</v>
      </c>
      <c r="F127" s="138" t="s">
        <v>549</v>
      </c>
      <c r="G127" s="139" t="s">
        <v>127</v>
      </c>
      <c r="H127" s="140">
        <v>34</v>
      </c>
      <c r="I127" s="141"/>
      <c r="J127" s="140">
        <f>ROUND(I127*H127,3)</f>
        <v>0</v>
      </c>
      <c r="K127" s="142"/>
      <c r="L127" s="30"/>
      <c r="M127" s="143" t="s">
        <v>1</v>
      </c>
      <c r="N127" s="144" t="s">
        <v>40</v>
      </c>
      <c r="O127" s="55"/>
      <c r="P127" s="145">
        <f>O127*H127</f>
        <v>0</v>
      </c>
      <c r="Q127" s="145">
        <v>0</v>
      </c>
      <c r="R127" s="145">
        <f>Q127*H127</f>
        <v>0</v>
      </c>
      <c r="S127" s="145">
        <v>0</v>
      </c>
      <c r="T127" s="146">
        <f>S127*H127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47" t="s">
        <v>120</v>
      </c>
      <c r="AT127" s="147" t="s">
        <v>116</v>
      </c>
      <c r="AU127" s="147" t="s">
        <v>82</v>
      </c>
      <c r="AY127" s="14" t="s">
        <v>115</v>
      </c>
      <c r="BE127" s="148">
        <f>IF(N127="základná",J127,0)</f>
        <v>0</v>
      </c>
      <c r="BF127" s="148">
        <f>IF(N127="znížená",J127,0)</f>
        <v>0</v>
      </c>
      <c r="BG127" s="148">
        <f>IF(N127="zákl. prenesená",J127,0)</f>
        <v>0</v>
      </c>
      <c r="BH127" s="148">
        <f>IF(N127="zníž. prenesená",J127,0)</f>
        <v>0</v>
      </c>
      <c r="BI127" s="148">
        <f>IF(N127="nulová",J127,0)</f>
        <v>0</v>
      </c>
      <c r="BJ127" s="14" t="s">
        <v>121</v>
      </c>
      <c r="BK127" s="149">
        <f>ROUND(I127*H127,3)</f>
        <v>0</v>
      </c>
      <c r="BL127" s="14" t="s">
        <v>120</v>
      </c>
      <c r="BM127" s="147" t="s">
        <v>131</v>
      </c>
    </row>
    <row r="128" spans="1:65" s="2" customFormat="1" ht="16.5" customHeight="1">
      <c r="A128" s="29"/>
      <c r="B128" s="135"/>
      <c r="C128" s="136" t="s">
        <v>132</v>
      </c>
      <c r="D128" s="136" t="s">
        <v>116</v>
      </c>
      <c r="E128" s="137" t="s">
        <v>550</v>
      </c>
      <c r="F128" s="138" t="s">
        <v>551</v>
      </c>
      <c r="G128" s="139" t="s">
        <v>127</v>
      </c>
      <c r="H128" s="140">
        <v>34</v>
      </c>
      <c r="I128" s="141"/>
      <c r="J128" s="140">
        <f>ROUND(I128*H128,3)</f>
        <v>0</v>
      </c>
      <c r="K128" s="142"/>
      <c r="L128" s="30"/>
      <c r="M128" s="143" t="s">
        <v>1</v>
      </c>
      <c r="N128" s="144" t="s">
        <v>40</v>
      </c>
      <c r="O128" s="55"/>
      <c r="P128" s="145">
        <f>O128*H128</f>
        <v>0</v>
      </c>
      <c r="Q128" s="145">
        <v>0</v>
      </c>
      <c r="R128" s="145">
        <f>Q128*H128</f>
        <v>0</v>
      </c>
      <c r="S128" s="145">
        <v>0</v>
      </c>
      <c r="T128" s="146">
        <f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47" t="s">
        <v>120</v>
      </c>
      <c r="AT128" s="147" t="s">
        <v>116</v>
      </c>
      <c r="AU128" s="147" t="s">
        <v>82</v>
      </c>
      <c r="AY128" s="14" t="s">
        <v>115</v>
      </c>
      <c r="BE128" s="148">
        <f>IF(N128="základná",J128,0)</f>
        <v>0</v>
      </c>
      <c r="BF128" s="148">
        <f>IF(N128="znížená",J128,0)</f>
        <v>0</v>
      </c>
      <c r="BG128" s="148">
        <f>IF(N128="zákl. prenesená",J128,0)</f>
        <v>0</v>
      </c>
      <c r="BH128" s="148">
        <f>IF(N128="zníž. prenesená",J128,0)</f>
        <v>0</v>
      </c>
      <c r="BI128" s="148">
        <f>IF(N128="nulová",J128,0)</f>
        <v>0</v>
      </c>
      <c r="BJ128" s="14" t="s">
        <v>121</v>
      </c>
      <c r="BK128" s="149">
        <f>ROUND(I128*H128,3)</f>
        <v>0</v>
      </c>
      <c r="BL128" s="14" t="s">
        <v>120</v>
      </c>
      <c r="BM128" s="147" t="s">
        <v>135</v>
      </c>
    </row>
    <row r="129" spans="1:65" s="2" customFormat="1" ht="16.5" customHeight="1">
      <c r="A129" s="29"/>
      <c r="B129" s="135"/>
      <c r="C129" s="136" t="s">
        <v>128</v>
      </c>
      <c r="D129" s="136" t="s">
        <v>116</v>
      </c>
      <c r="E129" s="137" t="s">
        <v>552</v>
      </c>
      <c r="F129" s="138" t="s">
        <v>553</v>
      </c>
      <c r="G129" s="139" t="s">
        <v>127</v>
      </c>
      <c r="H129" s="140">
        <v>34</v>
      </c>
      <c r="I129" s="141"/>
      <c r="J129" s="140">
        <f>ROUND(I129*H129,3)</f>
        <v>0</v>
      </c>
      <c r="K129" s="142"/>
      <c r="L129" s="30"/>
      <c r="M129" s="143" t="s">
        <v>1</v>
      </c>
      <c r="N129" s="144" t="s">
        <v>40</v>
      </c>
      <c r="O129" s="55"/>
      <c r="P129" s="145">
        <f>O129*H129</f>
        <v>0</v>
      </c>
      <c r="Q129" s="145">
        <v>0</v>
      </c>
      <c r="R129" s="145">
        <f>Q129*H129</f>
        <v>0</v>
      </c>
      <c r="S129" s="145">
        <v>0</v>
      </c>
      <c r="T129" s="146">
        <f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47" t="s">
        <v>120</v>
      </c>
      <c r="AT129" s="147" t="s">
        <v>116</v>
      </c>
      <c r="AU129" s="147" t="s">
        <v>82</v>
      </c>
      <c r="AY129" s="14" t="s">
        <v>115</v>
      </c>
      <c r="BE129" s="148">
        <f>IF(N129="základná",J129,0)</f>
        <v>0</v>
      </c>
      <c r="BF129" s="148">
        <f>IF(N129="znížená",J129,0)</f>
        <v>0</v>
      </c>
      <c r="BG129" s="148">
        <f>IF(N129="zákl. prenesená",J129,0)</f>
        <v>0</v>
      </c>
      <c r="BH129" s="148">
        <f>IF(N129="zníž. prenesená",J129,0)</f>
        <v>0</v>
      </c>
      <c r="BI129" s="148">
        <f>IF(N129="nulová",J129,0)</f>
        <v>0</v>
      </c>
      <c r="BJ129" s="14" t="s">
        <v>121</v>
      </c>
      <c r="BK129" s="149">
        <f>ROUND(I129*H129,3)</f>
        <v>0</v>
      </c>
      <c r="BL129" s="14" t="s">
        <v>120</v>
      </c>
      <c r="BM129" s="147" t="s">
        <v>138</v>
      </c>
    </row>
    <row r="130" spans="1:65" s="2" customFormat="1" ht="21.75" customHeight="1">
      <c r="A130" s="29"/>
      <c r="B130" s="135"/>
      <c r="C130" s="136" t="s">
        <v>139</v>
      </c>
      <c r="D130" s="136" t="s">
        <v>116</v>
      </c>
      <c r="E130" s="137" t="s">
        <v>554</v>
      </c>
      <c r="F130" s="138" t="s">
        <v>555</v>
      </c>
      <c r="G130" s="139" t="s">
        <v>127</v>
      </c>
      <c r="H130" s="140">
        <v>1</v>
      </c>
      <c r="I130" s="141"/>
      <c r="J130" s="140">
        <f>ROUND(I130*H130,3)</f>
        <v>0</v>
      </c>
      <c r="K130" s="142"/>
      <c r="L130" s="30"/>
      <c r="M130" s="143" t="s">
        <v>1</v>
      </c>
      <c r="N130" s="144" t="s">
        <v>40</v>
      </c>
      <c r="O130" s="55"/>
      <c r="P130" s="145">
        <f>O130*H130</f>
        <v>0</v>
      </c>
      <c r="Q130" s="145">
        <v>0</v>
      </c>
      <c r="R130" s="145">
        <f>Q130*H130</f>
        <v>0</v>
      </c>
      <c r="S130" s="145">
        <v>0</v>
      </c>
      <c r="T130" s="146">
        <f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47" t="s">
        <v>120</v>
      </c>
      <c r="AT130" s="147" t="s">
        <v>116</v>
      </c>
      <c r="AU130" s="147" t="s">
        <v>82</v>
      </c>
      <c r="AY130" s="14" t="s">
        <v>115</v>
      </c>
      <c r="BE130" s="148">
        <f>IF(N130="základná",J130,0)</f>
        <v>0</v>
      </c>
      <c r="BF130" s="148">
        <f>IF(N130="znížená",J130,0)</f>
        <v>0</v>
      </c>
      <c r="BG130" s="148">
        <f>IF(N130="zákl. prenesená",J130,0)</f>
        <v>0</v>
      </c>
      <c r="BH130" s="148">
        <f>IF(N130="zníž. prenesená",J130,0)</f>
        <v>0</v>
      </c>
      <c r="BI130" s="148">
        <f>IF(N130="nulová",J130,0)</f>
        <v>0</v>
      </c>
      <c r="BJ130" s="14" t="s">
        <v>121</v>
      </c>
      <c r="BK130" s="149">
        <f>ROUND(I130*H130,3)</f>
        <v>0</v>
      </c>
      <c r="BL130" s="14" t="s">
        <v>120</v>
      </c>
      <c r="BM130" s="147" t="s">
        <v>142</v>
      </c>
    </row>
    <row r="131" spans="1:65" s="11" customFormat="1" ht="25.9" customHeight="1">
      <c r="B131" s="124"/>
      <c r="D131" s="125" t="s">
        <v>73</v>
      </c>
      <c r="E131" s="126" t="s">
        <v>556</v>
      </c>
      <c r="F131" s="126" t="s">
        <v>557</v>
      </c>
      <c r="I131" s="127"/>
      <c r="J131" s="128">
        <f>BK131</f>
        <v>0</v>
      </c>
      <c r="L131" s="124"/>
      <c r="M131" s="129"/>
      <c r="N131" s="130"/>
      <c r="O131" s="130"/>
      <c r="P131" s="131">
        <f>SUM(P132:P133)</f>
        <v>0</v>
      </c>
      <c r="Q131" s="130"/>
      <c r="R131" s="131">
        <f>SUM(R132:R133)</f>
        <v>0</v>
      </c>
      <c r="S131" s="130"/>
      <c r="T131" s="132">
        <f>SUM(T132:T133)</f>
        <v>0</v>
      </c>
      <c r="AR131" s="125" t="s">
        <v>82</v>
      </c>
      <c r="AT131" s="133" t="s">
        <v>73</v>
      </c>
      <c r="AU131" s="133" t="s">
        <v>74</v>
      </c>
      <c r="AY131" s="125" t="s">
        <v>115</v>
      </c>
      <c r="BK131" s="134">
        <f>SUM(BK132:BK133)</f>
        <v>0</v>
      </c>
    </row>
    <row r="132" spans="1:65" s="2" customFormat="1" ht="16.5" customHeight="1">
      <c r="A132" s="29"/>
      <c r="B132" s="135"/>
      <c r="C132" s="136" t="s">
        <v>131</v>
      </c>
      <c r="D132" s="136" t="s">
        <v>116</v>
      </c>
      <c r="E132" s="137" t="s">
        <v>558</v>
      </c>
      <c r="F132" s="138" t="s">
        <v>559</v>
      </c>
      <c r="G132" s="139" t="s">
        <v>127</v>
      </c>
      <c r="H132" s="140">
        <v>34</v>
      </c>
      <c r="I132" s="141"/>
      <c r="J132" s="140">
        <f>ROUND(I132*H132,3)</f>
        <v>0</v>
      </c>
      <c r="K132" s="142"/>
      <c r="L132" s="30"/>
      <c r="M132" s="143" t="s">
        <v>1</v>
      </c>
      <c r="N132" s="144" t="s">
        <v>40</v>
      </c>
      <c r="O132" s="55"/>
      <c r="P132" s="145">
        <f>O132*H132</f>
        <v>0</v>
      </c>
      <c r="Q132" s="145">
        <v>0</v>
      </c>
      <c r="R132" s="145">
        <f>Q132*H132</f>
        <v>0</v>
      </c>
      <c r="S132" s="145">
        <v>0</v>
      </c>
      <c r="T132" s="146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47" t="s">
        <v>120</v>
      </c>
      <c r="AT132" s="147" t="s">
        <v>116</v>
      </c>
      <c r="AU132" s="147" t="s">
        <v>82</v>
      </c>
      <c r="AY132" s="14" t="s">
        <v>115</v>
      </c>
      <c r="BE132" s="148">
        <f>IF(N132="základná",J132,0)</f>
        <v>0</v>
      </c>
      <c r="BF132" s="148">
        <f>IF(N132="znížená",J132,0)</f>
        <v>0</v>
      </c>
      <c r="BG132" s="148">
        <f>IF(N132="zákl. prenesená",J132,0)</f>
        <v>0</v>
      </c>
      <c r="BH132" s="148">
        <f>IF(N132="zníž. prenesená",J132,0)</f>
        <v>0</v>
      </c>
      <c r="BI132" s="148">
        <f>IF(N132="nulová",J132,0)</f>
        <v>0</v>
      </c>
      <c r="BJ132" s="14" t="s">
        <v>121</v>
      </c>
      <c r="BK132" s="149">
        <f>ROUND(I132*H132,3)</f>
        <v>0</v>
      </c>
      <c r="BL132" s="14" t="s">
        <v>120</v>
      </c>
      <c r="BM132" s="147" t="s">
        <v>560</v>
      </c>
    </row>
    <row r="133" spans="1:65" s="2" customFormat="1" ht="21.75" customHeight="1">
      <c r="A133" s="29"/>
      <c r="B133" s="135"/>
      <c r="C133" s="150" t="s">
        <v>146</v>
      </c>
      <c r="D133" s="150" t="s">
        <v>178</v>
      </c>
      <c r="E133" s="151" t="s">
        <v>561</v>
      </c>
      <c r="F133" s="152" t="s">
        <v>562</v>
      </c>
      <c r="G133" s="153" t="s">
        <v>127</v>
      </c>
      <c r="H133" s="154">
        <v>34</v>
      </c>
      <c r="I133" s="155"/>
      <c r="J133" s="154">
        <f>ROUND(I133*H133,3)</f>
        <v>0</v>
      </c>
      <c r="K133" s="156"/>
      <c r="L133" s="157"/>
      <c r="M133" s="158" t="s">
        <v>1</v>
      </c>
      <c r="N133" s="159" t="s">
        <v>40</v>
      </c>
      <c r="O133" s="55"/>
      <c r="P133" s="145">
        <f>O133*H133</f>
        <v>0</v>
      </c>
      <c r="Q133" s="145">
        <v>0</v>
      </c>
      <c r="R133" s="145">
        <f>Q133*H133</f>
        <v>0</v>
      </c>
      <c r="S133" s="145">
        <v>0</v>
      </c>
      <c r="T133" s="146">
        <f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47" t="s">
        <v>131</v>
      </c>
      <c r="AT133" s="147" t="s">
        <v>178</v>
      </c>
      <c r="AU133" s="147" t="s">
        <v>82</v>
      </c>
      <c r="AY133" s="14" t="s">
        <v>115</v>
      </c>
      <c r="BE133" s="148">
        <f>IF(N133="základná",J133,0)</f>
        <v>0</v>
      </c>
      <c r="BF133" s="148">
        <f>IF(N133="znížená",J133,0)</f>
        <v>0</v>
      </c>
      <c r="BG133" s="148">
        <f>IF(N133="zákl. prenesená",J133,0)</f>
        <v>0</v>
      </c>
      <c r="BH133" s="148">
        <f>IF(N133="zníž. prenesená",J133,0)</f>
        <v>0</v>
      </c>
      <c r="BI133" s="148">
        <f>IF(N133="nulová",J133,0)</f>
        <v>0</v>
      </c>
      <c r="BJ133" s="14" t="s">
        <v>121</v>
      </c>
      <c r="BK133" s="149">
        <f>ROUND(I133*H133,3)</f>
        <v>0</v>
      </c>
      <c r="BL133" s="14" t="s">
        <v>120</v>
      </c>
      <c r="BM133" s="147" t="s">
        <v>563</v>
      </c>
    </row>
    <row r="134" spans="1:65" s="11" customFormat="1" ht="25.9" customHeight="1">
      <c r="B134" s="124"/>
      <c r="D134" s="125" t="s">
        <v>73</v>
      </c>
      <c r="E134" s="126" t="s">
        <v>564</v>
      </c>
      <c r="F134" s="126" t="s">
        <v>565</v>
      </c>
      <c r="I134" s="127"/>
      <c r="J134" s="128">
        <f>BK134</f>
        <v>0</v>
      </c>
      <c r="L134" s="124"/>
      <c r="M134" s="129"/>
      <c r="N134" s="130"/>
      <c r="O134" s="130"/>
      <c r="P134" s="131">
        <f>SUM(P135:P139)</f>
        <v>0</v>
      </c>
      <c r="Q134" s="130"/>
      <c r="R134" s="131">
        <f>SUM(R135:R139)</f>
        <v>0</v>
      </c>
      <c r="S134" s="130"/>
      <c r="T134" s="132">
        <f>SUM(T135:T139)</f>
        <v>0</v>
      </c>
      <c r="AR134" s="125" t="s">
        <v>82</v>
      </c>
      <c r="AT134" s="133" t="s">
        <v>73</v>
      </c>
      <c r="AU134" s="133" t="s">
        <v>74</v>
      </c>
      <c r="AY134" s="125" t="s">
        <v>115</v>
      </c>
      <c r="BK134" s="134">
        <f>SUM(BK135:BK139)</f>
        <v>0</v>
      </c>
    </row>
    <row r="135" spans="1:65" s="2" customFormat="1" ht="16.5" customHeight="1">
      <c r="A135" s="29"/>
      <c r="B135" s="135"/>
      <c r="C135" s="150" t="s">
        <v>135</v>
      </c>
      <c r="D135" s="150" t="s">
        <v>178</v>
      </c>
      <c r="E135" s="151" t="s">
        <v>566</v>
      </c>
      <c r="F135" s="152" t="s">
        <v>567</v>
      </c>
      <c r="G135" s="153" t="s">
        <v>127</v>
      </c>
      <c r="H135" s="154">
        <v>34</v>
      </c>
      <c r="I135" s="155"/>
      <c r="J135" s="154">
        <f>ROUND(I135*H135,3)</f>
        <v>0</v>
      </c>
      <c r="K135" s="156"/>
      <c r="L135" s="157"/>
      <c r="M135" s="158" t="s">
        <v>1</v>
      </c>
      <c r="N135" s="159" t="s">
        <v>40</v>
      </c>
      <c r="O135" s="55"/>
      <c r="P135" s="145">
        <f>O135*H135</f>
        <v>0</v>
      </c>
      <c r="Q135" s="145">
        <v>0</v>
      </c>
      <c r="R135" s="145">
        <f>Q135*H135</f>
        <v>0</v>
      </c>
      <c r="S135" s="145">
        <v>0</v>
      </c>
      <c r="T135" s="146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47" t="s">
        <v>131</v>
      </c>
      <c r="AT135" s="147" t="s">
        <v>178</v>
      </c>
      <c r="AU135" s="147" t="s">
        <v>82</v>
      </c>
      <c r="AY135" s="14" t="s">
        <v>115</v>
      </c>
      <c r="BE135" s="148">
        <f>IF(N135="základná",J135,0)</f>
        <v>0</v>
      </c>
      <c r="BF135" s="148">
        <f>IF(N135="znížená",J135,0)</f>
        <v>0</v>
      </c>
      <c r="BG135" s="148">
        <f>IF(N135="zákl. prenesená",J135,0)</f>
        <v>0</v>
      </c>
      <c r="BH135" s="148">
        <f>IF(N135="zníž. prenesená",J135,0)</f>
        <v>0</v>
      </c>
      <c r="BI135" s="148">
        <f>IF(N135="nulová",J135,0)</f>
        <v>0</v>
      </c>
      <c r="BJ135" s="14" t="s">
        <v>121</v>
      </c>
      <c r="BK135" s="149">
        <f>ROUND(I135*H135,3)</f>
        <v>0</v>
      </c>
      <c r="BL135" s="14" t="s">
        <v>120</v>
      </c>
      <c r="BM135" s="147" t="s">
        <v>149</v>
      </c>
    </row>
    <row r="136" spans="1:65" s="2" customFormat="1" ht="16.5" customHeight="1">
      <c r="A136" s="29"/>
      <c r="B136" s="135"/>
      <c r="C136" s="150" t="s">
        <v>152</v>
      </c>
      <c r="D136" s="150" t="s">
        <v>178</v>
      </c>
      <c r="E136" s="151" t="s">
        <v>568</v>
      </c>
      <c r="F136" s="152" t="s">
        <v>569</v>
      </c>
      <c r="G136" s="153" t="s">
        <v>181</v>
      </c>
      <c r="H136" s="154">
        <v>2</v>
      </c>
      <c r="I136" s="155"/>
      <c r="J136" s="154">
        <f>ROUND(I136*H136,3)</f>
        <v>0</v>
      </c>
      <c r="K136" s="156"/>
      <c r="L136" s="157"/>
      <c r="M136" s="158" t="s">
        <v>1</v>
      </c>
      <c r="N136" s="159" t="s">
        <v>40</v>
      </c>
      <c r="O136" s="55"/>
      <c r="P136" s="145">
        <f>O136*H136</f>
        <v>0</v>
      </c>
      <c r="Q136" s="145">
        <v>0</v>
      </c>
      <c r="R136" s="145">
        <f>Q136*H136</f>
        <v>0</v>
      </c>
      <c r="S136" s="145">
        <v>0</v>
      </c>
      <c r="T136" s="146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47" t="s">
        <v>131</v>
      </c>
      <c r="AT136" s="147" t="s">
        <v>178</v>
      </c>
      <c r="AU136" s="147" t="s">
        <v>82</v>
      </c>
      <c r="AY136" s="14" t="s">
        <v>115</v>
      </c>
      <c r="BE136" s="148">
        <f>IF(N136="základná",J136,0)</f>
        <v>0</v>
      </c>
      <c r="BF136" s="148">
        <f>IF(N136="znížená",J136,0)</f>
        <v>0</v>
      </c>
      <c r="BG136" s="148">
        <f>IF(N136="zákl. prenesená",J136,0)</f>
        <v>0</v>
      </c>
      <c r="BH136" s="148">
        <f>IF(N136="zníž. prenesená",J136,0)</f>
        <v>0</v>
      </c>
      <c r="BI136" s="148">
        <f>IF(N136="nulová",J136,0)</f>
        <v>0</v>
      </c>
      <c r="BJ136" s="14" t="s">
        <v>121</v>
      </c>
      <c r="BK136" s="149">
        <f>ROUND(I136*H136,3)</f>
        <v>0</v>
      </c>
      <c r="BL136" s="14" t="s">
        <v>120</v>
      </c>
      <c r="BM136" s="147" t="s">
        <v>7</v>
      </c>
    </row>
    <row r="137" spans="1:65" s="2" customFormat="1" ht="16.5" customHeight="1">
      <c r="A137" s="29"/>
      <c r="B137" s="135"/>
      <c r="C137" s="150" t="s">
        <v>138</v>
      </c>
      <c r="D137" s="150" t="s">
        <v>178</v>
      </c>
      <c r="E137" s="151" t="s">
        <v>570</v>
      </c>
      <c r="F137" s="152" t="s">
        <v>571</v>
      </c>
      <c r="G137" s="153" t="s">
        <v>572</v>
      </c>
      <c r="H137" s="154">
        <v>190</v>
      </c>
      <c r="I137" s="155"/>
      <c r="J137" s="154">
        <f>ROUND(I137*H137,3)</f>
        <v>0</v>
      </c>
      <c r="K137" s="156"/>
      <c r="L137" s="157"/>
      <c r="M137" s="158" t="s">
        <v>1</v>
      </c>
      <c r="N137" s="159" t="s">
        <v>40</v>
      </c>
      <c r="O137" s="55"/>
      <c r="P137" s="145">
        <f>O137*H137</f>
        <v>0</v>
      </c>
      <c r="Q137" s="145">
        <v>0</v>
      </c>
      <c r="R137" s="145">
        <f>Q137*H137</f>
        <v>0</v>
      </c>
      <c r="S137" s="145">
        <v>0</v>
      </c>
      <c r="T137" s="146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47" t="s">
        <v>131</v>
      </c>
      <c r="AT137" s="147" t="s">
        <v>178</v>
      </c>
      <c r="AU137" s="147" t="s">
        <v>82</v>
      </c>
      <c r="AY137" s="14" t="s">
        <v>115</v>
      </c>
      <c r="BE137" s="148">
        <f>IF(N137="základná",J137,0)</f>
        <v>0</v>
      </c>
      <c r="BF137" s="148">
        <f>IF(N137="znížená",J137,0)</f>
        <v>0</v>
      </c>
      <c r="BG137" s="148">
        <f>IF(N137="zákl. prenesená",J137,0)</f>
        <v>0</v>
      </c>
      <c r="BH137" s="148">
        <f>IF(N137="zníž. prenesená",J137,0)</f>
        <v>0</v>
      </c>
      <c r="BI137" s="148">
        <f>IF(N137="nulová",J137,0)</f>
        <v>0</v>
      </c>
      <c r="BJ137" s="14" t="s">
        <v>121</v>
      </c>
      <c r="BK137" s="149">
        <f>ROUND(I137*H137,3)</f>
        <v>0</v>
      </c>
      <c r="BL137" s="14" t="s">
        <v>120</v>
      </c>
      <c r="BM137" s="147" t="s">
        <v>155</v>
      </c>
    </row>
    <row r="138" spans="1:65" s="2" customFormat="1" ht="16.5" customHeight="1">
      <c r="A138" s="29"/>
      <c r="B138" s="135"/>
      <c r="C138" s="150" t="s">
        <v>159</v>
      </c>
      <c r="D138" s="150" t="s">
        <v>178</v>
      </c>
      <c r="E138" s="151" t="s">
        <v>573</v>
      </c>
      <c r="F138" s="152" t="s">
        <v>574</v>
      </c>
      <c r="G138" s="153" t="s">
        <v>127</v>
      </c>
      <c r="H138" s="154">
        <v>34</v>
      </c>
      <c r="I138" s="155"/>
      <c r="J138" s="154">
        <f>ROUND(I138*H138,3)</f>
        <v>0</v>
      </c>
      <c r="K138" s="156"/>
      <c r="L138" s="157"/>
      <c r="M138" s="158" t="s">
        <v>1</v>
      </c>
      <c r="N138" s="159" t="s">
        <v>40</v>
      </c>
      <c r="O138" s="55"/>
      <c r="P138" s="145">
        <f>O138*H138</f>
        <v>0</v>
      </c>
      <c r="Q138" s="145">
        <v>0</v>
      </c>
      <c r="R138" s="145">
        <f>Q138*H138</f>
        <v>0</v>
      </c>
      <c r="S138" s="145">
        <v>0</v>
      </c>
      <c r="T138" s="146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47" t="s">
        <v>131</v>
      </c>
      <c r="AT138" s="147" t="s">
        <v>178</v>
      </c>
      <c r="AU138" s="147" t="s">
        <v>82</v>
      </c>
      <c r="AY138" s="14" t="s">
        <v>115</v>
      </c>
      <c r="BE138" s="148">
        <f>IF(N138="základná",J138,0)</f>
        <v>0</v>
      </c>
      <c r="BF138" s="148">
        <f>IF(N138="znížená",J138,0)</f>
        <v>0</v>
      </c>
      <c r="BG138" s="148">
        <f>IF(N138="zákl. prenesená",J138,0)</f>
        <v>0</v>
      </c>
      <c r="BH138" s="148">
        <f>IF(N138="zníž. prenesená",J138,0)</f>
        <v>0</v>
      </c>
      <c r="BI138" s="148">
        <f>IF(N138="nulová",J138,0)</f>
        <v>0</v>
      </c>
      <c r="BJ138" s="14" t="s">
        <v>121</v>
      </c>
      <c r="BK138" s="149">
        <f>ROUND(I138*H138,3)</f>
        <v>0</v>
      </c>
      <c r="BL138" s="14" t="s">
        <v>120</v>
      </c>
      <c r="BM138" s="147" t="s">
        <v>158</v>
      </c>
    </row>
    <row r="139" spans="1:65" s="2" customFormat="1" ht="16.5" customHeight="1">
      <c r="A139" s="29"/>
      <c r="B139" s="135"/>
      <c r="C139" s="150" t="s">
        <v>142</v>
      </c>
      <c r="D139" s="150" t="s">
        <v>178</v>
      </c>
      <c r="E139" s="151" t="s">
        <v>575</v>
      </c>
      <c r="F139" s="152" t="s">
        <v>576</v>
      </c>
      <c r="G139" s="153" t="s">
        <v>127</v>
      </c>
      <c r="H139" s="154">
        <v>1</v>
      </c>
      <c r="I139" s="155"/>
      <c r="J139" s="154">
        <f>ROUND(I139*H139,3)</f>
        <v>0</v>
      </c>
      <c r="K139" s="156"/>
      <c r="L139" s="157"/>
      <c r="M139" s="158" t="s">
        <v>1</v>
      </c>
      <c r="N139" s="159" t="s">
        <v>40</v>
      </c>
      <c r="O139" s="55"/>
      <c r="P139" s="145">
        <f>O139*H139</f>
        <v>0</v>
      </c>
      <c r="Q139" s="145">
        <v>0</v>
      </c>
      <c r="R139" s="145">
        <f>Q139*H139</f>
        <v>0</v>
      </c>
      <c r="S139" s="145">
        <v>0</v>
      </c>
      <c r="T139" s="146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47" t="s">
        <v>131</v>
      </c>
      <c r="AT139" s="147" t="s">
        <v>178</v>
      </c>
      <c r="AU139" s="147" t="s">
        <v>82</v>
      </c>
      <c r="AY139" s="14" t="s">
        <v>115</v>
      </c>
      <c r="BE139" s="148">
        <f>IF(N139="základná",J139,0)</f>
        <v>0</v>
      </c>
      <c r="BF139" s="148">
        <f>IF(N139="znížená",J139,0)</f>
        <v>0</v>
      </c>
      <c r="BG139" s="148">
        <f>IF(N139="zákl. prenesená",J139,0)</f>
        <v>0</v>
      </c>
      <c r="BH139" s="148">
        <f>IF(N139="zníž. prenesená",J139,0)</f>
        <v>0</v>
      </c>
      <c r="BI139" s="148">
        <f>IF(N139="nulová",J139,0)</f>
        <v>0</v>
      </c>
      <c r="BJ139" s="14" t="s">
        <v>121</v>
      </c>
      <c r="BK139" s="149">
        <f>ROUND(I139*H139,3)</f>
        <v>0</v>
      </c>
      <c r="BL139" s="14" t="s">
        <v>120</v>
      </c>
      <c r="BM139" s="147" t="s">
        <v>162</v>
      </c>
    </row>
    <row r="140" spans="1:65" s="11" customFormat="1" ht="25.9" customHeight="1">
      <c r="B140" s="124"/>
      <c r="D140" s="125" t="s">
        <v>73</v>
      </c>
      <c r="E140" s="126" t="s">
        <v>577</v>
      </c>
      <c r="F140" s="126" t="s">
        <v>578</v>
      </c>
      <c r="I140" s="127"/>
      <c r="J140" s="128">
        <f>BK140</f>
        <v>0</v>
      </c>
      <c r="L140" s="124"/>
      <c r="M140" s="129"/>
      <c r="N140" s="130"/>
      <c r="O140" s="130"/>
      <c r="P140" s="131">
        <f>P141</f>
        <v>0</v>
      </c>
      <c r="Q140" s="130"/>
      <c r="R140" s="131">
        <f>R141</f>
        <v>0</v>
      </c>
      <c r="S140" s="130"/>
      <c r="T140" s="132">
        <f>T141</f>
        <v>0</v>
      </c>
      <c r="AR140" s="125" t="s">
        <v>82</v>
      </c>
      <c r="AT140" s="133" t="s">
        <v>73</v>
      </c>
      <c r="AU140" s="133" t="s">
        <v>74</v>
      </c>
      <c r="AY140" s="125" t="s">
        <v>115</v>
      </c>
      <c r="BK140" s="134">
        <f>BK141</f>
        <v>0</v>
      </c>
    </row>
    <row r="141" spans="1:65" s="2" customFormat="1" ht="16.5" customHeight="1">
      <c r="A141" s="29"/>
      <c r="B141" s="135"/>
      <c r="C141" s="136" t="s">
        <v>166</v>
      </c>
      <c r="D141" s="136" t="s">
        <v>116</v>
      </c>
      <c r="E141" s="137" t="s">
        <v>579</v>
      </c>
      <c r="F141" s="138" t="s">
        <v>578</v>
      </c>
      <c r="G141" s="139" t="s">
        <v>580</v>
      </c>
      <c r="H141" s="140">
        <v>8</v>
      </c>
      <c r="I141" s="141"/>
      <c r="J141" s="140">
        <f>ROUND(I141*H141,3)</f>
        <v>0</v>
      </c>
      <c r="K141" s="142"/>
      <c r="L141" s="30"/>
      <c r="M141" s="160" t="s">
        <v>1</v>
      </c>
      <c r="N141" s="161" t="s">
        <v>40</v>
      </c>
      <c r="O141" s="162"/>
      <c r="P141" s="163">
        <f>O141*H141</f>
        <v>0</v>
      </c>
      <c r="Q141" s="163">
        <v>0</v>
      </c>
      <c r="R141" s="163">
        <f>Q141*H141</f>
        <v>0</v>
      </c>
      <c r="S141" s="163">
        <v>0</v>
      </c>
      <c r="T141" s="164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47" t="s">
        <v>120</v>
      </c>
      <c r="AT141" s="147" t="s">
        <v>116</v>
      </c>
      <c r="AU141" s="147" t="s">
        <v>82</v>
      </c>
      <c r="AY141" s="14" t="s">
        <v>115</v>
      </c>
      <c r="BE141" s="148">
        <f>IF(N141="základná",J141,0)</f>
        <v>0</v>
      </c>
      <c r="BF141" s="148">
        <f>IF(N141="znížená",J141,0)</f>
        <v>0</v>
      </c>
      <c r="BG141" s="148">
        <f>IF(N141="zákl. prenesená",J141,0)</f>
        <v>0</v>
      </c>
      <c r="BH141" s="148">
        <f>IF(N141="zníž. prenesená",J141,0)</f>
        <v>0</v>
      </c>
      <c r="BI141" s="148">
        <f>IF(N141="nulová",J141,0)</f>
        <v>0</v>
      </c>
      <c r="BJ141" s="14" t="s">
        <v>121</v>
      </c>
      <c r="BK141" s="149">
        <f>ROUND(I141*H141,3)</f>
        <v>0</v>
      </c>
      <c r="BL141" s="14" t="s">
        <v>120</v>
      </c>
      <c r="BM141" s="147" t="s">
        <v>165</v>
      </c>
    </row>
    <row r="142" spans="1:65" s="2" customFormat="1" ht="6.95" customHeight="1">
      <c r="A142" s="29"/>
      <c r="B142" s="44"/>
      <c r="C142" s="45"/>
      <c r="D142" s="45"/>
      <c r="E142" s="45"/>
      <c r="F142" s="45"/>
      <c r="G142" s="45"/>
      <c r="H142" s="45"/>
      <c r="I142" s="45"/>
      <c r="J142" s="45"/>
      <c r="K142" s="45"/>
      <c r="L142" s="30"/>
      <c r="M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</row>
  </sheetData>
  <autoFilter ref="C120:K141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Rekapitulácia stavby</vt:lpstr>
      <vt:lpstr>01 - SO 01 Sadové úpravy</vt:lpstr>
      <vt:lpstr>02 - SO 02 Prvky urbánneh...</vt:lpstr>
      <vt:lpstr>03 - SO 03 Verejné osvetl...</vt:lpstr>
      <vt:lpstr>'01 - SO 01 Sadové úpravy'!Názvy_tlače</vt:lpstr>
      <vt:lpstr>'02 - SO 02 Prvky urbánneh...'!Názvy_tlače</vt:lpstr>
      <vt:lpstr>'03 - SO 03 Verejné osvetl...'!Názvy_tlače</vt:lpstr>
      <vt:lpstr>'Rekapitulácia stavby'!Názvy_tlače</vt:lpstr>
      <vt:lpstr>'01 - SO 01 Sadové úpravy'!Oblasť_tlače</vt:lpstr>
      <vt:lpstr>'02 - SO 02 Prvky urbánneh...'!Oblasť_tlače</vt:lpstr>
      <vt:lpstr>'03 - SO 03 Verejné osvetl...'!Oblasť_tlače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Šafárová Viera, Ing</dc:creator>
  <cp:lastModifiedBy>Daniš Miroslav, Ing.</cp:lastModifiedBy>
  <cp:lastPrinted>2021-06-08T06:19:24Z</cp:lastPrinted>
  <dcterms:created xsi:type="dcterms:W3CDTF">2021-04-26T12:04:22Z</dcterms:created>
  <dcterms:modified xsi:type="dcterms:W3CDTF">2021-06-08T06:20:00Z</dcterms:modified>
</cp:coreProperties>
</file>