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er_bali_bratislava_sk/Documents/Desktop/BALI/ZADANIA/INVESTICIE/Projekty2020/Motýlia lúka/PD/rozpočet - final/"/>
    </mc:Choice>
  </mc:AlternateContent>
  <xr:revisionPtr revIDLastSave="90" documentId="11_ABE5EFFAD9640AA71EDB5A57E16A7D34D680393F" xr6:coauthVersionLast="47" xr6:coauthVersionMax="47" xr10:uidLastSave="{7871C5FA-1779-4481-A9CD-EFDA19608F80}"/>
  <bookViews>
    <workbookView xWindow="-120" yWindow="-120" windowWidth="29040" windowHeight="15840" firstSheet="4" activeTab="7" xr2:uid="{00000000-000D-0000-FFFF-FFFF00000000}"/>
  </bookViews>
  <sheets>
    <sheet name="Rekapitulácia stavby" sheetId="1" r:id="rId1"/>
    <sheet name="POV" sheetId="16" r:id="rId2"/>
    <sheet name="2-21-1 - SO 01 Spevnené p..." sheetId="2" r:id="rId3"/>
    <sheet name="2-21-2-1 - Typový mobiliá..." sheetId="3" r:id="rId4"/>
    <sheet name="2-21-2-2 - Typový mobiliá..." sheetId="4" r:id="rId5"/>
    <sheet name="2-21-2-3 - Atypové prvky" sheetId="5" r:id="rId6"/>
    <sheet name="2-21-3-1 - Výruby I.etapa" sheetId="6" r:id="rId7"/>
    <sheet name="2-21-3-3 - Vegetačné prvky" sheetId="8" r:id="rId8"/>
    <sheet name="2-21-4 - SO 04 Vodovodná ..." sheetId="9" r:id="rId9"/>
  </sheets>
  <definedNames>
    <definedName name="_xlnm._FilterDatabase" localSheetId="2" hidden="1">'2-21-1 - SO 01 Spevnené p...'!$C$121:$K$193</definedName>
    <definedName name="_xlnm._FilterDatabase" localSheetId="3" hidden="1">'2-21-2-1 - Typový mobiliá...'!$C$124:$K$156</definedName>
    <definedName name="_xlnm._FilterDatabase" localSheetId="4" hidden="1">'2-21-2-2 - Typový mobiliá...'!$C$124:$K$151</definedName>
    <definedName name="_xlnm._FilterDatabase" localSheetId="5" hidden="1">'2-21-2-3 - Atypové prvky'!$C$128:$K$224</definedName>
    <definedName name="_xlnm._FilterDatabase" localSheetId="6" hidden="1">'2-21-3-1 - Výruby I.etapa'!$C$121:$K$129</definedName>
    <definedName name="_xlnm._FilterDatabase" localSheetId="7" hidden="1">'2-21-3-3 - Vegetačné prvky'!$C$122:$K$207</definedName>
    <definedName name="_xlnm._FilterDatabase" localSheetId="8" hidden="1">'2-21-4 - SO 04 Vodovodná ...'!$C$122:$K$207</definedName>
    <definedName name="_xlnm.Print_Titles" localSheetId="2">'2-21-1 - SO 01 Spevnené p...'!$121:$121</definedName>
    <definedName name="_xlnm.Print_Titles" localSheetId="3">'2-21-2-1 - Typový mobiliá...'!$124:$124</definedName>
    <definedName name="_xlnm.Print_Titles" localSheetId="4">'2-21-2-2 - Typový mobiliá...'!$124:$124</definedName>
    <definedName name="_xlnm.Print_Titles" localSheetId="5">'2-21-2-3 - Atypové prvky'!$128:$128</definedName>
    <definedName name="_xlnm.Print_Titles" localSheetId="6">'2-21-3-1 - Výruby I.etapa'!$121:$121</definedName>
    <definedName name="_xlnm.Print_Titles" localSheetId="7">'2-21-3-3 - Vegetačné prvky'!$122:$122</definedName>
    <definedName name="_xlnm.Print_Titles" localSheetId="8">'2-21-4 - SO 04 Vodovodná ...'!$122:$122</definedName>
    <definedName name="_xlnm.Print_Titles" localSheetId="0">'Rekapitulácia stavby'!$92:$92</definedName>
    <definedName name="_xlnm.Print_Area" localSheetId="2">'2-21-1 - SO 01 Spevnené p...'!$C$4:$J$76,'2-21-1 - SO 01 Spevnené p...'!$C$82:$J$103,'2-21-1 - SO 01 Spevnené p...'!$C$109:$J$193</definedName>
    <definedName name="_xlnm.Print_Area" localSheetId="3">'2-21-2-1 - Typový mobiliá...'!$C$4:$J$76,'2-21-2-1 - Typový mobiliá...'!$C$82:$J$104,'2-21-2-1 - Typový mobiliá...'!$C$110:$J$156</definedName>
    <definedName name="_xlnm.Print_Area" localSheetId="4">'2-21-2-2 - Typový mobiliá...'!$C$4:$J$76,'2-21-2-2 - Typový mobiliá...'!$C$82:$J$104,'2-21-2-2 - Typový mobiliá...'!$C$110:$J$151</definedName>
    <definedName name="_xlnm.Print_Area" localSheetId="5">'2-21-2-3 - Atypové prvky'!$C$4:$J$76,'2-21-2-3 - Atypové prvky'!$C$82:$J$108,'2-21-2-3 - Atypové prvky'!$C$114:$J$224</definedName>
    <definedName name="_xlnm.Print_Area" localSheetId="6">'2-21-3-1 - Výruby I.etapa'!$C$4:$J$76,'2-21-3-1 - Výruby I.etapa'!$C$82:$J$101,'2-21-3-1 - Výruby I.etapa'!$C$107:$J$129</definedName>
    <definedName name="_xlnm.Print_Area" localSheetId="7">'2-21-3-3 - Vegetačné prvky'!$C$4:$J$76,'2-21-3-3 - Vegetačné prvky'!$C$82:$J$102,'2-21-3-3 - Vegetačné prvky'!$C$108:$J$207</definedName>
    <definedName name="_xlnm.Print_Area" localSheetId="8">'2-21-4 - SO 04 Vodovodná ...'!$C$4:$J$76,'2-21-4 - SO 04 Vodovodná ...'!$C$82:$J$104,'2-21-4 - SO 04 Vodovodná ...'!$C$110:$J$207</definedName>
    <definedName name="_xlnm.Print_Area" localSheetId="0">'Rekapitulácia stavby'!$D$4:$AO$76,'Rekapitulácia stavby'!$C$82:$AQ$105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6" l="1"/>
  <c r="I16" i="16"/>
  <c r="I15" i="16"/>
  <c r="I14" i="16"/>
  <c r="I13" i="16"/>
  <c r="AG95" i="1"/>
  <c r="AN95" i="1" s="1"/>
  <c r="J148" i="3"/>
  <c r="BF148" i="3" s="1"/>
  <c r="P148" i="3"/>
  <c r="R148" i="3"/>
  <c r="T148" i="3"/>
  <c r="BE148" i="3"/>
  <c r="BG148" i="3"/>
  <c r="BH148" i="3"/>
  <c r="BI148" i="3"/>
  <c r="BK148" i="3"/>
  <c r="J150" i="3"/>
  <c r="BF150" i="3" s="1"/>
  <c r="P150" i="3"/>
  <c r="R150" i="3"/>
  <c r="T150" i="3"/>
  <c r="BE150" i="3"/>
  <c r="BG150" i="3"/>
  <c r="BH150" i="3"/>
  <c r="BI150" i="3"/>
  <c r="BK150" i="3"/>
  <c r="J151" i="3"/>
  <c r="BF151" i="3" s="1"/>
  <c r="P151" i="3"/>
  <c r="R151" i="3"/>
  <c r="T151" i="3"/>
  <c r="BE151" i="3"/>
  <c r="BG151" i="3"/>
  <c r="BH151" i="3"/>
  <c r="BI151" i="3"/>
  <c r="BK151" i="3"/>
  <c r="J153" i="3"/>
  <c r="BF153" i="3" s="1"/>
  <c r="P153" i="3"/>
  <c r="R153" i="3"/>
  <c r="T153" i="3"/>
  <c r="BE153" i="3"/>
  <c r="BG153" i="3"/>
  <c r="BH153" i="3"/>
  <c r="BI153" i="3"/>
  <c r="BK153" i="3"/>
  <c r="J37" i="9" l="1"/>
  <c r="J36" i="9"/>
  <c r="AY104" i="1"/>
  <c r="J35" i="9"/>
  <c r="AX104" i="1" s="1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4" i="9"/>
  <c r="BH204" i="9"/>
  <c r="BG204" i="9"/>
  <c r="BE204" i="9"/>
  <c r="T204" i="9"/>
  <c r="T203" i="9"/>
  <c r="R204" i="9"/>
  <c r="R203" i="9" s="1"/>
  <c r="P204" i="9"/>
  <c r="P203" i="9" s="1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5" i="9"/>
  <c r="BH175" i="9"/>
  <c r="BG175" i="9"/>
  <c r="BE175" i="9"/>
  <c r="T175" i="9"/>
  <c r="R175" i="9"/>
  <c r="P175" i="9"/>
  <c r="BI172" i="9"/>
  <c r="BH172" i="9"/>
  <c r="BG172" i="9"/>
  <c r="BE172" i="9"/>
  <c r="T172" i="9"/>
  <c r="R172" i="9"/>
  <c r="P172" i="9"/>
  <c r="BI169" i="9"/>
  <c r="BH169" i="9"/>
  <c r="BG169" i="9"/>
  <c r="BE169" i="9"/>
  <c r="T169" i="9"/>
  <c r="R169" i="9"/>
  <c r="P169" i="9"/>
  <c r="BI164" i="9"/>
  <c r="BH164" i="9"/>
  <c r="BG164" i="9"/>
  <c r="BE164" i="9"/>
  <c r="T164" i="9"/>
  <c r="R164" i="9"/>
  <c r="P164" i="9"/>
  <c r="BI161" i="9"/>
  <c r="BH161" i="9"/>
  <c r="BG161" i="9"/>
  <c r="BE161" i="9"/>
  <c r="T161" i="9"/>
  <c r="R161" i="9"/>
  <c r="P161" i="9"/>
  <c r="BI151" i="9"/>
  <c r="BH151" i="9"/>
  <c r="BG151" i="9"/>
  <c r="BE151" i="9"/>
  <c r="T151" i="9"/>
  <c r="R151" i="9"/>
  <c r="P151" i="9"/>
  <c r="BI144" i="9"/>
  <c r="BH144" i="9"/>
  <c r="BG144" i="9"/>
  <c r="BE144" i="9"/>
  <c r="T144" i="9"/>
  <c r="R144" i="9"/>
  <c r="P144" i="9"/>
  <c r="BI142" i="9"/>
  <c r="BH142" i="9"/>
  <c r="BG142" i="9"/>
  <c r="BE142" i="9"/>
  <c r="T142" i="9"/>
  <c r="R142" i="9"/>
  <c r="P142" i="9"/>
  <c r="BI140" i="9"/>
  <c r="BH140" i="9"/>
  <c r="BG140" i="9"/>
  <c r="BE140" i="9"/>
  <c r="T140" i="9"/>
  <c r="R140" i="9"/>
  <c r="P140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6" i="9"/>
  <c r="BH126" i="9"/>
  <c r="BG126" i="9"/>
  <c r="BE126" i="9"/>
  <c r="T126" i="9"/>
  <c r="R126" i="9"/>
  <c r="P126" i="9"/>
  <c r="J119" i="9"/>
  <c r="F119" i="9"/>
  <c r="F117" i="9"/>
  <c r="E115" i="9"/>
  <c r="J91" i="9"/>
  <c r="F91" i="9"/>
  <c r="F89" i="9"/>
  <c r="E87" i="9"/>
  <c r="J24" i="9"/>
  <c r="E24" i="9"/>
  <c r="J120" i="9" s="1"/>
  <c r="J23" i="9"/>
  <c r="J18" i="9"/>
  <c r="E18" i="9"/>
  <c r="F92" i="9" s="1"/>
  <c r="J17" i="9"/>
  <c r="J12" i="9"/>
  <c r="J117" i="9" s="1"/>
  <c r="E7" i="9"/>
  <c r="E113" i="9" s="1"/>
  <c r="J39" i="8"/>
  <c r="J38" i="8"/>
  <c r="AY103" i="1" s="1"/>
  <c r="J37" i="8"/>
  <c r="AX103" i="1"/>
  <c r="BI207" i="8"/>
  <c r="BH207" i="8"/>
  <c r="BG207" i="8"/>
  <c r="BE207" i="8"/>
  <c r="T207" i="8"/>
  <c r="T206" i="8" s="1"/>
  <c r="R207" i="8"/>
  <c r="R206" i="8" s="1"/>
  <c r="P207" i="8"/>
  <c r="P206" i="8" s="1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199" i="8"/>
  <c r="BH199" i="8"/>
  <c r="BG199" i="8"/>
  <c r="BE199" i="8"/>
  <c r="T199" i="8"/>
  <c r="R199" i="8"/>
  <c r="P199" i="8"/>
  <c r="BI197" i="8"/>
  <c r="BH197" i="8"/>
  <c r="BG197" i="8"/>
  <c r="BE197" i="8"/>
  <c r="T197" i="8"/>
  <c r="R197" i="8"/>
  <c r="P197" i="8"/>
  <c r="BI193" i="8"/>
  <c r="BH193" i="8"/>
  <c r="BG193" i="8"/>
  <c r="BE193" i="8"/>
  <c r="T193" i="8"/>
  <c r="R193" i="8"/>
  <c r="P193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8" i="8"/>
  <c r="BH188" i="8"/>
  <c r="BG188" i="8"/>
  <c r="BE188" i="8"/>
  <c r="T188" i="8"/>
  <c r="R188" i="8"/>
  <c r="P188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J119" i="8"/>
  <c r="F119" i="8"/>
  <c r="F117" i="8"/>
  <c r="E115" i="8"/>
  <c r="J93" i="8"/>
  <c r="F93" i="8"/>
  <c r="F91" i="8"/>
  <c r="E89" i="8"/>
  <c r="J26" i="8"/>
  <c r="E26" i="8"/>
  <c r="J94" i="8" s="1"/>
  <c r="J25" i="8"/>
  <c r="J20" i="8"/>
  <c r="E20" i="8"/>
  <c r="F94" i="8" s="1"/>
  <c r="J19" i="8"/>
  <c r="J14" i="8"/>
  <c r="J117" i="8" s="1"/>
  <c r="E7" i="8"/>
  <c r="E85" i="8" s="1"/>
  <c r="J39" i="6"/>
  <c r="J38" i="6"/>
  <c r="AY102" i="1"/>
  <c r="J37" i="6"/>
  <c r="AX102" i="1" s="1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J118" i="6"/>
  <c r="F118" i="6"/>
  <c r="F116" i="6"/>
  <c r="E114" i="6"/>
  <c r="J93" i="6"/>
  <c r="F93" i="6"/>
  <c r="F91" i="6"/>
  <c r="E89" i="6"/>
  <c r="J26" i="6"/>
  <c r="E26" i="6"/>
  <c r="J119" i="6" s="1"/>
  <c r="J25" i="6"/>
  <c r="J20" i="6"/>
  <c r="E20" i="6"/>
  <c r="F94" i="6" s="1"/>
  <c r="J19" i="6"/>
  <c r="J14" i="6"/>
  <c r="J116" i="6" s="1"/>
  <c r="E7" i="6"/>
  <c r="E110" i="6" s="1"/>
  <c r="J39" i="5"/>
  <c r="J38" i="5"/>
  <c r="AY100" i="1" s="1"/>
  <c r="J37" i="5"/>
  <c r="AX100" i="1"/>
  <c r="BI218" i="5"/>
  <c r="BH218" i="5"/>
  <c r="BG218" i="5"/>
  <c r="BE218" i="5"/>
  <c r="T218" i="5"/>
  <c r="T217" i="5" s="1"/>
  <c r="R218" i="5"/>
  <c r="R217" i="5"/>
  <c r="P218" i="5"/>
  <c r="P217" i="5"/>
  <c r="BI216" i="5"/>
  <c r="BH216" i="5"/>
  <c r="BG216" i="5"/>
  <c r="BE216" i="5"/>
  <c r="T216" i="5"/>
  <c r="R216" i="5"/>
  <c r="P216" i="5"/>
  <c r="BI213" i="5"/>
  <c r="BH213" i="5"/>
  <c r="BG213" i="5"/>
  <c r="BE213" i="5"/>
  <c r="T213" i="5"/>
  <c r="R213" i="5"/>
  <c r="P213" i="5"/>
  <c r="BI208" i="5"/>
  <c r="BH208" i="5"/>
  <c r="BG208" i="5"/>
  <c r="BE208" i="5"/>
  <c r="T208" i="5"/>
  <c r="R208" i="5"/>
  <c r="P208" i="5"/>
  <c r="BI203" i="5"/>
  <c r="BH203" i="5"/>
  <c r="BG203" i="5"/>
  <c r="BE203" i="5"/>
  <c r="T203" i="5"/>
  <c r="R203" i="5"/>
  <c r="P203" i="5"/>
  <c r="BI199" i="5"/>
  <c r="BH199" i="5"/>
  <c r="BG199" i="5"/>
  <c r="BE199" i="5"/>
  <c r="T199" i="5"/>
  <c r="R199" i="5"/>
  <c r="P199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1" i="5"/>
  <c r="BH191" i="5"/>
  <c r="BG191" i="5"/>
  <c r="BE191" i="5"/>
  <c r="T191" i="5"/>
  <c r="T190" i="5" s="1"/>
  <c r="R191" i="5"/>
  <c r="R190" i="5" s="1"/>
  <c r="P191" i="5"/>
  <c r="P190" i="5" s="1"/>
  <c r="BI188" i="5"/>
  <c r="BH188" i="5"/>
  <c r="BG188" i="5"/>
  <c r="BE188" i="5"/>
  <c r="T188" i="5"/>
  <c r="R188" i="5"/>
  <c r="P188" i="5"/>
  <c r="BI186" i="5"/>
  <c r="BH186" i="5"/>
  <c r="BG186" i="5"/>
  <c r="BE186" i="5"/>
  <c r="T186" i="5"/>
  <c r="R186" i="5"/>
  <c r="P186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3" i="5"/>
  <c r="BH163" i="5"/>
  <c r="BG163" i="5"/>
  <c r="BE163" i="5"/>
  <c r="T163" i="5"/>
  <c r="T162" i="5" s="1"/>
  <c r="R163" i="5"/>
  <c r="R162" i="5"/>
  <c r="P163" i="5"/>
  <c r="P162" i="5" s="1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45" i="5"/>
  <c r="BH145" i="5"/>
  <c r="BG145" i="5"/>
  <c r="BE145" i="5"/>
  <c r="T145" i="5"/>
  <c r="R145" i="5"/>
  <c r="P145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2" i="5"/>
  <c r="BH132" i="5"/>
  <c r="BG132" i="5"/>
  <c r="BE132" i="5"/>
  <c r="T132" i="5"/>
  <c r="R132" i="5"/>
  <c r="P132" i="5"/>
  <c r="J125" i="5"/>
  <c r="F125" i="5"/>
  <c r="F123" i="5"/>
  <c r="E121" i="5"/>
  <c r="J93" i="5"/>
  <c r="F93" i="5"/>
  <c r="F91" i="5"/>
  <c r="E89" i="5"/>
  <c r="J26" i="5"/>
  <c r="E26" i="5"/>
  <c r="J94" i="5" s="1"/>
  <c r="J25" i="5"/>
  <c r="J20" i="5"/>
  <c r="E20" i="5"/>
  <c r="F126" i="5" s="1"/>
  <c r="J19" i="5"/>
  <c r="J14" i="5"/>
  <c r="J123" i="5" s="1"/>
  <c r="E7" i="5"/>
  <c r="E117" i="5" s="1"/>
  <c r="J39" i="4"/>
  <c r="J38" i="4"/>
  <c r="AY99" i="1"/>
  <c r="J37" i="4"/>
  <c r="AX99" i="1" s="1"/>
  <c r="BI151" i="4"/>
  <c r="BH151" i="4"/>
  <c r="BG151" i="4"/>
  <c r="BE151" i="4"/>
  <c r="T151" i="4"/>
  <c r="T150" i="4" s="1"/>
  <c r="R151" i="4"/>
  <c r="R150" i="4" s="1"/>
  <c r="P151" i="4"/>
  <c r="P150" i="4" s="1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0" i="4"/>
  <c r="BH140" i="4"/>
  <c r="BG140" i="4"/>
  <c r="BE140" i="4"/>
  <c r="T140" i="4"/>
  <c r="T139" i="4" s="1"/>
  <c r="R140" i="4"/>
  <c r="R139" i="4" s="1"/>
  <c r="P140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R134" i="4"/>
  <c r="P134" i="4"/>
  <c r="BI132" i="4"/>
  <c r="BH132" i="4"/>
  <c r="BG132" i="4"/>
  <c r="BE132" i="4"/>
  <c r="T132" i="4"/>
  <c r="R132" i="4"/>
  <c r="P132" i="4"/>
  <c r="BI128" i="4"/>
  <c r="BH128" i="4"/>
  <c r="BG128" i="4"/>
  <c r="BE128" i="4"/>
  <c r="T128" i="4"/>
  <c r="R128" i="4"/>
  <c r="P128" i="4"/>
  <c r="J121" i="4"/>
  <c r="F121" i="4"/>
  <c r="F119" i="4"/>
  <c r="E117" i="4"/>
  <c r="J93" i="4"/>
  <c r="F93" i="4"/>
  <c r="F91" i="4"/>
  <c r="E89" i="4"/>
  <c r="J26" i="4"/>
  <c r="E26" i="4"/>
  <c r="J122" i="4" s="1"/>
  <c r="J25" i="4"/>
  <c r="J20" i="4"/>
  <c r="E20" i="4"/>
  <c r="F122" i="4" s="1"/>
  <c r="J19" i="4"/>
  <c r="J14" i="4"/>
  <c r="J119" i="4" s="1"/>
  <c r="E7" i="4"/>
  <c r="E113" i="4" s="1"/>
  <c r="J39" i="3"/>
  <c r="J38" i="3"/>
  <c r="AY98" i="1" s="1"/>
  <c r="J37" i="3"/>
  <c r="AX98" i="1" s="1"/>
  <c r="BI156" i="3"/>
  <c r="BH156" i="3"/>
  <c r="BG156" i="3"/>
  <c r="BE156" i="3"/>
  <c r="T156" i="3"/>
  <c r="T155" i="3" s="1"/>
  <c r="R156" i="3"/>
  <c r="R155" i="3" s="1"/>
  <c r="P156" i="3"/>
  <c r="P155" i="3" s="1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1" i="3"/>
  <c r="BH141" i="3"/>
  <c r="BG141" i="3"/>
  <c r="BE141" i="3"/>
  <c r="T141" i="3"/>
  <c r="T140" i="3" s="1"/>
  <c r="R141" i="3"/>
  <c r="R140" i="3" s="1"/>
  <c r="P141" i="3"/>
  <c r="P140" i="3" s="1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28" i="3"/>
  <c r="BH128" i="3"/>
  <c r="BG128" i="3"/>
  <c r="BE128" i="3"/>
  <c r="T128" i="3"/>
  <c r="R128" i="3"/>
  <c r="P128" i="3"/>
  <c r="J121" i="3"/>
  <c r="F121" i="3"/>
  <c r="F119" i="3"/>
  <c r="E117" i="3"/>
  <c r="J93" i="3"/>
  <c r="F93" i="3"/>
  <c r="F91" i="3"/>
  <c r="E89" i="3"/>
  <c r="J26" i="3"/>
  <c r="E26" i="3"/>
  <c r="J122" i="3" s="1"/>
  <c r="J25" i="3"/>
  <c r="J20" i="3"/>
  <c r="E20" i="3"/>
  <c r="F94" i="3" s="1"/>
  <c r="J19" i="3"/>
  <c r="J14" i="3"/>
  <c r="J91" i="3" s="1"/>
  <c r="E7" i="3"/>
  <c r="E113" i="3" s="1"/>
  <c r="J37" i="2"/>
  <c r="J36" i="2"/>
  <c r="AY96" i="1" s="1"/>
  <c r="J35" i="2"/>
  <c r="AX96" i="1"/>
  <c r="BI193" i="2"/>
  <c r="BH193" i="2"/>
  <c r="BG193" i="2"/>
  <c r="BE193" i="2"/>
  <c r="T193" i="2"/>
  <c r="T192" i="2" s="1"/>
  <c r="R193" i="2"/>
  <c r="R192" i="2"/>
  <c r="P193" i="2"/>
  <c r="P192" i="2" s="1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119" i="2" s="1"/>
  <c r="J23" i="2"/>
  <c r="J18" i="2"/>
  <c r="E18" i="2"/>
  <c r="F119" i="2" s="1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J206" i="9"/>
  <c r="BK204" i="9"/>
  <c r="J201" i="9"/>
  <c r="J199" i="9"/>
  <c r="J193" i="9"/>
  <c r="BK190" i="9"/>
  <c r="J187" i="9"/>
  <c r="J186" i="9"/>
  <c r="J185" i="9"/>
  <c r="BK184" i="9"/>
  <c r="BK181" i="9"/>
  <c r="J179" i="9"/>
  <c r="BK175" i="9"/>
  <c r="J169" i="9"/>
  <c r="J164" i="9"/>
  <c r="J135" i="9"/>
  <c r="J134" i="9"/>
  <c r="BK130" i="9"/>
  <c r="J126" i="9"/>
  <c r="BK207" i="8"/>
  <c r="BK202" i="8"/>
  <c r="BK199" i="8"/>
  <c r="J197" i="8"/>
  <c r="J188" i="8"/>
  <c r="BK186" i="8"/>
  <c r="J185" i="8"/>
  <c r="BK184" i="8"/>
  <c r="BK182" i="8"/>
  <c r="BK181" i="8"/>
  <c r="J180" i="8"/>
  <c r="J179" i="8"/>
  <c r="BK178" i="8"/>
  <c r="BK177" i="8"/>
  <c r="BK176" i="8"/>
  <c r="BK175" i="8"/>
  <c r="BK174" i="8"/>
  <c r="J173" i="8"/>
  <c r="BK171" i="8"/>
  <c r="BK169" i="8"/>
  <c r="BK168" i="8"/>
  <c r="BK167" i="8"/>
  <c r="BK165" i="8"/>
  <c r="J164" i="8"/>
  <c r="J163" i="8"/>
  <c r="BK161" i="8"/>
  <c r="J160" i="8"/>
  <c r="BK159" i="8"/>
  <c r="J158" i="8"/>
  <c r="BK157" i="8"/>
  <c r="BK155" i="8"/>
  <c r="J154" i="8"/>
  <c r="J153" i="8"/>
  <c r="BK151" i="8"/>
  <c r="BK150" i="8"/>
  <c r="J149" i="8"/>
  <c r="J146" i="8"/>
  <c r="J144" i="8"/>
  <c r="BK138" i="8"/>
  <c r="J136" i="8"/>
  <c r="J134" i="8"/>
  <c r="J133" i="8"/>
  <c r="BK132" i="8"/>
  <c r="J131" i="8"/>
  <c r="J130" i="8"/>
  <c r="BK127" i="8"/>
  <c r="J128" i="6"/>
  <c r="BK126" i="6"/>
  <c r="BK218" i="5"/>
  <c r="J216" i="5"/>
  <c r="J213" i="5"/>
  <c r="J208" i="5"/>
  <c r="BK199" i="5"/>
  <c r="BK195" i="5"/>
  <c r="J194" i="5"/>
  <c r="J191" i="5"/>
  <c r="BK188" i="5"/>
  <c r="BK175" i="5"/>
  <c r="BK173" i="5"/>
  <c r="J172" i="5"/>
  <c r="BK170" i="5"/>
  <c r="J169" i="5"/>
  <c r="J168" i="5"/>
  <c r="J163" i="5"/>
  <c r="BK157" i="5"/>
  <c r="BK154" i="5"/>
  <c r="J153" i="5"/>
  <c r="J152" i="5"/>
  <c r="BK151" i="5"/>
  <c r="J145" i="5"/>
  <c r="J139" i="5"/>
  <c r="BK137" i="5"/>
  <c r="BK132" i="5"/>
  <c r="J148" i="4"/>
  <c r="BK147" i="4"/>
  <c r="BK146" i="4"/>
  <c r="BK145" i="4"/>
  <c r="J140" i="4"/>
  <c r="BK137" i="4"/>
  <c r="BK134" i="4"/>
  <c r="J152" i="3"/>
  <c r="J149" i="3"/>
  <c r="BK141" i="3"/>
  <c r="BK138" i="3"/>
  <c r="J137" i="3"/>
  <c r="BK133" i="3"/>
  <c r="BK193" i="2"/>
  <c r="BK191" i="2"/>
  <c r="J187" i="2"/>
  <c r="J186" i="2"/>
  <c r="J185" i="2"/>
  <c r="J179" i="2"/>
  <c r="J176" i="2"/>
  <c r="BK172" i="2"/>
  <c r="BK167" i="2"/>
  <c r="BK166" i="2"/>
  <c r="J165" i="2"/>
  <c r="J162" i="2"/>
  <c r="BK159" i="2"/>
  <c r="J155" i="2"/>
  <c r="BK153" i="2"/>
  <c r="BK151" i="2"/>
  <c r="J143" i="2"/>
  <c r="BK142" i="2"/>
  <c r="BK138" i="2"/>
  <c r="J136" i="2"/>
  <c r="BK135" i="2"/>
  <c r="J130" i="2"/>
  <c r="J129" i="2"/>
  <c r="BK126" i="2"/>
  <c r="BK125" i="2"/>
  <c r="AS101" i="1"/>
  <c r="J207" i="9"/>
  <c r="BK206" i="9"/>
  <c r="J204" i="9"/>
  <c r="J202" i="9"/>
  <c r="BK199" i="9"/>
  <c r="BK198" i="9"/>
  <c r="BK197" i="9"/>
  <c r="BK196" i="9"/>
  <c r="BK195" i="9"/>
  <c r="J194" i="9"/>
  <c r="BK192" i="9"/>
  <c r="BK191" i="9"/>
  <c r="BK189" i="9"/>
  <c r="J188" i="9"/>
  <c r="BK187" i="9"/>
  <c r="BK186" i="9"/>
  <c r="BK182" i="9"/>
  <c r="J181" i="9"/>
  <c r="J180" i="9"/>
  <c r="J175" i="9"/>
  <c r="BK172" i="9"/>
  <c r="BK164" i="9"/>
  <c r="J161" i="9"/>
  <c r="BK151" i="9"/>
  <c r="BK144" i="9"/>
  <c r="J142" i="9"/>
  <c r="J140" i="9"/>
  <c r="BK135" i="9"/>
  <c r="J129" i="9"/>
  <c r="BK126" i="9"/>
  <c r="J202" i="8"/>
  <c r="J201" i="8"/>
  <c r="J199" i="8"/>
  <c r="J193" i="8"/>
  <c r="BK191" i="8"/>
  <c r="J190" i="8"/>
  <c r="BK188" i="8"/>
  <c r="J182" i="8"/>
  <c r="BK180" i="8"/>
  <c r="J178" i="8"/>
  <c r="J177" i="8"/>
  <c r="J174" i="8"/>
  <c r="BK172" i="8"/>
  <c r="BK170" i="8"/>
  <c r="J167" i="8"/>
  <c r="J166" i="8"/>
  <c r="J165" i="8"/>
  <c r="BK163" i="8"/>
  <c r="J162" i="8"/>
  <c r="J161" i="8"/>
  <c r="J152" i="8"/>
  <c r="J148" i="8"/>
  <c r="BK147" i="8"/>
  <c r="J145" i="8"/>
  <c r="BK144" i="8"/>
  <c r="BK141" i="8"/>
  <c r="BK140" i="8"/>
  <c r="J139" i="8"/>
  <c r="J138" i="8"/>
  <c r="BK137" i="8"/>
  <c r="BK128" i="8"/>
  <c r="J127" i="8"/>
  <c r="J127" i="6"/>
  <c r="BK125" i="6"/>
  <c r="BK213" i="5"/>
  <c r="BK208" i="5"/>
  <c r="J203" i="5"/>
  <c r="J195" i="5"/>
  <c r="J188" i="5"/>
  <c r="J186" i="5"/>
  <c r="BK176" i="5"/>
  <c r="J174" i="5"/>
  <c r="BK169" i="5"/>
  <c r="J167" i="5"/>
  <c r="BK163" i="5"/>
  <c r="BK156" i="5"/>
  <c r="J155" i="5"/>
  <c r="J154" i="5"/>
  <c r="BK153" i="5"/>
  <c r="BK156" i="3"/>
  <c r="J147" i="3"/>
  <c r="BK137" i="3"/>
  <c r="J135" i="3"/>
  <c r="BK128" i="3"/>
  <c r="J193" i="2"/>
  <c r="BK190" i="2"/>
  <c r="J189" i="2"/>
  <c r="BK179" i="2"/>
  <c r="BK178" i="2"/>
  <c r="J175" i="2"/>
  <c r="J172" i="2"/>
  <c r="J166" i="2"/>
  <c r="BK162" i="2"/>
  <c r="J159" i="2"/>
  <c r="J156" i="2"/>
  <c r="BK152" i="2"/>
  <c r="J151" i="2"/>
  <c r="J150" i="2"/>
  <c r="BK149" i="2"/>
  <c r="BK143" i="2"/>
  <c r="BK140" i="2"/>
  <c r="BK130" i="2"/>
  <c r="J125" i="2"/>
  <c r="BK207" i="9"/>
  <c r="BK202" i="9"/>
  <c r="BK201" i="9"/>
  <c r="J198" i="9"/>
  <c r="J197" i="9"/>
  <c r="J196" i="9"/>
  <c r="J195" i="9"/>
  <c r="BK194" i="9"/>
  <c r="BK193" i="9"/>
  <c r="J192" i="9"/>
  <c r="J191" i="9"/>
  <c r="J190" i="9"/>
  <c r="J189" i="9"/>
  <c r="BK188" i="9"/>
  <c r="BK185" i="9"/>
  <c r="J184" i="9"/>
  <c r="J182" i="9"/>
  <c r="BK180" i="9"/>
  <c r="BK179" i="9"/>
  <c r="J172" i="9"/>
  <c r="BK169" i="9"/>
  <c r="BK161" i="9"/>
  <c r="J151" i="9"/>
  <c r="J144" i="9"/>
  <c r="BK142" i="9"/>
  <c r="BK140" i="9"/>
  <c r="BK134" i="9"/>
  <c r="J130" i="9"/>
  <c r="BK129" i="9"/>
  <c r="J207" i="8"/>
  <c r="BK201" i="8"/>
  <c r="BK197" i="8"/>
  <c r="BK193" i="8"/>
  <c r="J191" i="8"/>
  <c r="BK190" i="8"/>
  <c r="J186" i="8"/>
  <c r="BK185" i="8"/>
  <c r="J184" i="8"/>
  <c r="J181" i="8"/>
  <c r="BK179" i="8"/>
  <c r="J176" i="8"/>
  <c r="J175" i="8"/>
  <c r="BK173" i="8"/>
  <c r="J172" i="8"/>
  <c r="J171" i="8"/>
  <c r="J170" i="8"/>
  <c r="J169" i="8"/>
  <c r="BK166" i="8"/>
  <c r="BK162" i="8"/>
  <c r="BK160" i="8"/>
  <c r="BK158" i="8"/>
  <c r="J157" i="8"/>
  <c r="J156" i="8"/>
  <c r="J155" i="8"/>
  <c r="BK153" i="8"/>
  <c r="BK152" i="8"/>
  <c r="BK149" i="8"/>
  <c r="BK143" i="8"/>
  <c r="BK142" i="8"/>
  <c r="J141" i="8"/>
  <c r="BK136" i="8"/>
  <c r="BK133" i="8"/>
  <c r="BK130" i="8"/>
  <c r="J126" i="8"/>
  <c r="BK127" i="6"/>
  <c r="J218" i="5"/>
  <c r="BK216" i="5"/>
  <c r="BK194" i="5"/>
  <c r="BK191" i="5"/>
  <c r="J176" i="5"/>
  <c r="J175" i="5"/>
  <c r="BK174" i="5"/>
  <c r="BK172" i="5"/>
  <c r="J171" i="5"/>
  <c r="BK168" i="5"/>
  <c r="J157" i="5"/>
  <c r="J156" i="5"/>
  <c r="J142" i="5"/>
  <c r="BK141" i="5"/>
  <c r="BK139" i="5"/>
  <c r="J137" i="5"/>
  <c r="J132" i="5"/>
  <c r="BK151" i="4"/>
  <c r="J149" i="4"/>
  <c r="J147" i="4"/>
  <c r="J145" i="4"/>
  <c r="J136" i="4"/>
  <c r="J134" i="4"/>
  <c r="J132" i="4"/>
  <c r="J128" i="4"/>
  <c r="J156" i="3"/>
  <c r="J154" i="3"/>
  <c r="BK147" i="3"/>
  <c r="J141" i="3"/>
  <c r="J191" i="2"/>
  <c r="J190" i="2"/>
  <c r="BK185" i="2"/>
  <c r="J184" i="2"/>
  <c r="BK183" i="2"/>
  <c r="J183" i="2"/>
  <c r="BK182" i="2"/>
  <c r="J182" i="2"/>
  <c r="BK180" i="2"/>
  <c r="J178" i="2"/>
  <c r="BK176" i="2"/>
  <c r="BK171" i="2"/>
  <c r="J167" i="2"/>
  <c r="BK165" i="2"/>
  <c r="BK156" i="2"/>
  <c r="BK155" i="2"/>
  <c r="J152" i="2"/>
  <c r="BK150" i="2"/>
  <c r="J142" i="2"/>
  <c r="J138" i="2"/>
  <c r="BK136" i="2"/>
  <c r="BK128" i="2"/>
  <c r="BK127" i="2"/>
  <c r="J168" i="8"/>
  <c r="BK164" i="8"/>
  <c r="J159" i="8"/>
  <c r="BK156" i="8"/>
  <c r="BK154" i="8"/>
  <c r="J151" i="8"/>
  <c r="J150" i="8"/>
  <c r="BK148" i="8"/>
  <c r="J147" i="8"/>
  <c r="BK146" i="8"/>
  <c r="BK145" i="8"/>
  <c r="J143" i="8"/>
  <c r="J142" i="8"/>
  <c r="J140" i="8"/>
  <c r="BK139" i="8"/>
  <c r="J137" i="8"/>
  <c r="BK134" i="8"/>
  <c r="J132" i="8"/>
  <c r="BK131" i="8"/>
  <c r="J128" i="8"/>
  <c r="BK126" i="8"/>
  <c r="BK128" i="6"/>
  <c r="J126" i="6"/>
  <c r="J125" i="6"/>
  <c r="BK203" i="5"/>
  <c r="J199" i="5"/>
  <c r="BK186" i="5"/>
  <c r="J173" i="5"/>
  <c r="BK171" i="5"/>
  <c r="J170" i="5"/>
  <c r="BK167" i="5"/>
  <c r="BK155" i="5"/>
  <c r="BK152" i="5"/>
  <c r="J151" i="5"/>
  <c r="BK145" i="5"/>
  <c r="BK142" i="5"/>
  <c r="J141" i="5"/>
  <c r="J151" i="4"/>
  <c r="BK149" i="4"/>
  <c r="BK148" i="4"/>
  <c r="J146" i="4"/>
  <c r="BK140" i="4"/>
  <c r="J137" i="4"/>
  <c r="BK136" i="4"/>
  <c r="BK132" i="4"/>
  <c r="BK128" i="4"/>
  <c r="BK154" i="3"/>
  <c r="BK152" i="3"/>
  <c r="BK149" i="3"/>
  <c r="J138" i="3"/>
  <c r="BK135" i="3"/>
  <c r="J133" i="3"/>
  <c r="J128" i="3"/>
  <c r="BK189" i="2"/>
  <c r="BK187" i="2"/>
  <c r="BK186" i="2"/>
  <c r="BK184" i="2"/>
  <c r="J180" i="2"/>
  <c r="BK175" i="2"/>
  <c r="J171" i="2"/>
  <c r="J153" i="2"/>
  <c r="J149" i="2"/>
  <c r="J140" i="2"/>
  <c r="J135" i="2"/>
  <c r="BK129" i="2"/>
  <c r="J128" i="2"/>
  <c r="J127" i="2"/>
  <c r="J126" i="2"/>
  <c r="AS97" i="1"/>
  <c r="T124" i="2" l="1"/>
  <c r="T148" i="2"/>
  <c r="R154" i="2"/>
  <c r="P174" i="2"/>
  <c r="P127" i="3"/>
  <c r="T146" i="3"/>
  <c r="T127" i="4"/>
  <c r="P144" i="4"/>
  <c r="P126" i="4" s="1"/>
  <c r="P125" i="4" s="1"/>
  <c r="AU99" i="1" s="1"/>
  <c r="P131" i="5"/>
  <c r="BK144" i="5"/>
  <c r="J144" i="5"/>
  <c r="J101" i="5" s="1"/>
  <c r="R166" i="5"/>
  <c r="T193" i="5"/>
  <c r="T192" i="5"/>
  <c r="P124" i="6"/>
  <c r="P123" i="6" s="1"/>
  <c r="P122" i="6" s="1"/>
  <c r="AU102" i="1" s="1"/>
  <c r="P124" i="2"/>
  <c r="P148" i="2"/>
  <c r="T154" i="2"/>
  <c r="BK127" i="3"/>
  <c r="J127" i="3" s="1"/>
  <c r="J100" i="3" s="1"/>
  <c r="R127" i="3"/>
  <c r="P146" i="3"/>
  <c r="R127" i="4"/>
  <c r="BK144" i="4"/>
  <c r="J144" i="4" s="1"/>
  <c r="J102" i="4" s="1"/>
  <c r="T144" i="4"/>
  <c r="T144" i="5"/>
  <c r="T166" i="5"/>
  <c r="BK193" i="5"/>
  <c r="R124" i="6"/>
  <c r="R123" i="6" s="1"/>
  <c r="R122" i="6" s="1"/>
  <c r="T125" i="8"/>
  <c r="T124" i="8" s="1"/>
  <c r="T123" i="8" s="1"/>
  <c r="P125" i="9"/>
  <c r="R124" i="2"/>
  <c r="BK154" i="2"/>
  <c r="J154" i="2"/>
  <c r="J100" i="2" s="1"/>
  <c r="P154" i="2"/>
  <c r="R174" i="2"/>
  <c r="BK131" i="5"/>
  <c r="R131" i="5"/>
  <c r="R144" i="5"/>
  <c r="P166" i="5"/>
  <c r="R193" i="5"/>
  <c r="R192" i="5" s="1"/>
  <c r="T124" i="6"/>
  <c r="T123" i="6" s="1"/>
  <c r="T122" i="6" s="1"/>
  <c r="P125" i="8"/>
  <c r="P124" i="8" s="1"/>
  <c r="P123" i="8" s="1"/>
  <c r="AU103" i="1" s="1"/>
  <c r="R125" i="9"/>
  <c r="BK163" i="9"/>
  <c r="J163" i="9" s="1"/>
  <c r="J99" i="9" s="1"/>
  <c r="R163" i="9"/>
  <c r="BK178" i="9"/>
  <c r="J178" i="9" s="1"/>
  <c r="J100" i="9" s="1"/>
  <c r="T178" i="9"/>
  <c r="R200" i="9"/>
  <c r="BK124" i="2"/>
  <c r="J124" i="2" s="1"/>
  <c r="J98" i="2" s="1"/>
  <c r="BK148" i="2"/>
  <c r="J148" i="2" s="1"/>
  <c r="J99" i="2" s="1"/>
  <c r="R148" i="2"/>
  <c r="BK174" i="2"/>
  <c r="J174" i="2"/>
  <c r="J101" i="2" s="1"/>
  <c r="T174" i="2"/>
  <c r="T127" i="3"/>
  <c r="BK146" i="3"/>
  <c r="J146" i="3" s="1"/>
  <c r="J102" i="3" s="1"/>
  <c r="R146" i="3"/>
  <c r="BK127" i="4"/>
  <c r="J127" i="4" s="1"/>
  <c r="J100" i="4" s="1"/>
  <c r="P127" i="4"/>
  <c r="R144" i="4"/>
  <c r="T131" i="5"/>
  <c r="T130" i="5" s="1"/>
  <c r="T129" i="5" s="1"/>
  <c r="P144" i="5"/>
  <c r="BK166" i="5"/>
  <c r="J166" i="5" s="1"/>
  <c r="J103" i="5" s="1"/>
  <c r="P193" i="5"/>
  <c r="P192" i="5"/>
  <c r="BK124" i="6"/>
  <c r="J124" i="6"/>
  <c r="J100" i="6" s="1"/>
  <c r="BK125" i="8"/>
  <c r="J125" i="8" s="1"/>
  <c r="J100" i="8" s="1"/>
  <c r="R125" i="8"/>
  <c r="R124" i="8"/>
  <c r="R123" i="8" s="1"/>
  <c r="BK125" i="9"/>
  <c r="J125" i="9" s="1"/>
  <c r="J98" i="9" s="1"/>
  <c r="T125" i="9"/>
  <c r="P163" i="9"/>
  <c r="T163" i="9"/>
  <c r="P178" i="9"/>
  <c r="R178" i="9"/>
  <c r="BK200" i="9"/>
  <c r="J200" i="9" s="1"/>
  <c r="J101" i="9" s="1"/>
  <c r="P200" i="9"/>
  <c r="T200" i="9"/>
  <c r="BK205" i="9"/>
  <c r="J205" i="9" s="1"/>
  <c r="J103" i="9" s="1"/>
  <c r="P205" i="9"/>
  <c r="R205" i="9"/>
  <c r="T205" i="9"/>
  <c r="J89" i="2"/>
  <c r="F92" i="2"/>
  <c r="BF127" i="2"/>
  <c r="BF130" i="2"/>
  <c r="BF140" i="2"/>
  <c r="BF162" i="2"/>
  <c r="BF165" i="2"/>
  <c r="BF171" i="2"/>
  <c r="BF178" i="2"/>
  <c r="BF179" i="2"/>
  <c r="BF186" i="2"/>
  <c r="BF187" i="2"/>
  <c r="BK192" i="2"/>
  <c r="J192" i="2" s="1"/>
  <c r="J102" i="2" s="1"/>
  <c r="J94" i="3"/>
  <c r="J119" i="3"/>
  <c r="F122" i="3"/>
  <c r="BF135" i="3"/>
  <c r="BF147" i="3"/>
  <c r="BF149" i="3"/>
  <c r="BF154" i="3"/>
  <c r="BK140" i="3"/>
  <c r="J140" i="3" s="1"/>
  <c r="J101" i="3" s="1"/>
  <c r="J91" i="4"/>
  <c r="F94" i="4"/>
  <c r="BF132" i="4"/>
  <c r="BF137" i="4"/>
  <c r="BF148" i="4"/>
  <c r="BF151" i="4"/>
  <c r="E85" i="5"/>
  <c r="J126" i="5"/>
  <c r="BF141" i="5"/>
  <c r="BF142" i="5"/>
  <c r="BF152" i="5"/>
  <c r="BF157" i="5"/>
  <c r="BF167" i="5"/>
  <c r="BF170" i="5"/>
  <c r="BF171" i="5"/>
  <c r="BF172" i="5"/>
  <c r="BF173" i="5"/>
  <c r="BF174" i="5"/>
  <c r="BF176" i="5"/>
  <c r="BF191" i="5"/>
  <c r="E85" i="6"/>
  <c r="J91" i="6"/>
  <c r="J94" i="6"/>
  <c r="BF126" i="6"/>
  <c r="BF128" i="6"/>
  <c r="J91" i="8"/>
  <c r="E111" i="8"/>
  <c r="F120" i="8"/>
  <c r="BF127" i="8"/>
  <c r="BF132" i="8"/>
  <c r="BF138" i="8"/>
  <c r="BF139" i="8"/>
  <c r="BF141" i="8"/>
  <c r="BF145" i="8"/>
  <c r="BF147" i="8"/>
  <c r="BF149" i="8"/>
  <c r="BF153" i="8"/>
  <c r="BF155" i="8"/>
  <c r="BF158" i="8"/>
  <c r="BF159" i="8"/>
  <c r="BF160" i="8"/>
  <c r="BF165" i="8"/>
  <c r="BF166" i="8"/>
  <c r="BF168" i="8"/>
  <c r="BF170" i="8"/>
  <c r="BF125" i="2"/>
  <c r="BF135" i="2"/>
  <c r="BF136" i="2"/>
  <c r="BF142" i="2"/>
  <c r="BF151" i="2"/>
  <c r="BF155" i="2"/>
  <c r="BF159" i="2"/>
  <c r="BF166" i="2"/>
  <c r="BF172" i="2"/>
  <c r="BF176" i="2"/>
  <c r="BF180" i="2"/>
  <c r="BF182" i="2"/>
  <c r="BF189" i="2"/>
  <c r="BF190" i="2"/>
  <c r="BK155" i="3"/>
  <c r="J155" i="3" s="1"/>
  <c r="J103" i="3" s="1"/>
  <c r="J94" i="4"/>
  <c r="BF134" i="4"/>
  <c r="BF136" i="4"/>
  <c r="BF145" i="4"/>
  <c r="BF146" i="4"/>
  <c r="BF147" i="4"/>
  <c r="J91" i="5"/>
  <c r="F94" i="5"/>
  <c r="BF132" i="5"/>
  <c r="BF137" i="5"/>
  <c r="BF139" i="5"/>
  <c r="BF154" i="5"/>
  <c r="BF163" i="5"/>
  <c r="BF169" i="5"/>
  <c r="BF175" i="5"/>
  <c r="BF194" i="5"/>
  <c r="BF195" i="5"/>
  <c r="BF208" i="5"/>
  <c r="BF125" i="6"/>
  <c r="BF127" i="6"/>
  <c r="BF130" i="8"/>
  <c r="BF131" i="8"/>
  <c r="BF140" i="8"/>
  <c r="BF142" i="8"/>
  <c r="BF148" i="8"/>
  <c r="BF150" i="8"/>
  <c r="BF154" i="8"/>
  <c r="BF156" i="8"/>
  <c r="BF164" i="8"/>
  <c r="BF176" i="8"/>
  <c r="BF177" i="8"/>
  <c r="BF182" i="8"/>
  <c r="BF185" i="8"/>
  <c r="BF186" i="8"/>
  <c r="BF191" i="8"/>
  <c r="BF199" i="8"/>
  <c r="BF207" i="8"/>
  <c r="J89" i="9"/>
  <c r="J92" i="9"/>
  <c r="F120" i="9"/>
  <c r="BF126" i="9"/>
  <c r="BF129" i="9"/>
  <c r="BF134" i="9"/>
  <c r="BF140" i="9"/>
  <c r="BF172" i="9"/>
  <c r="BF175" i="9"/>
  <c r="BF185" i="9"/>
  <c r="BF187" i="9"/>
  <c r="BF191" i="9"/>
  <c r="BF192" i="9"/>
  <c r="BF195" i="9"/>
  <c r="BF196" i="9"/>
  <c r="BF197" i="9"/>
  <c r="BF198" i="9"/>
  <c r="BF199" i="9"/>
  <c r="E85" i="2"/>
  <c r="J92" i="2"/>
  <c r="BF149" i="2"/>
  <c r="BF150" i="2"/>
  <c r="BF152" i="2"/>
  <c r="BF156" i="2"/>
  <c r="BF175" i="2"/>
  <c r="BF185" i="2"/>
  <c r="E85" i="3"/>
  <c r="BF128" i="3"/>
  <c r="BF133" i="3"/>
  <c r="BF137" i="3"/>
  <c r="BF138" i="3"/>
  <c r="BF145" i="5"/>
  <c r="BF155" i="5"/>
  <c r="BF168" i="5"/>
  <c r="BF186" i="5"/>
  <c r="BF188" i="5"/>
  <c r="BF199" i="5"/>
  <c r="BF216" i="5"/>
  <c r="F119" i="6"/>
  <c r="J120" i="8"/>
  <c r="BF137" i="8"/>
  <c r="BF144" i="8"/>
  <c r="BF161" i="8"/>
  <c r="BF167" i="8"/>
  <c r="BF169" i="8"/>
  <c r="BF171" i="8"/>
  <c r="BF172" i="8"/>
  <c r="BF174" i="8"/>
  <c r="BF175" i="8"/>
  <c r="BF178" i="8"/>
  <c r="BF180" i="8"/>
  <c r="BF181" i="8"/>
  <c r="BF190" i="8"/>
  <c r="BF197" i="8"/>
  <c r="BF201" i="8"/>
  <c r="BF142" i="9"/>
  <c r="BF161" i="9"/>
  <c r="BF164" i="9"/>
  <c r="BF180" i="9"/>
  <c r="BF182" i="9"/>
  <c r="BF184" i="9"/>
  <c r="BF188" i="9"/>
  <c r="BF189" i="9"/>
  <c r="BF190" i="9"/>
  <c r="BF193" i="9"/>
  <c r="BF194" i="9"/>
  <c r="BF202" i="9"/>
  <c r="BF207" i="9"/>
  <c r="BK203" i="9"/>
  <c r="J203" i="9" s="1"/>
  <c r="J102" i="9" s="1"/>
  <c r="BF126" i="2"/>
  <c r="BF128" i="2"/>
  <c r="BF129" i="2"/>
  <c r="BF138" i="2"/>
  <c r="BF143" i="2"/>
  <c r="BF153" i="2"/>
  <c r="BF167" i="2"/>
  <c r="BF183" i="2"/>
  <c r="BF184" i="2"/>
  <c r="BF191" i="2"/>
  <c r="BF193" i="2"/>
  <c r="BF141" i="3"/>
  <c r="BF152" i="3"/>
  <c r="BF156" i="3"/>
  <c r="E85" i="4"/>
  <c r="BF128" i="4"/>
  <c r="BF140" i="4"/>
  <c r="BF149" i="4"/>
  <c r="BK139" i="4"/>
  <c r="J139" i="4" s="1"/>
  <c r="J101" i="4" s="1"/>
  <c r="BK150" i="4"/>
  <c r="J150" i="4" s="1"/>
  <c r="J103" i="4" s="1"/>
  <c r="BF151" i="5"/>
  <c r="BF153" i="5"/>
  <c r="BF156" i="5"/>
  <c r="BF203" i="5"/>
  <c r="BF213" i="5"/>
  <c r="BF218" i="5"/>
  <c r="BK162" i="5"/>
  <c r="J162" i="5"/>
  <c r="J102" i="5" s="1"/>
  <c r="BK190" i="5"/>
  <c r="J190" i="5" s="1"/>
  <c r="J104" i="5" s="1"/>
  <c r="BK217" i="5"/>
  <c r="J217" i="5" s="1"/>
  <c r="J107" i="5" s="1"/>
  <c r="BF126" i="8"/>
  <c r="BF128" i="8"/>
  <c r="BF133" i="8"/>
  <c r="BF134" i="8"/>
  <c r="BF136" i="8"/>
  <c r="BF143" i="8"/>
  <c r="BF146" i="8"/>
  <c r="BF151" i="8"/>
  <c r="BF152" i="8"/>
  <c r="BF157" i="8"/>
  <c r="BF162" i="8"/>
  <c r="BF163" i="8"/>
  <c r="BF173" i="8"/>
  <c r="BF179" i="8"/>
  <c r="BF184" i="8"/>
  <c r="BF188" i="8"/>
  <c r="BF193" i="8"/>
  <c r="BF202" i="8"/>
  <c r="BK206" i="8"/>
  <c r="J206" i="8" s="1"/>
  <c r="J101" i="8" s="1"/>
  <c r="E85" i="9"/>
  <c r="BF130" i="9"/>
  <c r="BF135" i="9"/>
  <c r="BF144" i="9"/>
  <c r="BF151" i="9"/>
  <c r="BF169" i="9"/>
  <c r="BF179" i="9"/>
  <c r="BF181" i="9"/>
  <c r="BF186" i="9"/>
  <c r="BF201" i="9"/>
  <c r="BF204" i="9"/>
  <c r="BF206" i="9"/>
  <c r="J33" i="2"/>
  <c r="AV96" i="1"/>
  <c r="F39" i="3"/>
  <c r="BD98" i="1" s="1"/>
  <c r="F39" i="4"/>
  <c r="BD99" i="1"/>
  <c r="F35" i="6"/>
  <c r="AZ102" i="1" s="1"/>
  <c r="F37" i="6"/>
  <c r="BB102" i="1" s="1"/>
  <c r="F38" i="8"/>
  <c r="BC103" i="1" s="1"/>
  <c r="F35" i="9"/>
  <c r="BB104" i="1" s="1"/>
  <c r="F36" i="9"/>
  <c r="BC104" i="1" s="1"/>
  <c r="F37" i="3"/>
  <c r="BB98" i="1" s="1"/>
  <c r="F38" i="4"/>
  <c r="BC99" i="1"/>
  <c r="J35" i="6"/>
  <c r="AV102" i="1" s="1"/>
  <c r="F38" i="6"/>
  <c r="BC102" i="1"/>
  <c r="J35" i="8"/>
  <c r="AV103" i="1"/>
  <c r="F36" i="2"/>
  <c r="BC96" i="1" s="1"/>
  <c r="F37" i="4"/>
  <c r="BB99" i="1"/>
  <c r="F37" i="5"/>
  <c r="BB100" i="1" s="1"/>
  <c r="F35" i="8"/>
  <c r="AZ103" i="1"/>
  <c r="F35" i="4"/>
  <c r="AZ99" i="1" s="1"/>
  <c r="J35" i="5"/>
  <c r="AV100" i="1" s="1"/>
  <c r="J35" i="3"/>
  <c r="AV98" i="1" s="1"/>
  <c r="F33" i="9"/>
  <c r="AZ104" i="1" s="1"/>
  <c r="AS94" i="1"/>
  <c r="F38" i="3"/>
  <c r="BC98" i="1" s="1"/>
  <c r="J35" i="4"/>
  <c r="AV99" i="1"/>
  <c r="F35" i="5"/>
  <c r="AZ100" i="1"/>
  <c r="F33" i="2"/>
  <c r="AZ96" i="1" s="1"/>
  <c r="F35" i="2"/>
  <c r="BB96" i="1" s="1"/>
  <c r="F35" i="3"/>
  <c r="AZ98" i="1" s="1"/>
  <c r="F39" i="5"/>
  <c r="BD100" i="1" s="1"/>
  <c r="J33" i="9"/>
  <c r="AV104" i="1"/>
  <c r="F37" i="2"/>
  <c r="BD96" i="1"/>
  <c r="F38" i="5"/>
  <c r="BC100" i="1"/>
  <c r="F39" i="6"/>
  <c r="BD102" i="1" s="1"/>
  <c r="F39" i="8"/>
  <c r="BD103" i="1"/>
  <c r="F37" i="8"/>
  <c r="BB103" i="1"/>
  <c r="F37" i="9"/>
  <c r="BD104" i="1" s="1"/>
  <c r="T126" i="3" l="1"/>
  <c r="T125" i="3" s="1"/>
  <c r="R124" i="9"/>
  <c r="R123" i="9" s="1"/>
  <c r="R126" i="3"/>
  <c r="R125" i="3" s="1"/>
  <c r="R130" i="5"/>
  <c r="R129" i="5"/>
  <c r="R123" i="2"/>
  <c r="R122" i="2"/>
  <c r="P124" i="9"/>
  <c r="P123" i="9" s="1"/>
  <c r="AU104" i="1" s="1"/>
  <c r="BK192" i="5"/>
  <c r="J192" i="5" s="1"/>
  <c r="J105" i="5" s="1"/>
  <c r="R126" i="4"/>
  <c r="R125" i="4"/>
  <c r="P130" i="5"/>
  <c r="P129" i="5"/>
  <c r="AU100" i="1"/>
  <c r="T126" i="4"/>
  <c r="T125" i="4" s="1"/>
  <c r="P126" i="3"/>
  <c r="P125" i="3" s="1"/>
  <c r="AU98" i="1" s="1"/>
  <c r="T123" i="2"/>
  <c r="T122" i="2" s="1"/>
  <c r="T124" i="9"/>
  <c r="T123" i="9" s="1"/>
  <c r="BK130" i="5"/>
  <c r="J130" i="5" s="1"/>
  <c r="J99" i="5" s="1"/>
  <c r="P123" i="2"/>
  <c r="P122" i="2" s="1"/>
  <c r="AU96" i="1" s="1"/>
  <c r="BK126" i="4"/>
  <c r="J126" i="4" s="1"/>
  <c r="J99" i="4" s="1"/>
  <c r="BK123" i="6"/>
  <c r="J123" i="6" s="1"/>
  <c r="J99" i="6" s="1"/>
  <c r="J193" i="5"/>
  <c r="J106" i="5"/>
  <c r="BK124" i="8"/>
  <c r="J124" i="8" s="1"/>
  <c r="J99" i="8" s="1"/>
  <c r="BK123" i="2"/>
  <c r="BK122" i="2"/>
  <c r="J122" i="2" s="1"/>
  <c r="J30" i="2" s="1"/>
  <c r="AG96" i="1" s="1"/>
  <c r="J131" i="5"/>
  <c r="J100" i="5"/>
  <c r="BK124" i="9"/>
  <c r="J124" i="9" s="1"/>
  <c r="J97" i="9" s="1"/>
  <c r="BK126" i="3"/>
  <c r="BK125" i="3" s="1"/>
  <c r="J125" i="3" s="1"/>
  <c r="J32" i="3" s="1"/>
  <c r="AG98" i="1" s="1"/>
  <c r="BD97" i="1"/>
  <c r="F36" i="3"/>
  <c r="BA98" i="1" s="1"/>
  <c r="F36" i="5"/>
  <c r="BA100" i="1" s="1"/>
  <c r="F36" i="6"/>
  <c r="BA102" i="1"/>
  <c r="J36" i="8"/>
  <c r="AW103" i="1" s="1"/>
  <c r="AT103" i="1" s="1"/>
  <c r="BC97" i="1"/>
  <c r="AY97" i="1" s="1"/>
  <c r="BB101" i="1"/>
  <c r="AX101" i="1" s="1"/>
  <c r="J34" i="2"/>
  <c r="AW96" i="1"/>
  <c r="AT96" i="1" s="1"/>
  <c r="J36" i="5"/>
  <c r="AW100" i="1" s="1"/>
  <c r="AT100" i="1" s="1"/>
  <c r="J34" i="9"/>
  <c r="AW104" i="1" s="1"/>
  <c r="AT104" i="1" s="1"/>
  <c r="AU101" i="1"/>
  <c r="J36" i="6"/>
  <c r="AW102" i="1" s="1"/>
  <c r="AT102" i="1" s="1"/>
  <c r="BD101" i="1"/>
  <c r="J36" i="4"/>
  <c r="AW99" i="1"/>
  <c r="AT99" i="1" s="1"/>
  <c r="BB97" i="1"/>
  <c r="AX97" i="1" s="1"/>
  <c r="AZ101" i="1"/>
  <c r="AV101" i="1" s="1"/>
  <c r="BC101" i="1"/>
  <c r="AY101" i="1" s="1"/>
  <c r="F34" i="2"/>
  <c r="BA96" i="1" s="1"/>
  <c r="F36" i="4"/>
  <c r="BA99" i="1"/>
  <c r="AZ97" i="1"/>
  <c r="AV97" i="1" s="1"/>
  <c r="J36" i="3"/>
  <c r="AW98" i="1" s="1"/>
  <c r="AT98" i="1" s="1"/>
  <c r="F36" i="8"/>
  <c r="BA103" i="1" s="1"/>
  <c r="F34" i="9"/>
  <c r="BA104" i="1" s="1"/>
  <c r="AN96" i="1" l="1"/>
  <c r="J41" i="3"/>
  <c r="J39" i="2"/>
  <c r="J96" i="2"/>
  <c r="J98" i="3"/>
  <c r="J126" i="3"/>
  <c r="J99" i="3" s="1"/>
  <c r="J123" i="2"/>
  <c r="J97" i="2" s="1"/>
  <c r="BK125" i="4"/>
  <c r="J125" i="4" s="1"/>
  <c r="J98" i="4" s="1"/>
  <c r="BK129" i="5"/>
  <c r="J129" i="5"/>
  <c r="J98" i="5" s="1"/>
  <c r="BK123" i="8"/>
  <c r="J123" i="8" s="1"/>
  <c r="J98" i="8" s="1"/>
  <c r="BK122" i="6"/>
  <c r="J122" i="6"/>
  <c r="J32" i="6" s="1"/>
  <c r="AG102" i="1" s="1"/>
  <c r="AN102" i="1" s="1"/>
  <c r="BK123" i="9"/>
  <c r="J123" i="9"/>
  <c r="J96" i="9" s="1"/>
  <c r="BC94" i="1"/>
  <c r="W32" i="1" s="1"/>
  <c r="AZ94" i="1"/>
  <c r="W29" i="1" s="1"/>
  <c r="BB94" i="1"/>
  <c r="W31" i="1" s="1"/>
  <c r="BD94" i="1"/>
  <c r="W33" i="1" s="1"/>
  <c r="AN98" i="1"/>
  <c r="BA101" i="1"/>
  <c r="AW101" i="1" s="1"/>
  <c r="AT101" i="1" s="1"/>
  <c r="BA97" i="1"/>
  <c r="AW97" i="1" s="1"/>
  <c r="AT97" i="1" s="1"/>
  <c r="AU97" i="1"/>
  <c r="J41" i="6" l="1"/>
  <c r="J98" i="6"/>
  <c r="BA94" i="1"/>
  <c r="AW94" i="1" s="1"/>
  <c r="AK30" i="1" s="1"/>
  <c r="AU94" i="1"/>
  <c r="AY94" i="1"/>
  <c r="J32" i="4"/>
  <c r="AG99" i="1"/>
  <c r="AN99" i="1" s="1"/>
  <c r="J32" i="5"/>
  <c r="AG100" i="1" s="1"/>
  <c r="AN100" i="1" s="1"/>
  <c r="AV94" i="1"/>
  <c r="AK29" i="1" s="1"/>
  <c r="AX94" i="1"/>
  <c r="J32" i="8"/>
  <c r="AG103" i="1" s="1"/>
  <c r="AN103" i="1" s="1"/>
  <c r="J30" i="9"/>
  <c r="AG104" i="1" s="1"/>
  <c r="AN104" i="1" s="1"/>
  <c r="J41" i="4" l="1"/>
  <c r="J41" i="5"/>
  <c r="J41" i="8"/>
  <c r="J39" i="9"/>
  <c r="AT94" i="1"/>
  <c r="W30" i="1"/>
  <c r="AG101" i="1"/>
  <c r="AN101" i="1"/>
  <c r="AG97" i="1"/>
  <c r="AN97" i="1" s="1"/>
  <c r="AG94" i="1" l="1"/>
  <c r="AN94" i="1" s="1"/>
  <c r="AK26" i="1" l="1"/>
  <c r="AK35" i="1" s="1"/>
</calcChain>
</file>

<file path=xl/sharedStrings.xml><?xml version="1.0" encoding="utf-8"?>
<sst xmlns="http://schemas.openxmlformats.org/spreadsheetml/2006/main" count="5613" uniqueCount="954">
  <si>
    <t>Export Komplet</t>
  </si>
  <si>
    <t/>
  </si>
  <si>
    <t>2.0</t>
  </si>
  <si>
    <t>False</t>
  </si>
  <si>
    <t>{cc455f7f-e5da-497f-bd43-f87d34c7fb6f}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</si>
  <si>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</si>
  <si>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</si>
  <si>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</si>
  <si>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</si>
  <si>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</si>
  <si>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</si>
  <si>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</si>
  <si>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</si>
  <si>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2-21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</si>
  <si>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</si>
  <si>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</si>
  <si>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Motýlia lúka - Pri kríži</t>
  </si>
  <si>
    <t>JKSO:</t>
  </si>
  <si>
    <t>KS:</t>
  </si>
  <si>
    <t>Miesto:</t>
  </si>
  <si>
    <t>Dúbravka, Bratislava</t>
  </si>
  <si>
    <t>Dátum:</t>
  </si>
  <si>
    <t>23. 3. 2021</t>
  </si>
  <si>
    <t>Objednávateľ:</t>
  </si>
  <si>
    <t>IČO:</t>
  </si>
  <si>
    <t>Metropolitní inštitút Bratislavy</t>
  </si>
  <si>
    <t>IČ DPH:</t>
  </si>
  <si>
    <t>Zhotoviteľ:</t>
  </si>
  <si>
    <t>Vyplň údaj</t>
  </si>
  <si>
    <t>Projektant:</t>
  </si>
  <si>
    <t>Ing. Magdaléna Horňáková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</si>
  <si>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</si>
  <si>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</si>
  <si>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</si>
  <si>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</si>
  <si>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</si>
  <si>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</si>
  <si>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</si>
  <si>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</si>
  <si>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</si>
  <si>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</si>
  <si>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</si>
  <si>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</si>
  <si>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</si>
  <si>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</si>
  <si>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</si>
  <si>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</si>
  <si>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</si>
  <si>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</si>
  <si>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</si>
  <si>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</si>
  <si>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</si>
  <si>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</si>
  <si>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</si>
  <si>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</si>
  <si>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</si>
  <si>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</si>
  <si>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</si>
  <si>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</si>
  <si>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</si>
  <si>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</si>
  <si>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</si>
  <si>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</si>
  <si>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</si>
  <si>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</si>
  <si>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</si>
  <si>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</si>
  <si>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</si>
  <si>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</si>
  <si>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</si>
  <si>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</si>
  <si>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</si>
  <si>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</si>
  <si>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</si>
  <si>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</si>
  <si>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</si>
  <si>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</si>
  <si>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</si>
  <si>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</si>
  <si>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</si>
  <si>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2-21-1</t>
  </si>
  <si>
    <t>SO 01 Spevnené plochy, chodníky</t>
  </si>
  <si>
    <t>STA</t>
  </si>
  <si>
    <t>1</t>
  </si>
  <si>
    <t>{cc826b64-2aa1-4623-bb12-73b453130151}</t>
  </si>
  <si>
    <t>2-21-2</t>
  </si>
  <si>
    <t>SO 02 Drobná architektúr a amobiliár</t>
  </si>
  <si>
    <t>{77b26e41-c42f-49c9-911c-3b4757e849f9}</t>
  </si>
  <si>
    <t>2-21-2-1</t>
  </si>
  <si>
    <t>Typový mobiliár - I. etapa</t>
  </si>
  <si>
    <t>Časť</t>
  </si>
  <si>
    <t>2</t>
  </si>
  <si>
    <t>{8f716691-66a6-4a8a-9d17-2a7c7dfac362}</t>
  </si>
  <si>
    <t>2-21-2-2</t>
  </si>
  <si>
    <t>Typový mobiliár - II. etapa</t>
  </si>
  <si>
    <t>{ac93551c-0084-4209-875e-f09f4935db44}</t>
  </si>
  <si>
    <t>2-21-2-3</t>
  </si>
  <si>
    <t>Atypové prvky</t>
  </si>
  <si>
    <t>{710fdb43-07ae-4a47-a63a-5fdf65d47318}</t>
  </si>
  <si>
    <t>2-21-3</t>
  </si>
  <si>
    <t>SO 03 Vegetačné úpravy</t>
  </si>
  <si>
    <t>{171e2bf0-e846-4de1-a24a-9a4c772c3880}</t>
  </si>
  <si>
    <t>2-21-3-1</t>
  </si>
  <si>
    <t>Výruby I.etapa</t>
  </si>
  <si>
    <t>{c2117a33-18f8-4adf-83e1-3e9cae53af1a}</t>
  </si>
  <si>
    <t>2-21-3-3</t>
  </si>
  <si>
    <t>Vegetačné prvky</t>
  </si>
  <si>
    <t>{44789bb1-2f03-428b-94c9-869a2ccb8a60}</t>
  </si>
  <si>
    <t>2-21-4</t>
  </si>
  <si>
    <t>SO 04 Vodovodná prípojka, zavlažovanie</t>
  </si>
  <si>
    <t>{7c028621-9e7a-4bb2-93f4-5bb7dd4e5627}</t>
  </si>
  <si>
    <t>KRYCÍ LIST ROZPOČTU</t>
  </si>
  <si>
    <t>Objekt:</t>
  </si>
  <si>
    <t>2-21-1 - SO 01 Spevnené plochy, chodníky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</si>
  <si>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</si>
  <si>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</si>
  <si>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</si>
  <si>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</si>
  <si>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</si>
  <si>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</si>
  <si>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</si>
  <si>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</si>
  <si>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</si>
  <si>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</si>
  <si>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</si>
  <si>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</si>
  <si>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</si>
  <si>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</si>
  <si>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</si>
  <si>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</si>
  <si>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</si>
  <si>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</si>
  <si>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</si>
  <si>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</si>
  <si>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</si>
  <si>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</si>
  <si>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</si>
  <si>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</si>
  <si>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</si>
  <si>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</si>
  <si>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</si>
  <si>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6</t>
  </si>
  <si>
    <t>K</t>
  </si>
  <si>
    <t>113107112.S</t>
  </si>
  <si>
    <t>Odstránenie krytu v ploche do 200 m2 z kameniva ťaženého, hr.100 do 200 mm,  -0,24000t</t>
  </si>
  <si>
    <t>m2</t>
  </si>
  <si>
    <t>4</t>
  </si>
  <si>
    <t>-901445844</t>
  </si>
  <si>
    <t>8</t>
  </si>
  <si>
    <t>113107122.S</t>
  </si>
  <si>
    <t>Odstránenie krytu v ploche do 200 m2 z kameniva hrubého drveného, hr.100 do 200 mm,  -0,23500t</t>
  </si>
  <si>
    <t>-1224385603</t>
  </si>
  <si>
    <t>7</t>
  </si>
  <si>
    <t>113107131.S</t>
  </si>
  <si>
    <t>Odstránenie krytu v ploche do 200 m2 z betónu prostého, hr. vrstvy do 150 mm,  -0,22500t</t>
  </si>
  <si>
    <t>-1320326188</t>
  </si>
  <si>
    <t>5</t>
  </si>
  <si>
    <t>113107142.S</t>
  </si>
  <si>
    <t>Odstránenie krytu asfaltového v ploche do 200 m2, hr. nad 50 do 100 mm,  -0,18100t</t>
  </si>
  <si>
    <t>-743870399</t>
  </si>
  <si>
    <t>113206111.S</t>
  </si>
  <si>
    <t>Vytrhanie obrúb betónových, s vybúraním lôžka, z krajníkov alebo obrubníkov stojatých,  -0,14500t</t>
  </si>
  <si>
    <t>m</t>
  </si>
  <si>
    <t>-1198189847</t>
  </si>
  <si>
    <t>16</t>
  </si>
  <si>
    <t>122201102.S</t>
  </si>
  <si>
    <t>Odkopávka a prekopávka nezapažená v hornine 3, nad 100 do 1000 m3</t>
  </si>
  <si>
    <t>m3</t>
  </si>
  <si>
    <t>1736306147</t>
  </si>
  <si>
    <t>VV</t>
  </si>
  <si>
    <t>"chodník a pobytové plochy"601,5*0,35</t>
  </si>
  <si>
    <t>"asfaltový chodník"6,9*0,25</t>
  </si>
  <si>
    <t>"zámk. dlažba"1*0,32</t>
  </si>
  <si>
    <t>Súčet</t>
  </si>
  <si>
    <t>14</t>
  </si>
  <si>
    <t>122201109.S</t>
  </si>
  <si>
    <t>Odkopávky a prekopávky nezapažené. Príplatok k cenám za lepivosť horniny 3</t>
  </si>
  <si>
    <t>-119282052</t>
  </si>
  <si>
    <t>17</t>
  </si>
  <si>
    <t>162501102.S</t>
  </si>
  <si>
    <t>Vodorovné premiestnenie výkopku po spevnenej ceste z horniny tr.1-4, do 100 m3 na vzdialenosť do 3000 m</t>
  </si>
  <si>
    <t>571429224</t>
  </si>
  <si>
    <t>212,57-110</t>
  </si>
  <si>
    <t>18</t>
  </si>
  <si>
    <t>162501105.S</t>
  </si>
  <si>
    <t>Vodorovné premiestnenie výkopku po spevnenej ceste z horniny tr.1-4, do 100 m3, príplatok k cene za každých ďalšich a začatých 1000 m</t>
  </si>
  <si>
    <t>-1741285475</t>
  </si>
  <si>
    <t>102,57*22</t>
  </si>
  <si>
    <t>19</t>
  </si>
  <si>
    <t>171209002.S</t>
  </si>
  <si>
    <t>Poplatok za skladovanie - zemina a kamenivo (17 05) ostatné</t>
  </si>
  <si>
    <t>t</t>
  </si>
  <si>
    <t>-857094174</t>
  </si>
  <si>
    <t>102,57*1,6</t>
  </si>
  <si>
    <t>15</t>
  </si>
  <si>
    <t>174201102.S</t>
  </si>
  <si>
    <t>Zásyp sypaninou bez zhutnenia jám, šachiet, rýh, zárezov alebo okolo objektov nad 100 do 1000 m3</t>
  </si>
  <si>
    <t>-2138320243</t>
  </si>
  <si>
    <t>181101102.S</t>
  </si>
  <si>
    <t>Úprava pláne v zárezoch v hornine 1-4 so zhutnením</t>
  </si>
  <si>
    <t>-888441273</t>
  </si>
  <si>
    <t>"chodník a pobytové plochy"601,5</t>
  </si>
  <si>
    <t>"asfaltový chodník"6,9</t>
  </si>
  <si>
    <t>"zámk. dlažba"1</t>
  </si>
  <si>
    <t>Vodorovné konštrukcie</t>
  </si>
  <si>
    <t>44</t>
  </si>
  <si>
    <t>4351210111</t>
  </si>
  <si>
    <t>Montáž schodiskového bloku</t>
  </si>
  <si>
    <t>ks</t>
  </si>
  <si>
    <t>1818798731</t>
  </si>
  <si>
    <t>45</t>
  </si>
  <si>
    <t>M</t>
  </si>
  <si>
    <t>5937200004001</t>
  </si>
  <si>
    <t>Prefabrikovaný betónový blok 1500x650x400 mm</t>
  </si>
  <si>
    <t>-150838507</t>
  </si>
  <si>
    <t>46</t>
  </si>
  <si>
    <t>5937200004002</t>
  </si>
  <si>
    <t>Prefabrikovaný betónový blok 1400-1650/650/400 mm</t>
  </si>
  <si>
    <t>-1232051655</t>
  </si>
  <si>
    <t>47</t>
  </si>
  <si>
    <t>5937200004003</t>
  </si>
  <si>
    <t>Prefabrikovaný betónový blok 1985-2500/650/400 mm</t>
  </si>
  <si>
    <t>1488371026</t>
  </si>
  <si>
    <t>48</t>
  </si>
  <si>
    <t>5937200004004</t>
  </si>
  <si>
    <t>Prefabrikovaný betónový blok 1500-1985/650/400 mm</t>
  </si>
  <si>
    <t>344902563</t>
  </si>
  <si>
    <t>Komunikácie</t>
  </si>
  <si>
    <t>23</t>
  </si>
  <si>
    <t>564201111.S</t>
  </si>
  <si>
    <t>Krycia vrstva kamenivo fr. 0-4 hr. 10 mm</t>
  </si>
  <si>
    <t>2022534106</t>
  </si>
  <si>
    <t>33</t>
  </si>
  <si>
    <t>564760211.S</t>
  </si>
  <si>
    <t>Podklad alebo kryt z kameniva hrubého drveného veľ. 0-32 mm s rozprestretím a zhutnením hr. 200 mm</t>
  </si>
  <si>
    <t>-2097248566</t>
  </si>
  <si>
    <t>29</t>
  </si>
  <si>
    <t>564762111.S</t>
  </si>
  <si>
    <t>Podklad alebo kryt z kameniva hrubého drveného veľ. 32-63 mm po zhut.hr. 200 mm</t>
  </si>
  <si>
    <t>-1432387732</t>
  </si>
  <si>
    <t>21</t>
  </si>
  <si>
    <t>564762115.S</t>
  </si>
  <si>
    <t>Podklad alebo kryt z kameniva hrubého drveného veľ. 32-63 mm po zhut.hr. 240 mm</t>
  </si>
  <si>
    <t>606104348</t>
  </si>
  <si>
    <t>22</t>
  </si>
  <si>
    <t>564932111.S</t>
  </si>
  <si>
    <t>Podklad z mechanicky spevneného kameniva MSK s rozprestretím a zhutnením, po zhutnení hr. 100 mm</t>
  </si>
  <si>
    <t>-1423881399</t>
  </si>
  <si>
    <t>28</t>
  </si>
  <si>
    <t>573211108.S</t>
  </si>
  <si>
    <t>Postrek asfaltový spojovací bez posypu kamenivom z asfaltu cestného v množstve 0,50 kg/m2</t>
  </si>
  <si>
    <t>-1326910288</t>
  </si>
  <si>
    <t>27</t>
  </si>
  <si>
    <t>577144211.S</t>
  </si>
  <si>
    <t>Asfaltový betón vrstva obrusná AC 11 O v pruhu š. do 3 m z nemodifik. asfaltu tr. I, po zhutnení hr. 50 mm</t>
  </si>
  <si>
    <t>-1872585245</t>
  </si>
  <si>
    <t>"preplátovanie"2</t>
  </si>
  <si>
    <t>34</t>
  </si>
  <si>
    <t>596911161.S</t>
  </si>
  <si>
    <t>Kladenie betónovej zámkovej dlažby komunikácií pre peších hr. 80 mm pre peších do 50 m2 so zriadením lôžka z kameniva hr. 30 mm</t>
  </si>
  <si>
    <t>-2113780910</t>
  </si>
  <si>
    <t>35</t>
  </si>
  <si>
    <t>592460008500.S</t>
  </si>
  <si>
    <t>Dlažba betónová, rozmer 200x300x80 mm, prírodná</t>
  </si>
  <si>
    <t>-385054144</t>
  </si>
  <si>
    <t>1*1,02 'Prepočítané koeficientom množstva</t>
  </si>
  <si>
    <t>9</t>
  </si>
  <si>
    <t>Ostatné konštrukcie a práce-búranie</t>
  </si>
  <si>
    <t>30</t>
  </si>
  <si>
    <t>916561112.S</t>
  </si>
  <si>
    <t>Osadenie záhonového alebo parkového obrubníka betón., do lôžka z bet. pros. tr. C 16/20 s bočnou oporou</t>
  </si>
  <si>
    <t>-1095574399</t>
  </si>
  <si>
    <t>31</t>
  </si>
  <si>
    <t>592170001800.S</t>
  </si>
  <si>
    <t>Obrubník parkový, lxšxv 1000x50x200 mm, prírodný</t>
  </si>
  <si>
    <t>-686301823</t>
  </si>
  <si>
    <t>12*1,01 'Prepočítané koeficientom množstva</t>
  </si>
  <si>
    <t>38</t>
  </si>
  <si>
    <t>917511121.S</t>
  </si>
  <si>
    <t>Osadenie obruby plechovej výšky 100 mm</t>
  </si>
  <si>
    <t>-529945746</t>
  </si>
  <si>
    <t>39</t>
  </si>
  <si>
    <t>553550500130.S</t>
  </si>
  <si>
    <t>Plechová obruba, hr. 0,5 mm, výška 100 mm, dĺ. 2 m</t>
  </si>
  <si>
    <t>1782449524</t>
  </si>
  <si>
    <t>32</t>
  </si>
  <si>
    <t>918101112.S</t>
  </si>
  <si>
    <t>Lôžko pod obrubníky, krajníky alebo obruby z dlažobných kociek z betónu prostého tr. C 16/20</t>
  </si>
  <si>
    <t>-1905407611</t>
  </si>
  <si>
    <t>12,000*0,4*0,2</t>
  </si>
  <si>
    <t>919735112.S</t>
  </si>
  <si>
    <t>Rezanie existujúceho asfaltového krytu alebo podkladu hĺbky nad 50 do 100 mm</t>
  </si>
  <si>
    <t>1029292185</t>
  </si>
  <si>
    <t>3</t>
  </si>
  <si>
    <t>966001111.S</t>
  </si>
  <si>
    <t>Demontáž odpadkového koša s betónovou pätkou,  -0,02700 t</t>
  </si>
  <si>
    <t>-1312771815</t>
  </si>
  <si>
    <t>966001121.S</t>
  </si>
  <si>
    <t>Demontáž parkovej lavičky s betónovou pätkou,  -0,03400 t</t>
  </si>
  <si>
    <t>-144097429</t>
  </si>
  <si>
    <t>966001163.S</t>
  </si>
  <si>
    <t>Demontáž reklamnej vitríny so základovou pätkou,  -0,06500 t</t>
  </si>
  <si>
    <t>853896144</t>
  </si>
  <si>
    <t>10</t>
  </si>
  <si>
    <t>979081111.S</t>
  </si>
  <si>
    <t>Odvoz sutiny a vybúraných hmôt na skládku do 1 km</t>
  </si>
  <si>
    <t>-24473508</t>
  </si>
  <si>
    <t>11</t>
  </si>
  <si>
    <t>979081121.S</t>
  </si>
  <si>
    <t>Odvoz sutiny a vybúraných hmôt na skládku za každý ďalší 1 km</t>
  </si>
  <si>
    <t>228809665</t>
  </si>
  <si>
    <t>18,118*24 'Prepočítané koeficientom množstva</t>
  </si>
  <si>
    <t>12</t>
  </si>
  <si>
    <t>979089212.S</t>
  </si>
  <si>
    <t>Poplatok za skladovanie</t>
  </si>
  <si>
    <t>1181038291</t>
  </si>
  <si>
    <t>24</t>
  </si>
  <si>
    <t>210010601.S</t>
  </si>
  <si>
    <t>Chránička delená elektroinštalačná bezhalogénová z HDPE, D 110 uložená voľne</t>
  </si>
  <si>
    <t>64</t>
  </si>
  <si>
    <t>-1112974872</t>
  </si>
  <si>
    <t>25</t>
  </si>
  <si>
    <t>286130071700.S</t>
  </si>
  <si>
    <t>Chránička delená DN 110, HDPE</t>
  </si>
  <si>
    <t>128</t>
  </si>
  <si>
    <t>-2015263247</t>
  </si>
  <si>
    <t>99</t>
  </si>
  <si>
    <t>Presun hmôt HSV</t>
  </si>
  <si>
    <t>26</t>
  </si>
  <si>
    <t>998222011.S</t>
  </si>
  <si>
    <t>Presun hmôt pre pozemné komunikácie s krytom z kameniva (8222, 8225) akejkoľvek dĺžky objektu</t>
  </si>
  <si>
    <t>-1147330037</t>
  </si>
  <si>
    <t>2-21-2 - SO 02 Drobná architektúr a amobiliár</t>
  </si>
  <si>
    <t>Časť:</t>
  </si>
  <si>
    <t>2-21-2-1 - Typový mobiliár - I. etapa</t>
  </si>
  <si>
    <t xml:space="preserve">    2 - Zakladanie</t>
  </si>
  <si>
    <t>131211101.S</t>
  </si>
  <si>
    <t>Hĺbenie jám v  hornine tr.3 súdržných - ručným náradím</t>
  </si>
  <si>
    <t>2053367142</t>
  </si>
  <si>
    <t>"lavičky"0,4*0,4*0,5*6*2</t>
  </si>
  <si>
    <t>"odpadkové koše"0,4*0,4*0,5*4</t>
  </si>
  <si>
    <t>"stojan na bicykle"0,4*0,4*0,5*3</t>
  </si>
  <si>
    <t>-69999340</t>
  </si>
  <si>
    <t>1,52</t>
  </si>
  <si>
    <t>356559120</t>
  </si>
  <si>
    <t>1,52*22</t>
  </si>
  <si>
    <t>167101101.S</t>
  </si>
  <si>
    <t>Nakladanie neuľahnutého výkopku z hornín tr.1-4 do 100 m3</t>
  </si>
  <si>
    <t>876243262</t>
  </si>
  <si>
    <t>-1617312156</t>
  </si>
  <si>
    <t>1,52*1,6</t>
  </si>
  <si>
    <t>Zakladanie</t>
  </si>
  <si>
    <t>275313611.S</t>
  </si>
  <si>
    <t>Betón základových pätiek, prostý tr. C 16/20</t>
  </si>
  <si>
    <t>1078680767</t>
  </si>
  <si>
    <t>936104211.S</t>
  </si>
  <si>
    <t>Osadenie odpadkového koša do betonovej pätky</t>
  </si>
  <si>
    <t>1249750846</t>
  </si>
  <si>
    <t>553560003600.S</t>
  </si>
  <si>
    <t>Kôš odpadkový so strieškou</t>
  </si>
  <si>
    <t>-505960854</t>
  </si>
  <si>
    <t>936124121.S</t>
  </si>
  <si>
    <t>Osadenie parkovej lavičky so zabetonováním nôh</t>
  </si>
  <si>
    <t>-297306311</t>
  </si>
  <si>
    <t>553560002400.S</t>
  </si>
  <si>
    <t>Lavička parková s operadlom</t>
  </si>
  <si>
    <t>-1032138787</t>
  </si>
  <si>
    <t>13</t>
  </si>
  <si>
    <t>553560002400.S1</t>
  </si>
  <si>
    <t>Lavička parková bez operadla</t>
  </si>
  <si>
    <t>-561700805</t>
  </si>
  <si>
    <t>936174311.S</t>
  </si>
  <si>
    <t>Osadenie stojana na bicykle so zabetonováním nôh</t>
  </si>
  <si>
    <t>-460965013</t>
  </si>
  <si>
    <t>553560009200.S</t>
  </si>
  <si>
    <t>Stojan na bicykel</t>
  </si>
  <si>
    <t>645296007</t>
  </si>
  <si>
    <t>9361241222</t>
  </si>
  <si>
    <t>Doprava tovaru, balné a doprava montérov</t>
  </si>
  <si>
    <t>súb</t>
  </si>
  <si>
    <t>1643986717</t>
  </si>
  <si>
    <t>998231311.S</t>
  </si>
  <si>
    <t>Presun hmôt pre sadovnícke a krajinárske úpravy do 5000 m vodorovne bez zvislého presunu</t>
  </si>
  <si>
    <t>1825009796</t>
  </si>
  <si>
    <t>2-21-2-2 - Typový mobiliár - II. etapa</t>
  </si>
  <si>
    <t>381293600</t>
  </si>
  <si>
    <t>"lavičky"0,4*0,4*0,5*5*2</t>
  </si>
  <si>
    <t>"odpadkové koše"0,4*0,4*0,5*3</t>
  </si>
  <si>
    <t>636014579</t>
  </si>
  <si>
    <t>1,04</t>
  </si>
  <si>
    <t>-160550104</t>
  </si>
  <si>
    <t>1,04*22</t>
  </si>
  <si>
    <t>-973599650</t>
  </si>
  <si>
    <t>-1438122318</t>
  </si>
  <si>
    <t>1,04*1,6</t>
  </si>
  <si>
    <t>1690650965</t>
  </si>
  <si>
    <t>-2125848730</t>
  </si>
  <si>
    <t>-596761770</t>
  </si>
  <si>
    <t>1523990589</t>
  </si>
  <si>
    <t>721861156</t>
  </si>
  <si>
    <t>-155532831</t>
  </si>
  <si>
    <t>512146303</t>
  </si>
  <si>
    <t>2-21-2-3 - Atypové prvky</t>
  </si>
  <si>
    <t xml:space="preserve">    3 - Zvislé a kompletné konštrukcie</t>
  </si>
  <si>
    <t>PSV - Práce a dodávky PSV</t>
  </si>
  <si>
    <t xml:space="preserve">    762 - Konštrukcie tesárske</t>
  </si>
  <si>
    <t xml:space="preserve">    783 - Nátery</t>
  </si>
  <si>
    <t>2090751595</t>
  </si>
  <si>
    <t>"infopanel"0,6</t>
  </si>
  <si>
    <t>"hotel pre hmyz"0,064*6</t>
  </si>
  <si>
    <t>"pergola"1,008+0,9+0,06</t>
  </si>
  <si>
    <t>-1325461790</t>
  </si>
  <si>
    <t>2,952</t>
  </si>
  <si>
    <t>686071780</t>
  </si>
  <si>
    <t>2,952*22</t>
  </si>
  <si>
    <t>631003811</t>
  </si>
  <si>
    <t>1804620212</t>
  </si>
  <si>
    <t>2,952*1,6</t>
  </si>
  <si>
    <t>271533001.S</t>
  </si>
  <si>
    <t>Násyp pod základové konštrukcie so zhutnením z  kameniva hrubého drveného fr.32-63 mm</t>
  </si>
  <si>
    <t>-1433263288</t>
  </si>
  <si>
    <t>"infopanel"0,15</t>
  </si>
  <si>
    <t>"hotel pre hmyz"0,016*6</t>
  </si>
  <si>
    <t>"pergola"0,144+0,12+0,12</t>
  </si>
  <si>
    <t>"suchý múrik"9,2*1,5*0,3</t>
  </si>
  <si>
    <t>275261125.S</t>
  </si>
  <si>
    <t>Osadenie kameňa objemu nad 0,30 do 0,50 m3</t>
  </si>
  <si>
    <t>423616332</t>
  </si>
  <si>
    <t>583820000800.S</t>
  </si>
  <si>
    <t>Solitérny kameň objem 0,3-0,5 m3</t>
  </si>
  <si>
    <t>-1153239556</t>
  </si>
  <si>
    <t>275261125.S1</t>
  </si>
  <si>
    <t>Osadenie kameňa objemu nad 0,50 do 1,10 m3</t>
  </si>
  <si>
    <t>-431117441</t>
  </si>
  <si>
    <t>583820000800.S1</t>
  </si>
  <si>
    <t>Solitérny kameň objem 0,5-1,1 m3</t>
  </si>
  <si>
    <t>1412071236</t>
  </si>
  <si>
    <t>275261125.S2</t>
  </si>
  <si>
    <t>Osadenie kameňa objemu nad 1,10 do 1,80 m3</t>
  </si>
  <si>
    <t>1409206182</t>
  </si>
  <si>
    <t>583820000800.S2</t>
  </si>
  <si>
    <t>Solitérny kameň objem 1,1-1,8 m3</t>
  </si>
  <si>
    <t>-1700456346</t>
  </si>
  <si>
    <t>1359916847</t>
  </si>
  <si>
    <t>Zvislé a kompletné konštrukcie</t>
  </si>
  <si>
    <t>311211124.S</t>
  </si>
  <si>
    <t>Murivo z plochého kameňa hr. 50-170 mm na maltu MVC-2, 5</t>
  </si>
  <si>
    <t>-1856884778</t>
  </si>
  <si>
    <t>"suchý múrik"9,2*0,7*0,7</t>
  </si>
  <si>
    <t>936941131.S</t>
  </si>
  <si>
    <t>Osadenie reklamnej vitríny, informačného nosiča kotevnými skrutkami bez zabetónovania nôh na pevný podklad</t>
  </si>
  <si>
    <t>1598891010</t>
  </si>
  <si>
    <t>553560012300.S</t>
  </si>
  <si>
    <t>Infopanel malý 800x200x500 mm</t>
  </si>
  <si>
    <t>154805248</t>
  </si>
  <si>
    <t>936941131.S1</t>
  </si>
  <si>
    <t>Dodávka + montáž hotel pre hmyz z cortenu, hr. 5 mm bez dna výška 1200 mm</t>
  </si>
  <si>
    <t>-792824200</t>
  </si>
  <si>
    <t>936941131.S2</t>
  </si>
  <si>
    <t>Dodávka + montáž hotel pre hmyz z cortenu, hr. 5 mm bez dna výška 1400 mm</t>
  </si>
  <si>
    <t>-611240191</t>
  </si>
  <si>
    <t>936941131.S3</t>
  </si>
  <si>
    <t>Dodávka + montáž hotel pre hmyz z cortenu, hr. 5 mm bez dna výška 1600 mm</t>
  </si>
  <si>
    <t>-1152161170</t>
  </si>
  <si>
    <t>936941131.S4</t>
  </si>
  <si>
    <t>Dodávka + montáž brloh pre ježka 500x500x300 mm a vstupná chodba 250x200x150 mm - vodeodolná preglejka, fóliovaná</t>
  </si>
  <si>
    <t>1526255067</t>
  </si>
  <si>
    <t>936941131.S5</t>
  </si>
  <si>
    <t>Dodávka + montáž exteriérovej tabule 1250x2500 mm vodeodolná preglejka, fóliovaná, náter čierna tabuľová farba</t>
  </si>
  <si>
    <t>-865071230</t>
  </si>
  <si>
    <t>936941131.S6</t>
  </si>
  <si>
    <t>Dodávka + montáž exteriérového informačného panela 1250x2500 mm vodeodolná preglejka, fóliovaná</t>
  </si>
  <si>
    <t>-287405274</t>
  </si>
  <si>
    <t>40</t>
  </si>
  <si>
    <t>936941131.S7</t>
  </si>
  <si>
    <t>Dodávka + montáž krycej čiapky kruhovej pr. 120 mm, žiarovo pozinkované</t>
  </si>
  <si>
    <t>-813583060</t>
  </si>
  <si>
    <t>41</t>
  </si>
  <si>
    <t>936941131.S8</t>
  </si>
  <si>
    <t>Dodávka + montáž lanko nerezovéAISI316, d 5 mm, ukončené očkom a doplnené nerezovým napinákom</t>
  </si>
  <si>
    <t>180101398</t>
  </si>
  <si>
    <t>"L1"3,2*6</t>
  </si>
  <si>
    <t>"L2"6,6*2</t>
  </si>
  <si>
    <t>"L3"8,15*2</t>
  </si>
  <si>
    <t>"L4"8,25*2</t>
  </si>
  <si>
    <t>"L5"8,9*2</t>
  </si>
  <si>
    <t>"L6"7,55</t>
  </si>
  <si>
    <t>"L7"5,7*2</t>
  </si>
  <si>
    <t>"L8"3,15*3</t>
  </si>
  <si>
    <t>42</t>
  </si>
  <si>
    <t>936941131.S9</t>
  </si>
  <si>
    <t>Dodávka + montáž nerezová kotva do betónu s okom</t>
  </si>
  <si>
    <t>-523708670</t>
  </si>
  <si>
    <t>"L9"6</t>
  </si>
  <si>
    <t>43</t>
  </si>
  <si>
    <t>936941131.S91</t>
  </si>
  <si>
    <t>Dodávka + montáž úchytky na popínavé rastliny, vzdialenosť 0,5-0,7 m</t>
  </si>
  <si>
    <t>1949122727</t>
  </si>
  <si>
    <t>"L10"24</t>
  </si>
  <si>
    <t>1627210737</t>
  </si>
  <si>
    <t>PSV</t>
  </si>
  <si>
    <t>Práce a dodávky PSV</t>
  </si>
  <si>
    <t>762</t>
  </si>
  <si>
    <t>Konštrukcie tesárske</t>
  </si>
  <si>
    <t>37</t>
  </si>
  <si>
    <t>762311101.S</t>
  </si>
  <si>
    <t>Dodávka + montáž kotviacich prvkov stĺpov</t>
  </si>
  <si>
    <t>-336315713</t>
  </si>
  <si>
    <t>762341201.S</t>
  </si>
  <si>
    <t>Montáž latovania jednoduchých striech pre sklon do 60°</t>
  </si>
  <si>
    <t>-2132996722</t>
  </si>
  <si>
    <t>"B1"2,9*2</t>
  </si>
  <si>
    <t>"C1"2,5</t>
  </si>
  <si>
    <t>605120002800.S</t>
  </si>
  <si>
    <t>Rezivo akosť A</t>
  </si>
  <si>
    <t>344634234</t>
  </si>
  <si>
    <t>"B1"2,9*2*0,05*0,1*1,1</t>
  </si>
  <si>
    <t>"C1"2,5*0,035*0,15*1,1</t>
  </si>
  <si>
    <t>762731110.S</t>
  </si>
  <si>
    <t>Montáž priestorových viazaných konštrukcií z guľatiny prierezovej plochy do 120 cm2</t>
  </si>
  <si>
    <t>1339317705</t>
  </si>
  <si>
    <t>"A1"3,05*4</t>
  </si>
  <si>
    <t>"A2"3*2</t>
  </si>
  <si>
    <t>"A3"1,85*2</t>
  </si>
  <si>
    <t>052170000100.S</t>
  </si>
  <si>
    <t>Tyč ihličňanová tr. 1</t>
  </si>
  <si>
    <t>1659335407</t>
  </si>
  <si>
    <t>"A1"3,05*4*3,14*(0,06)^2*1,1</t>
  </si>
  <si>
    <t>"A2"3*2*3,14*(0,06)^2*1,1</t>
  </si>
  <si>
    <t>"A3"1,85*2*3,14*(0,05)^2*1,1</t>
  </si>
  <si>
    <t>762795000.S</t>
  </si>
  <si>
    <t>Spojovacie prostriedky pre priestorové viazané konštrukcie - klince, svorky, fixačné dosky</t>
  </si>
  <si>
    <t>-1979680284</t>
  </si>
  <si>
    <t>0,259+0,046</t>
  </si>
  <si>
    <t>998762202.S</t>
  </si>
  <si>
    <t>Presun hmôt pre konštrukcie tesárske v objektoch výšky do 12 m</t>
  </si>
  <si>
    <t>%</t>
  </si>
  <si>
    <t>-1260711248</t>
  </si>
  <si>
    <t>783</t>
  </si>
  <si>
    <t>Nátery</t>
  </si>
  <si>
    <t>36</t>
  </si>
  <si>
    <t>783782404.S</t>
  </si>
  <si>
    <t>Nátery tesárskych konštrukcií, povrchová impregnácia proti drevokaznému hmyzu, hubám a plesniam, jednonásobná</t>
  </si>
  <si>
    <t>394027642</t>
  </si>
  <si>
    <t>"A1"3,05*4*2*3,14*0,06*1,1</t>
  </si>
  <si>
    <t>"A2"3*2*2*3,14*0,06*1,1</t>
  </si>
  <si>
    <t>"A3"1,85*2*2*3,14*0,05*1,1</t>
  </si>
  <si>
    <t>"B1"2,9*2*0,3*1,1</t>
  </si>
  <si>
    <t>"C1"2,5*0,37*1,1</t>
  </si>
  <si>
    <t>2-21-3 - SO 03 Vegetačné úpravy</t>
  </si>
  <si>
    <t>2-21-3-1 - Výruby I.etapa</t>
  </si>
  <si>
    <t>112101113.S</t>
  </si>
  <si>
    <t>Vyrúbanie stromu listnatého vo svahu do 1:5 priem. kmeňa  do 400 mm</t>
  </si>
  <si>
    <t>-313177349</t>
  </si>
  <si>
    <t>112201113.S</t>
  </si>
  <si>
    <t>Odstránenie pňa v rovine a na svahu do 1:5, priemer  do 400 mm</t>
  </si>
  <si>
    <t>883868000</t>
  </si>
  <si>
    <t>162501412.S</t>
  </si>
  <si>
    <t>Vodorovné premiestnenie kmeňov nad 300 do 500 mm do 3000 m</t>
  </si>
  <si>
    <t>561442659</t>
  </si>
  <si>
    <t>162501422.S</t>
  </si>
  <si>
    <t>Príplatok za každých ďalších 1000 m premiest.,kmeňov stromov nad 300 do 500 mm po spevnenej ceste</t>
  </si>
  <si>
    <t>2145002023</t>
  </si>
  <si>
    <t>20,000*22</t>
  </si>
  <si>
    <t>2-21-3-3 - Vegetačné prvky</t>
  </si>
  <si>
    <t>111212111.S</t>
  </si>
  <si>
    <t>Odstránenie drevín priem. do 100 mm s odstránením pňa v rovine alebo na svahu do 1:5</t>
  </si>
  <si>
    <t>-1742782374</t>
  </si>
  <si>
    <t>162301500.S</t>
  </si>
  <si>
    <t>Vodorovné premiestnenie vyklčovaných krovín do priemeru kmeňa 100 mm na vzdialenosť 3000 m</t>
  </si>
  <si>
    <t>-475299425</t>
  </si>
  <si>
    <t>162301509.S</t>
  </si>
  <si>
    <t>Príplatok za každých ďalších 1000 m premiest., vyklčovaných krovín po spevnenej ceste</t>
  </si>
  <si>
    <t>-35099085</t>
  </si>
  <si>
    <t>20,200*22</t>
  </si>
  <si>
    <t>180401211.S</t>
  </si>
  <si>
    <t>Založenie trávnika lúčneho výsevom v rovine alebo na svahu do 1:5</t>
  </si>
  <si>
    <t>1707639211</t>
  </si>
  <si>
    <t>005720000800.S</t>
  </si>
  <si>
    <t>Osivo pre kvetnaté lúky - rekultivačná zmes do sucha 15g/2</t>
  </si>
  <si>
    <t>kg</t>
  </si>
  <si>
    <t>683105090</t>
  </si>
  <si>
    <t>005720000900.S</t>
  </si>
  <si>
    <t>Osivo pre kvetnaté lúky s prímesou letničiek 6g/m2</t>
  </si>
  <si>
    <t>1752738696</t>
  </si>
  <si>
    <t>180402111.S</t>
  </si>
  <si>
    <t>Založenie trávnika parkového výsevom v rovine do 1:5</t>
  </si>
  <si>
    <t>1220211197</t>
  </si>
  <si>
    <t>005720001400.S</t>
  </si>
  <si>
    <t>Osivá tráv - semená parkovej zmesi 40g/m2</t>
  </si>
  <si>
    <t>1961148193</t>
  </si>
  <si>
    <t>2672,49190938511*0,0309 'Prepočítané koeficientom množstva</t>
  </si>
  <si>
    <t>60</t>
  </si>
  <si>
    <t>183101211.S</t>
  </si>
  <si>
    <t>Hĺbenie jamiek pre výsadbu v horn. 1-4 s výmenou pôdy do 50% v rovine alebo na svahu do 1:5 objemu do 0, 01 m3</t>
  </si>
  <si>
    <t>571173942</t>
  </si>
  <si>
    <t>61</t>
  </si>
  <si>
    <t>183101213.S</t>
  </si>
  <si>
    <t>Hĺbenie jamiek pre výsadbu v horn. 1-4 s výmenou pôdy do 50% v rovine alebo na svahu do 1:5 objemu nad 0,02 do 0,05 m3</t>
  </si>
  <si>
    <t>904953095</t>
  </si>
  <si>
    <t>62</t>
  </si>
  <si>
    <t>183101221.S</t>
  </si>
  <si>
    <t>Hĺbenie jamiek pre výsadbu v horn. 1-4 s výmenou pôdy do 50% v rovine alebo na svahu do 1:5 objemu nad 0, 40 do 1,00 m3</t>
  </si>
  <si>
    <t>-199422928</t>
  </si>
  <si>
    <t>183204112.S</t>
  </si>
  <si>
    <t>Výsadba kvetín do pripravovanej pôdy so zaliatím s jednoduchými koreňami trvaliek</t>
  </si>
  <si>
    <t>1219980463</t>
  </si>
  <si>
    <t>Pol19</t>
  </si>
  <si>
    <t>MSS Miscanthus sinensis ´Kleine Silberspinne´ 2L</t>
  </si>
  <si>
    <t>1132013736</t>
  </si>
  <si>
    <t>Pol20</t>
  </si>
  <si>
    <t>PV Panicum virgatum ´Rehbraun´ 2L</t>
  </si>
  <si>
    <t>-1131540166</t>
  </si>
  <si>
    <t>Pol21</t>
  </si>
  <si>
    <t>PA Perovskia atriclicifolia K9-2L</t>
  </si>
  <si>
    <t>2126197819</t>
  </si>
  <si>
    <t>Pol22</t>
  </si>
  <si>
    <t>AFG Achillea filipendulina ´Moonshine´ K9-2L</t>
  </si>
  <si>
    <t>-140074357</t>
  </si>
  <si>
    <t>Pol23</t>
  </si>
  <si>
    <t>ABF Agastache rugosa ´Blue Fortune´ K9-2L</t>
  </si>
  <si>
    <t>-862416924</t>
  </si>
  <si>
    <t>Pol24</t>
  </si>
  <si>
    <t>CRC Centtranthus ruber ´Coccineus´ K9-2L</t>
  </si>
  <si>
    <t>-700034525</t>
  </si>
  <si>
    <t>Pol25</t>
  </si>
  <si>
    <t>EAP Euphorbia amygdaloides ´Purpurea´ K9-2L</t>
  </si>
  <si>
    <t>-970718792</t>
  </si>
  <si>
    <t>Pol26</t>
  </si>
  <si>
    <t>KM Knautia macedonica K9-2L</t>
  </si>
  <si>
    <t>1329904443</t>
  </si>
  <si>
    <t>Pol27</t>
  </si>
  <si>
    <t>LA Lavandula angustifolia ´Hidcote´ K9-2L</t>
  </si>
  <si>
    <t>-283552008</t>
  </si>
  <si>
    <t>Pol28</t>
  </si>
  <si>
    <t>SH Sporobolus heterelepis 1L</t>
  </si>
  <si>
    <t>-56745508</t>
  </si>
  <si>
    <t>Pol29</t>
  </si>
  <si>
    <t>RFG Rudbeckia fulgida ´Goldsturm´ K9-1L</t>
  </si>
  <si>
    <t>-1161518773</t>
  </si>
  <si>
    <t>Pol30</t>
  </si>
  <si>
    <t>SNC Salvia nemorosa ´Caradonna´, ´Ostfriesland´60:40 K9-1L</t>
  </si>
  <si>
    <t>320681044</t>
  </si>
  <si>
    <t>Pol31</t>
  </si>
  <si>
    <t>SSM Spectum spectabile ´Matrona´ K9-1L</t>
  </si>
  <si>
    <t>31807596</t>
  </si>
  <si>
    <t>Pol32</t>
  </si>
  <si>
    <t>AMC Aster ´Monte Casino´ K9-1L</t>
  </si>
  <si>
    <t>-305653861</t>
  </si>
  <si>
    <t>Pol33</t>
  </si>
  <si>
    <t>NF Nepeta x faassenii ´Superba´ K9-1L</t>
  </si>
  <si>
    <t>130552597</t>
  </si>
  <si>
    <t>Pol34</t>
  </si>
  <si>
    <t>OVC Origanum vulgare ´Compactum´ K9-1L</t>
  </si>
  <si>
    <t>1967824113</t>
  </si>
  <si>
    <t>Pol35</t>
  </si>
  <si>
    <t>EUM Euphorbia myrsinites K9-1L</t>
  </si>
  <si>
    <t>1111624607</t>
  </si>
  <si>
    <t>Pol36</t>
  </si>
  <si>
    <t>TS Thymus serpyllum  K9-1L</t>
  </si>
  <si>
    <t>-1986410311</t>
  </si>
  <si>
    <t>183204113.S</t>
  </si>
  <si>
    <t>Výsadba kvetín do pripravovanej pôdy so zaliatím s jednoduchými koreňami cibuliek alebo hľúz</t>
  </si>
  <si>
    <t>-1359638265</t>
  </si>
  <si>
    <t>Pol37</t>
  </si>
  <si>
    <t>AS Allium spherocephalon</t>
  </si>
  <si>
    <t>1789575630</t>
  </si>
  <si>
    <t>Pol38</t>
  </si>
  <si>
    <t>CR Crocus sp. - mix: Crocus tommasinianus 40%, C. tommasinianus RUBY GIANT 30%, Crocus tommasinianus BARRS PURPLE 30%</t>
  </si>
  <si>
    <t>2078081563</t>
  </si>
  <si>
    <t>Pol39</t>
  </si>
  <si>
    <t>NR Narcissus - zmes: February Gold, Mounthhood, Marieke</t>
  </si>
  <si>
    <t>1513226294</t>
  </si>
  <si>
    <t>184102211.S</t>
  </si>
  <si>
    <t>Výsadba kríku bez balu do vopred vyhĺbenej jamky v rovine alebo na svahu do 1:5 výšky do 1 m</t>
  </si>
  <si>
    <t>1855287640</t>
  </si>
  <si>
    <t>Pol10</t>
  </si>
  <si>
    <t>BUD Buddleia davidii ´Podaras´ a ´Miss Violet´ 40:60 40-60</t>
  </si>
  <si>
    <t>-1535141439</t>
  </si>
  <si>
    <t>Pol11</t>
  </si>
  <si>
    <t>HYP Hypericum calycinum ´Hidcote´ 20-40</t>
  </si>
  <si>
    <t>733413581</t>
  </si>
  <si>
    <t>Pol12</t>
  </si>
  <si>
    <t>PHI Philadelphus ´Belle Etoile´, alt. ´Dame Blanche´, ´Lemoinei´ 40-60</t>
  </si>
  <si>
    <t>-200094329</t>
  </si>
  <si>
    <t>Pol13</t>
  </si>
  <si>
    <t>PTQ Partenocissus quinquefolia 80-100</t>
  </si>
  <si>
    <t>2128529771</t>
  </si>
  <si>
    <t>49</t>
  </si>
  <si>
    <t>Pol14</t>
  </si>
  <si>
    <t>PLK Prunus laurocerasus ´Kleopatra´ 60-80</t>
  </si>
  <si>
    <t>269833362</t>
  </si>
  <si>
    <t>50</t>
  </si>
  <si>
    <t>Pol15</t>
  </si>
  <si>
    <t>RO Rosa Vanessa Bell 20-40</t>
  </si>
  <si>
    <t>999898307</t>
  </si>
  <si>
    <t>51</t>
  </si>
  <si>
    <t>Pol16</t>
  </si>
  <si>
    <t>CC Caryopteris x clandonensis 20-40</t>
  </si>
  <si>
    <t>240461568</t>
  </si>
  <si>
    <t>52</t>
  </si>
  <si>
    <t>Pol17</t>
  </si>
  <si>
    <t>LPS Lonicera periclymenum ´Serotina´ 80-100</t>
  </si>
  <si>
    <t>204248429</t>
  </si>
  <si>
    <t>53</t>
  </si>
  <si>
    <t>Pol18</t>
  </si>
  <si>
    <t>SV Syringa vulgaris, Charles Joly, Katherine Havemeyer mix 1:2 solitér, viackmeň, zapestovaná koruna 150-175</t>
  </si>
  <si>
    <t>489710089</t>
  </si>
  <si>
    <t>183402111.S</t>
  </si>
  <si>
    <t>Rozrušenie pôdy na hĺbku nad 50 do 15O mm v rovine alebo na svahu do 1:5</t>
  </si>
  <si>
    <t>-64418506</t>
  </si>
  <si>
    <t>183403153.S</t>
  </si>
  <si>
    <t>Obrobenie pôdy hrabaním v rovine alebo na svahu do 1:5</t>
  </si>
  <si>
    <t>1686415157</t>
  </si>
  <si>
    <t>183403161.S</t>
  </si>
  <si>
    <t>Obrobenie pôdy valcovaním v rovine alebo na svahu do 1:5</t>
  </si>
  <si>
    <t>1075947554</t>
  </si>
  <si>
    <t>54</t>
  </si>
  <si>
    <t>184201111.S</t>
  </si>
  <si>
    <t>Výsadba stromu do predom vyhĺbenej jamky v rovine alebo na svahu do 1:5 pri výške kmeňa do 1, 8 m</t>
  </si>
  <si>
    <t>-967187156</t>
  </si>
  <si>
    <t>55</t>
  </si>
  <si>
    <t>Pol4</t>
  </si>
  <si>
    <t>PLA  Platanus x acerifolia obv.kmeňa 20/25</t>
  </si>
  <si>
    <t>-251956677</t>
  </si>
  <si>
    <t>56</t>
  </si>
  <si>
    <t>Pol5</t>
  </si>
  <si>
    <t>APL  Acer platanoides obv. kmeňa 18/20</t>
  </si>
  <si>
    <t>-1859981160</t>
  </si>
  <si>
    <t>57</t>
  </si>
  <si>
    <t>Pol6</t>
  </si>
  <si>
    <t xml:space="preserve">AC  Acer campestre obv.kmeňa 18/20 </t>
  </si>
  <si>
    <t>-582628751</t>
  </si>
  <si>
    <t>58</t>
  </si>
  <si>
    <t>Pol7</t>
  </si>
  <si>
    <t>ARU Acer rubrum obv. kmeňa 18/20</t>
  </si>
  <si>
    <t>-1421494387</t>
  </si>
  <si>
    <t>59</t>
  </si>
  <si>
    <t>Pol8</t>
  </si>
  <si>
    <t>MT Malus toringo sargentii v-300-350, š-150-200</t>
  </si>
  <si>
    <t>-1099436952</t>
  </si>
  <si>
    <t>63</t>
  </si>
  <si>
    <t>184202111</t>
  </si>
  <si>
    <t>Zakotvenie dreviny</t>
  </si>
  <si>
    <t>852444959</t>
  </si>
  <si>
    <t>05217210002</t>
  </si>
  <si>
    <t>Drevené koly</t>
  </si>
  <si>
    <t>1164151874</t>
  </si>
  <si>
    <t>23,7623762376238*1,01 'Prepočítané koeficientom množstva</t>
  </si>
  <si>
    <t>184401112.S</t>
  </si>
  <si>
    <t xml:space="preserve">Presadenie existujúcich stromov </t>
  </si>
  <si>
    <t>820411434</t>
  </si>
  <si>
    <t>72</t>
  </si>
  <si>
    <t>184802611.S</t>
  </si>
  <si>
    <t>Chemické odburinenie po založení kultúry v rovine alebo na svahu do 1:5 postrekom naširoko</t>
  </si>
  <si>
    <t>359773235</t>
  </si>
  <si>
    <t>73</t>
  </si>
  <si>
    <t>252310000100</t>
  </si>
  <si>
    <t>Postrekový prípravok Bofix na ničenie burín</t>
  </si>
  <si>
    <t>l</t>
  </si>
  <si>
    <t>-897679137</t>
  </si>
  <si>
    <t>3276*0,0004 'Prepočítané koeficientom množstva</t>
  </si>
  <si>
    <t>65</t>
  </si>
  <si>
    <t>184808322</t>
  </si>
  <si>
    <t>Hnojenie ostatných drevín umelým hnojivom, vrátane dodávky hnojiva</t>
  </si>
  <si>
    <t>-294550289</t>
  </si>
  <si>
    <t>19+202</t>
  </si>
  <si>
    <t>184852010.S</t>
  </si>
  <si>
    <t>Hnojenie trávnika v rovine alebo na svahu do 1:5 umelým hnojivom</t>
  </si>
  <si>
    <t>-1419478204</t>
  </si>
  <si>
    <t>251910000100.S</t>
  </si>
  <si>
    <t>Hnojivo pre trávnik s obsahom zeolitu, 40g/m2</t>
  </si>
  <si>
    <t>497836735</t>
  </si>
  <si>
    <t>4100*2E-05 'Prepočítané koeficientom množstva</t>
  </si>
  <si>
    <t>66</t>
  </si>
  <si>
    <t>184921116</t>
  </si>
  <si>
    <t>Položenie mulčovacej kôry v rovine alebo na svahu do 1:5</t>
  </si>
  <si>
    <t>-1235406350</t>
  </si>
  <si>
    <t>"okolo stromov"15</t>
  </si>
  <si>
    <t>"kry"39,5</t>
  </si>
  <si>
    <t>67</t>
  </si>
  <si>
    <t>055410000100</t>
  </si>
  <si>
    <t>Mulčovacia kôra</t>
  </si>
  <si>
    <t>677678356</t>
  </si>
  <si>
    <t>54,5*35,35 'Prepočítané koeficientom množstva</t>
  </si>
  <si>
    <t>74</t>
  </si>
  <si>
    <t>184921210.S</t>
  </si>
  <si>
    <t>Mulčovanie záhonu štrkom alebo štrkodrvou hr. vrstvy do 50 mm v rovine alebo na svahu do 1:5</t>
  </si>
  <si>
    <t>1179491518</t>
  </si>
  <si>
    <t>"trvalky"125,5</t>
  </si>
  <si>
    <t>75</t>
  </si>
  <si>
    <t>583410002000.S</t>
  </si>
  <si>
    <t>Kamenivo drvené hrubé frakcia 8-16 mm</t>
  </si>
  <si>
    <t>-538775301</t>
  </si>
  <si>
    <t>70</t>
  </si>
  <si>
    <t>185802123</t>
  </si>
  <si>
    <t>Hnojenie pôdy v rovine nad 1:5 do 1:2 umelým hnojivom naširoko, vrátane dodávky hnojiva</t>
  </si>
  <si>
    <t>559890572</t>
  </si>
  <si>
    <t>69</t>
  </si>
  <si>
    <t>-1321739289</t>
  </si>
  <si>
    <t>2-21-4 - SO 04 Vodovodná prípojka, zavlažovanie</t>
  </si>
  <si>
    <t xml:space="preserve">    8 - Rúrové vedenie</t>
  </si>
  <si>
    <t>OST - Ostatné</t>
  </si>
  <si>
    <t>131201101.S</t>
  </si>
  <si>
    <t>Výkop nezapaženej jamy v hornine 3, do 100 m3</t>
  </si>
  <si>
    <t>403667670</t>
  </si>
  <si>
    <t>"VŠ"2,4*2,1*2,37</t>
  </si>
  <si>
    <t>131201109.S</t>
  </si>
  <si>
    <t>Hĺbenie nezapažených jám a zárezov. Príplatok za lepivosť horniny 3</t>
  </si>
  <si>
    <t>-1846697726</t>
  </si>
  <si>
    <t>132201202.S</t>
  </si>
  <si>
    <t>Výkop ryhy šírky 600-2000mm horn.3 od 100 do 1000 m3</t>
  </si>
  <si>
    <t>1286538702</t>
  </si>
  <si>
    <t>"vodovod"151,2*0,6*1,35</t>
  </si>
  <si>
    <t>"kanalizácia"10*0,6*0,75</t>
  </si>
  <si>
    <t>132201209.S</t>
  </si>
  <si>
    <t>Príplatok k cenám za lepivosť pri hĺbení rýh š. nad 600 do 2 000 mm zapaž. i nezapažených, s urovnaním dna v hornine 3</t>
  </si>
  <si>
    <t>-1088735553</t>
  </si>
  <si>
    <t>160336748</t>
  </si>
  <si>
    <t>"vytlačená zemina"</t>
  </si>
  <si>
    <t>-0,428+0,605+9,758+32,318</t>
  </si>
  <si>
    <t>1,4*1,1*1,8</t>
  </si>
  <si>
    <t>-611311129</t>
  </si>
  <si>
    <t>45,025*22</t>
  </si>
  <si>
    <t>-927641871</t>
  </si>
  <si>
    <t>45,025*1,6</t>
  </si>
  <si>
    <t>174101001.S</t>
  </si>
  <si>
    <t>Zásyp sypaninou so zhutnením jám, šachiet, rýh, zárezov alebo okolo objektov do 100 m3</t>
  </si>
  <si>
    <t>-1305770323</t>
  </si>
  <si>
    <t>"výkopy spolu"</t>
  </si>
  <si>
    <t>11,945+126,972</t>
  </si>
  <si>
    <t>-0,428-0,605-9,758-32,318</t>
  </si>
  <si>
    <t>-1,4*1,1*1,8</t>
  </si>
  <si>
    <t>175101102</t>
  </si>
  <si>
    <t>Obsyp potrubia sypaninou z vhodných hornín 1 až 4 s prehodením sypaniny</t>
  </si>
  <si>
    <t>-620499702</t>
  </si>
  <si>
    <t>"vodovod"</t>
  </si>
  <si>
    <t>151,2*0,6*0,332</t>
  </si>
  <si>
    <t>-3,14*(0,016)^2*151,2</t>
  </si>
  <si>
    <t>Medzisúčet</t>
  </si>
  <si>
    <t>"kanalizácia"</t>
  </si>
  <si>
    <t>10*0,6*0,4</t>
  </si>
  <si>
    <t>-3,14*(0,05)^2*10</t>
  </si>
  <si>
    <t>583310000100</t>
  </si>
  <si>
    <t>Kamenivo ťažené drobné frakcia 0-1 mm, STN EN 12620 + A1</t>
  </si>
  <si>
    <t>1378274727</t>
  </si>
  <si>
    <t>32,318*1,6 'Prepočítané koeficientom množstva</t>
  </si>
  <si>
    <t>451572111.S</t>
  </si>
  <si>
    <t>Lôžko pod potrubie, stoky a drobné objekty, v otvorenom výkope z kameniva drobného ťaženého 0-4 mm</t>
  </si>
  <si>
    <t>133852232</t>
  </si>
  <si>
    <t>"vodovod"151,2*0,6*0,1</t>
  </si>
  <si>
    <t>"kanalizácia"10*0,6*0,1</t>
  </si>
  <si>
    <t>"VŠ"1,9*1,5*0,03</t>
  </si>
  <si>
    <t>451573111.S</t>
  </si>
  <si>
    <t>Lôžko pod potrubie, stoky a drobné objekty, v otvorenom výkope z piesku a štrkopiesku do 63 mm</t>
  </si>
  <si>
    <t>2016889158</t>
  </si>
  <si>
    <t>"VŠ"2,4*2,1*0,12</t>
  </si>
  <si>
    <t>452311141.S</t>
  </si>
  <si>
    <t>Dosky, bloky, sedlá z betónu v otvorenom výkope tr. C 16/20</t>
  </si>
  <si>
    <t>692278803</t>
  </si>
  <si>
    <t>"VŠ"1,9*1,5*0,15</t>
  </si>
  <si>
    <t>452351101.S</t>
  </si>
  <si>
    <t>Debnenie v otvorenom výkope dosiek, sedlových lôžok a blokov pod potrubie,stoky a drobné objekty</t>
  </si>
  <si>
    <t>673594216</t>
  </si>
  <si>
    <t>"VŠ"(1,9*2+1,5*2)*0,15</t>
  </si>
  <si>
    <t>Rúrové vedenie</t>
  </si>
  <si>
    <t>871171000</t>
  </si>
  <si>
    <t>Montáž vodovodného potrubia z dvojvsrtvového PE 100 SDR11/PN16 zváraných natupo D 32x3,0 mm</t>
  </si>
  <si>
    <t>1566210557</t>
  </si>
  <si>
    <t>286130033400</t>
  </si>
  <si>
    <t>Rúra HDPE na vodu PE100 PN16 SDR11 32x3,0x100 m, WAVIN</t>
  </si>
  <si>
    <t>-1915506336</t>
  </si>
  <si>
    <t>871266016.S</t>
  </si>
  <si>
    <t>Montáž kanalizačného PVC-U potrubia hladkého plnostenného DN 100</t>
  </si>
  <si>
    <t>34000434</t>
  </si>
  <si>
    <t>286110002300</t>
  </si>
  <si>
    <t>Rúra kanalizačná PVC-U gravitačná, hladká SN8 - KG, SW - plnostenná, DN 110, dĺ. 6 m, WAVIN</t>
  </si>
  <si>
    <t>1446099051</t>
  </si>
  <si>
    <t>10*0,167 'Prepočítané koeficientom množstva</t>
  </si>
  <si>
    <t>891243321</t>
  </si>
  <si>
    <t>Montáž vodovodnej armatúry VŠ</t>
  </si>
  <si>
    <t>-100950677</t>
  </si>
  <si>
    <t>142610000100</t>
  </si>
  <si>
    <t>Rúra oceľová DN 80, dl. 300 mm</t>
  </si>
  <si>
    <t>1376770196</t>
  </si>
  <si>
    <t>551110006000.S</t>
  </si>
  <si>
    <t xml:space="preserve">Guľový uzáver pre vodu </t>
  </si>
  <si>
    <t>484435502</t>
  </si>
  <si>
    <t>286530245902</t>
  </si>
  <si>
    <t>Základný nosný rám (konzola) z nehrdzavejúcej ocele</t>
  </si>
  <si>
    <t>237063225</t>
  </si>
  <si>
    <t>286580007900</t>
  </si>
  <si>
    <t>Napojovacia tvarovka ISO DN 1 1/2" , výstup 25-63</t>
  </si>
  <si>
    <t>1814349814</t>
  </si>
  <si>
    <t>551110016900.S</t>
  </si>
  <si>
    <t xml:space="preserve">Spätný ventil </t>
  </si>
  <si>
    <t>-937757334</t>
  </si>
  <si>
    <t>422710001000</t>
  </si>
  <si>
    <t xml:space="preserve">Vodomer </t>
  </si>
  <si>
    <t>-388300511</t>
  </si>
  <si>
    <t>891269111</t>
  </si>
  <si>
    <t>Montáž navrtávacieho pásu s ventilom Jt 1 MPa na potr. z rúr liat., oceľ., plast., DN 100</t>
  </si>
  <si>
    <t>-513337899</t>
  </si>
  <si>
    <t>551180001700</t>
  </si>
  <si>
    <t>Navrtávaci pás uzáverový DN 100 - 2" na vodu, z tvárnej liatiny</t>
  </si>
  <si>
    <t>1037769031</t>
  </si>
  <si>
    <t>892233111</t>
  </si>
  <si>
    <t>Preplach a dezinfekcia vodovodného potrubia DN od 40 do 70</t>
  </si>
  <si>
    <t>1817448645</t>
  </si>
  <si>
    <t>893353001</t>
  </si>
  <si>
    <t>Osadenie prefabrikovanej vodomernej šachty, pôdorysnej plochy do 4,2 m2, hĺbky do 2,0 m</t>
  </si>
  <si>
    <t>1689843499</t>
  </si>
  <si>
    <t>594300007900</t>
  </si>
  <si>
    <t>Vodomerná šachta kompletná s dnom a poklopom DN 1500/1800</t>
  </si>
  <si>
    <t>1792045751</t>
  </si>
  <si>
    <t>899401112</t>
  </si>
  <si>
    <t>Osadenie poklopu liatinového posúvačového</t>
  </si>
  <si>
    <t>-1081477297</t>
  </si>
  <si>
    <t>552410000100</t>
  </si>
  <si>
    <t>Poklop posúvačový Y 4504</t>
  </si>
  <si>
    <t>-689416807</t>
  </si>
  <si>
    <t>899721111.S</t>
  </si>
  <si>
    <t>Vyhľadávací vodič na potrubí PVC DN do 150</t>
  </si>
  <si>
    <t>-1648432381</t>
  </si>
  <si>
    <t>899721131.S</t>
  </si>
  <si>
    <t>Označenie vodovodného potrubia bielou výstražnou fóliou</t>
  </si>
  <si>
    <t>1496578110</t>
  </si>
  <si>
    <t>936941142.S</t>
  </si>
  <si>
    <t>Osadenie fontánky na pitie kotevnými skrutkami bez zabetónovania na pevný podklad</t>
  </si>
  <si>
    <t>395394827</t>
  </si>
  <si>
    <t>553560011900.S</t>
  </si>
  <si>
    <t>Fontánka na pitie, antikorový stĺpik s miskou, ukotvenie pod dlažbou</t>
  </si>
  <si>
    <t>723855428</t>
  </si>
  <si>
    <t>998276101.S</t>
  </si>
  <si>
    <t>Presun hmôt pre rúrové vedenie hĺbené z rúr z plast., hmôt alebo sklolamin. v otvorenom výkope</t>
  </si>
  <si>
    <t>1072449609</t>
  </si>
  <si>
    <t>OST</t>
  </si>
  <si>
    <t>Ostatné</t>
  </si>
  <si>
    <t>Montáž technológie</t>
  </si>
  <si>
    <t>512</t>
  </si>
  <si>
    <t>2058990043</t>
  </si>
  <si>
    <t>Závlahová šachta s guľovým ventilom DN 20</t>
  </si>
  <si>
    <t>-383600373</t>
  </si>
  <si>
    <t>Parkový mobiliár 10, 12, 13, 16 ( Lavička parková s operadlom, bez operadla, kôš odpadkový so strieškou, stojan na bicykle) bude realizátorovi dodaný objednávateľom, nie je teda predmetom nacenenia.</t>
  </si>
  <si>
    <r>
      <t xml:space="preserve">Parkový mobiliár </t>
    </r>
    <r>
      <rPr>
        <sz val="9"/>
        <rFont val="Arial CE"/>
        <charset val="238"/>
      </rPr>
      <t xml:space="preserve">8,10 </t>
    </r>
    <r>
      <rPr>
        <sz val="9"/>
        <rFont val="Arial CE"/>
        <family val="2"/>
      </rPr>
      <t>( Lavička parková s operadlom, bez operadla, kôš odpadkový so strieškou, stojan na bicykle) bude realizátorovi dodaný objednávateľom, nie je teda predmetom nacenenia.</t>
    </r>
  </si>
  <si>
    <t>POV</t>
  </si>
  <si>
    <t>767</t>
  </si>
  <si>
    <t>Konštrukcie doplnkové kovové</t>
  </si>
  <si>
    <t>767914150.S</t>
  </si>
  <si>
    <t>Dodávka + montáž dočasného oplotenia pomocou panelov</t>
  </si>
  <si>
    <t>767914150.S1</t>
  </si>
  <si>
    <t>vytýčenie územia</t>
  </si>
  <si>
    <t xml:space="preserve">Motýli park - Pri Kríži </t>
  </si>
  <si>
    <t>Projekt organizácie výstavby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</si>
</sst>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</font>
    <font>
      <sz val="9"/>
      <name val="Arial CE"/>
      <charset val="238"/>
    </font>
    <font>
      <b/>
      <sz val="8"/>
      <name val="Arial CE"/>
      <charset val="238"/>
    </font>
    <font>
      <b/>
      <sz val="1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0" fillId="6" borderId="0" xfId="0" applyFont="1" applyFill="1"/>
    <xf numFmtId="0" fontId="0" fillId="6" borderId="0" xfId="0" applyFill="1"/>
    <xf numFmtId="4" fontId="25" fillId="0" borderId="0" xfId="0" applyNumberFormat="1" applyFont="1"/>
    <xf numFmtId="0" fontId="8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17" fontId="2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29" fillId="0" borderId="0" xfId="0" applyNumberFormat="1" applyFont="1" applyAlignment="1">
      <alignment horizontal="right" vertical="center"/>
    </xf>
    <xf numFmtId="0" fontId="23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6"/>
  <sheetViews>
    <sheetView showGridLines="0" topLeftCell="A57" zoomScale="80" zoomScaleNormal="80" workbookViewId="0">
      <selection activeCell="BF94" sqref="BF94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49" t="s">
        <v>5</v>
      </c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61" t="s">
        <v>13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R5" s="21"/>
      <c r="BE5" s="258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62" t="s">
        <v>16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R6" s="21"/>
      <c r="BE6" s="259"/>
      <c r="BS6" s="18" t="s">
        <v>6</v>
      </c>
    </row>
    <row r="7" spans="1:74" s="1" customFormat="1" ht="12" customHeight="1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59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59"/>
      <c r="BS8" s="18" t="s">
        <v>6</v>
      </c>
    </row>
    <row r="9" spans="1:74" s="1" customFormat="1" ht="14.45" customHeight="1">
      <c r="B9" s="21"/>
      <c r="AR9" s="21"/>
      <c r="BE9" s="259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59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59"/>
      <c r="BS11" s="18" t="s">
        <v>6</v>
      </c>
    </row>
    <row r="12" spans="1:74" s="1" customFormat="1" ht="6.95" customHeight="1">
      <c r="B12" s="21"/>
      <c r="AR12" s="21"/>
      <c r="BE12" s="259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59"/>
      <c r="BS13" s="18" t="s">
        <v>6</v>
      </c>
    </row>
    <row r="14" spans="1:74" ht="12.75">
      <c r="B14" s="21"/>
      <c r="E14" s="263" t="s">
        <v>28</v>
      </c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  <c r="Y14" s="264"/>
      <c r="Z14" s="264"/>
      <c r="AA14" s="264"/>
      <c r="AB14" s="264"/>
      <c r="AC14" s="264"/>
      <c r="AD14" s="264"/>
      <c r="AE14" s="264"/>
      <c r="AF14" s="264"/>
      <c r="AG14" s="264"/>
      <c r="AH14" s="264"/>
      <c r="AI14" s="264"/>
      <c r="AJ14" s="264"/>
      <c r="AK14" s="28" t="s">
        <v>26</v>
      </c>
      <c r="AN14" s="30" t="s">
        <v>28</v>
      </c>
      <c r="AR14" s="21"/>
      <c r="BE14" s="259"/>
      <c r="BS14" s="18" t="s">
        <v>6</v>
      </c>
    </row>
    <row r="15" spans="1:74" s="1" customFormat="1" ht="6.95" customHeight="1">
      <c r="B15" s="21"/>
      <c r="AR15" s="21"/>
      <c r="BE15" s="259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59"/>
      <c r="BS16" s="18" t="s">
        <v>3</v>
      </c>
    </row>
    <row r="17" spans="1:71" s="1" customFormat="1" ht="18.399999999999999" customHeight="1">
      <c r="B17" s="21"/>
      <c r="E17" s="26" t="s">
        <v>30</v>
      </c>
      <c r="AK17" s="28" t="s">
        <v>26</v>
      </c>
      <c r="AN17" s="26" t="s">
        <v>1</v>
      </c>
      <c r="AR17" s="21"/>
      <c r="BE17" s="259"/>
      <c r="BS17" s="18" t="s">
        <v>31</v>
      </c>
    </row>
    <row r="18" spans="1:71" s="1" customFormat="1" ht="6.95" customHeight="1">
      <c r="B18" s="21"/>
      <c r="AR18" s="21"/>
      <c r="BE18" s="259"/>
      <c r="BS18" s="18" t="s">
        <v>6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59"/>
      <c r="BS19" s="18" t="s">
        <v>6</v>
      </c>
    </row>
    <row r="20" spans="1:71" s="1" customFormat="1" ht="18.399999999999999" customHeight="1">
      <c r="B20" s="21"/>
      <c r="E20" s="26" t="s">
        <v>33</v>
      </c>
      <c r="AK20" s="28" t="s">
        <v>26</v>
      </c>
      <c r="AN20" s="26" t="s">
        <v>1</v>
      </c>
      <c r="AR20" s="21"/>
      <c r="BE20" s="259"/>
      <c r="BS20" s="18" t="s">
        <v>31</v>
      </c>
    </row>
    <row r="21" spans="1:71" s="1" customFormat="1" ht="6.95" customHeight="1">
      <c r="B21" s="21"/>
      <c r="AR21" s="21"/>
      <c r="BE21" s="259"/>
    </row>
    <row r="22" spans="1:71" s="1" customFormat="1" ht="12" customHeight="1">
      <c r="B22" s="21"/>
      <c r="D22" s="28" t="s">
        <v>34</v>
      </c>
      <c r="AR22" s="21"/>
      <c r="BE22" s="259"/>
    </row>
    <row r="23" spans="1:71" s="1" customFormat="1" ht="16.5" customHeight="1">
      <c r="B23" s="21"/>
      <c r="E23" s="269" t="s">
        <v>1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R23" s="21"/>
      <c r="BE23" s="259"/>
    </row>
    <row r="24" spans="1:71" s="1" customFormat="1" ht="6.95" customHeight="1">
      <c r="B24" s="21"/>
      <c r="AR24" s="21"/>
      <c r="BE24" s="259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9"/>
    </row>
    <row r="26" spans="1:71" s="2" customFormat="1" ht="25.9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0">
        <f>ROUND(AG94,2)</f>
        <v>0</v>
      </c>
      <c r="AL26" s="271"/>
      <c r="AM26" s="271"/>
      <c r="AN26" s="271"/>
      <c r="AO26" s="271"/>
      <c r="AP26" s="33"/>
      <c r="AQ26" s="33"/>
      <c r="AR26" s="34"/>
      <c r="BE26" s="259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9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72" t="s">
        <v>36</v>
      </c>
      <c r="M28" s="272"/>
      <c r="N28" s="272"/>
      <c r="O28" s="272"/>
      <c r="P28" s="272"/>
      <c r="Q28" s="33"/>
      <c r="R28" s="33"/>
      <c r="S28" s="33"/>
      <c r="T28" s="33"/>
      <c r="U28" s="33"/>
      <c r="V28" s="33"/>
      <c r="W28" s="272" t="s">
        <v>37</v>
      </c>
      <c r="X28" s="272"/>
      <c r="Y28" s="272"/>
      <c r="Z28" s="272"/>
      <c r="AA28" s="272"/>
      <c r="AB28" s="272"/>
      <c r="AC28" s="272"/>
      <c r="AD28" s="272"/>
      <c r="AE28" s="272"/>
      <c r="AF28" s="33"/>
      <c r="AG28" s="33"/>
      <c r="AH28" s="33"/>
      <c r="AI28" s="33"/>
      <c r="AJ28" s="33"/>
      <c r="AK28" s="272" t="s">
        <v>38</v>
      </c>
      <c r="AL28" s="272"/>
      <c r="AM28" s="272"/>
      <c r="AN28" s="272"/>
      <c r="AO28" s="272"/>
      <c r="AP28" s="33"/>
      <c r="AQ28" s="33"/>
      <c r="AR28" s="34"/>
      <c r="BE28" s="259"/>
    </row>
    <row r="29" spans="1:71" s="3" customFormat="1" ht="14.45" customHeight="1">
      <c r="B29" s="38"/>
      <c r="D29" s="28" t="s">
        <v>39</v>
      </c>
      <c r="F29" s="28" t="s">
        <v>40</v>
      </c>
      <c r="L29" s="273">
        <v>0.2</v>
      </c>
      <c r="M29" s="257"/>
      <c r="N29" s="257"/>
      <c r="O29" s="257"/>
      <c r="P29" s="257"/>
      <c r="W29" s="256">
        <f>ROUND(AZ94, 2)</f>
        <v>0</v>
      </c>
      <c r="X29" s="257"/>
      <c r="Y29" s="257"/>
      <c r="Z29" s="257"/>
      <c r="AA29" s="257"/>
      <c r="AB29" s="257"/>
      <c r="AC29" s="257"/>
      <c r="AD29" s="257"/>
      <c r="AE29" s="257"/>
      <c r="AK29" s="256">
        <f>ROUND(AV94, 2)</f>
        <v>0</v>
      </c>
      <c r="AL29" s="257"/>
      <c r="AM29" s="257"/>
      <c r="AN29" s="257"/>
      <c r="AO29" s="257"/>
      <c r="AR29" s="38"/>
      <c r="BE29" s="260"/>
    </row>
    <row r="30" spans="1:71" s="3" customFormat="1" ht="14.45" customHeight="1">
      <c r="B30" s="38"/>
      <c r="F30" s="28" t="s">
        <v>41</v>
      </c>
      <c r="L30" s="273">
        <v>0.2</v>
      </c>
      <c r="M30" s="257"/>
      <c r="N30" s="257"/>
      <c r="O30" s="257"/>
      <c r="P30" s="257"/>
      <c r="W30" s="256">
        <f>ROUND(BA94, 2)</f>
        <v>0</v>
      </c>
      <c r="X30" s="257"/>
      <c r="Y30" s="257"/>
      <c r="Z30" s="257"/>
      <c r="AA30" s="257"/>
      <c r="AB30" s="257"/>
      <c r="AC30" s="257"/>
      <c r="AD30" s="257"/>
      <c r="AE30" s="257"/>
      <c r="AK30" s="256">
        <f>ROUND(AW94, 2)</f>
        <v>0</v>
      </c>
      <c r="AL30" s="257"/>
      <c r="AM30" s="257"/>
      <c r="AN30" s="257"/>
      <c r="AO30" s="257"/>
      <c r="AR30" s="38"/>
      <c r="BE30" s="260"/>
    </row>
    <row r="31" spans="1:71" s="3" customFormat="1" ht="14.45" hidden="1" customHeight="1">
      <c r="B31" s="38"/>
      <c r="F31" s="28" t="s">
        <v>42</v>
      </c>
      <c r="L31" s="273">
        <v>0.2</v>
      </c>
      <c r="M31" s="257"/>
      <c r="N31" s="257"/>
      <c r="O31" s="257"/>
      <c r="P31" s="257"/>
      <c r="W31" s="256">
        <f>ROUND(BB94, 2)</f>
        <v>0</v>
      </c>
      <c r="X31" s="257"/>
      <c r="Y31" s="257"/>
      <c r="Z31" s="257"/>
      <c r="AA31" s="257"/>
      <c r="AB31" s="257"/>
      <c r="AC31" s="257"/>
      <c r="AD31" s="257"/>
      <c r="AE31" s="257"/>
      <c r="AK31" s="256">
        <v>0</v>
      </c>
      <c r="AL31" s="257"/>
      <c r="AM31" s="257"/>
      <c r="AN31" s="257"/>
      <c r="AO31" s="257"/>
      <c r="AR31" s="38"/>
      <c r="BE31" s="260"/>
    </row>
    <row r="32" spans="1:71" s="3" customFormat="1" ht="14.45" hidden="1" customHeight="1">
      <c r="B32" s="38"/>
      <c r="F32" s="28" t="s">
        <v>43</v>
      </c>
      <c r="L32" s="273">
        <v>0.2</v>
      </c>
      <c r="M32" s="257"/>
      <c r="N32" s="257"/>
      <c r="O32" s="257"/>
      <c r="P32" s="257"/>
      <c r="W32" s="256">
        <f>ROUND(BC94, 2)</f>
        <v>0</v>
      </c>
      <c r="X32" s="257"/>
      <c r="Y32" s="257"/>
      <c r="Z32" s="257"/>
      <c r="AA32" s="257"/>
      <c r="AB32" s="257"/>
      <c r="AC32" s="257"/>
      <c r="AD32" s="257"/>
      <c r="AE32" s="257"/>
      <c r="AK32" s="256">
        <v>0</v>
      </c>
      <c r="AL32" s="257"/>
      <c r="AM32" s="257"/>
      <c r="AN32" s="257"/>
      <c r="AO32" s="257"/>
      <c r="AR32" s="38"/>
      <c r="BE32" s="260"/>
    </row>
    <row r="33" spans="1:57" s="3" customFormat="1" ht="14.45" hidden="1" customHeight="1">
      <c r="B33" s="38"/>
      <c r="F33" s="28" t="s">
        <v>44</v>
      </c>
      <c r="L33" s="273">
        <v>0</v>
      </c>
      <c r="M33" s="257"/>
      <c r="N33" s="257"/>
      <c r="O33" s="257"/>
      <c r="P33" s="257"/>
      <c r="W33" s="256">
        <f>ROUND(BD94, 2)</f>
        <v>0</v>
      </c>
      <c r="X33" s="257"/>
      <c r="Y33" s="257"/>
      <c r="Z33" s="257"/>
      <c r="AA33" s="257"/>
      <c r="AB33" s="257"/>
      <c r="AC33" s="257"/>
      <c r="AD33" s="257"/>
      <c r="AE33" s="257"/>
      <c r="AK33" s="256">
        <v>0</v>
      </c>
      <c r="AL33" s="257"/>
      <c r="AM33" s="257"/>
      <c r="AN33" s="257"/>
      <c r="AO33" s="257"/>
      <c r="AR33" s="38"/>
      <c r="BE33" s="260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9"/>
    </row>
    <row r="35" spans="1:57" s="2" customFormat="1" ht="25.9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47" t="s">
        <v>47</v>
      </c>
      <c r="Y35" s="248"/>
      <c r="Z35" s="248"/>
      <c r="AA35" s="248"/>
      <c r="AB35" s="248"/>
      <c r="AC35" s="41"/>
      <c r="AD35" s="41"/>
      <c r="AE35" s="41"/>
      <c r="AF35" s="41"/>
      <c r="AG35" s="41"/>
      <c r="AH35" s="41"/>
      <c r="AI35" s="41"/>
      <c r="AJ35" s="41"/>
      <c r="AK35" s="274">
        <f>SUM(AK26:AK33)</f>
        <v>0</v>
      </c>
      <c r="AL35" s="248"/>
      <c r="AM35" s="248"/>
      <c r="AN35" s="248"/>
      <c r="AO35" s="275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12</v>
      </c>
      <c r="L84" s="4" t="str">
        <f>K5</f>
        <v>2-21</v>
      </c>
      <c r="AR84" s="52"/>
    </row>
    <row r="85" spans="1:91" s="5" customFormat="1" ht="36.950000000000003" customHeight="1">
      <c r="B85" s="53"/>
      <c r="C85" s="54" t="s">
        <v>15</v>
      </c>
      <c r="L85" s="266" t="str">
        <f>K6</f>
        <v>Motýlia lúka - Pri kríži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  <c r="AM85" s="267"/>
      <c r="AN85" s="267"/>
      <c r="AO85" s="267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Dúbravka, Bratislava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3" t="str">
        <f>IF(AN8= "","",AN8)</f>
        <v>23. 3. 2021</v>
      </c>
      <c r="AN87" s="253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Metropolitní inštitút Bratislavy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54" t="str">
        <f>IF(E17="","",E17)</f>
        <v>Ing. Magdaléna Horňáková</v>
      </c>
      <c r="AN89" s="255"/>
      <c r="AO89" s="255"/>
      <c r="AP89" s="255"/>
      <c r="AQ89" s="33"/>
      <c r="AR89" s="34"/>
      <c r="AS89" s="237" t="s">
        <v>55</v>
      </c>
      <c r="AT89" s="238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54" t="str">
        <f>IF(E20="","",E20)</f>
        <v xml:space="preserve"> </v>
      </c>
      <c r="AN90" s="255"/>
      <c r="AO90" s="255"/>
      <c r="AP90" s="255"/>
      <c r="AQ90" s="33"/>
      <c r="AR90" s="34"/>
      <c r="AS90" s="239"/>
      <c r="AT90" s="240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9"/>
      <c r="AT91" s="240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76" t="s">
        <v>56</v>
      </c>
      <c r="D92" s="245"/>
      <c r="E92" s="245"/>
      <c r="F92" s="245"/>
      <c r="G92" s="245"/>
      <c r="H92" s="61"/>
      <c r="I92" s="244" t="s">
        <v>57</v>
      </c>
      <c r="J92" s="245"/>
      <c r="K92" s="245"/>
      <c r="L92" s="245"/>
      <c r="M92" s="245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5"/>
      <c r="Y92" s="245"/>
      <c r="Z92" s="245"/>
      <c r="AA92" s="245"/>
      <c r="AB92" s="245"/>
      <c r="AC92" s="245"/>
      <c r="AD92" s="245"/>
      <c r="AE92" s="245"/>
      <c r="AF92" s="245"/>
      <c r="AG92" s="252" t="s">
        <v>58</v>
      </c>
      <c r="AH92" s="245"/>
      <c r="AI92" s="245"/>
      <c r="AJ92" s="245"/>
      <c r="AK92" s="245"/>
      <c r="AL92" s="245"/>
      <c r="AM92" s="245"/>
      <c r="AN92" s="244" t="s">
        <v>59</v>
      </c>
      <c r="AO92" s="245"/>
      <c r="AP92" s="246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27.75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8">
        <f>ROUND(AG96+AG97+AG101+AG104,2)</f>
        <v>0</v>
      </c>
      <c r="AH94" s="268"/>
      <c r="AI94" s="268"/>
      <c r="AJ94" s="268"/>
      <c r="AK94" s="268"/>
      <c r="AL94" s="268"/>
      <c r="AM94" s="268"/>
      <c r="AN94" s="241">
        <f t="shared" ref="AN94:AN104" si="0">SUM(AG94,AT94)</f>
        <v>0</v>
      </c>
      <c r="AO94" s="241"/>
      <c r="AP94" s="241"/>
      <c r="AQ94" s="73" t="s">
        <v>1</v>
      </c>
      <c r="AR94" s="69"/>
      <c r="AS94" s="74">
        <f>ROUND(AS96+AS97+AS101+AS104,2)</f>
        <v>0</v>
      </c>
      <c r="AT94" s="75">
        <f t="shared" ref="AT94:AT104" si="1">ROUND(SUM(AV94:AW94),2)</f>
        <v>0</v>
      </c>
      <c r="AU94" s="76">
        <f>ROUND(AU96+AU97+AU101+AU104,5)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ROUND(AZ96+AZ97+AZ101+AZ104,2)</f>
        <v>0</v>
      </c>
      <c r="BA94" s="75">
        <f>ROUND(BA96+BA97+BA101+BA104,2)</f>
        <v>0</v>
      </c>
      <c r="BB94" s="75">
        <f>ROUND(BB96+BB97+BB101+BB104,2)</f>
        <v>0</v>
      </c>
      <c r="BC94" s="75">
        <f>ROUND(BC96+BC97+BC101+BC104,2)</f>
        <v>0</v>
      </c>
      <c r="BD94" s="77">
        <f>ROUND(BD96+BD97+BD101+BD104,2)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6" customFormat="1" ht="16.5" customHeight="1">
      <c r="B95" s="69"/>
      <c r="C95" s="82"/>
      <c r="D95" s="233">
        <v>44440</v>
      </c>
      <c r="E95" s="234"/>
      <c r="F95" s="234"/>
      <c r="G95" s="234"/>
      <c r="H95" s="234"/>
      <c r="I95" s="220"/>
      <c r="J95" s="234" t="s">
        <v>945</v>
      </c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5">
        <f>'2-21-1 - SO 01 Spevnené p...'!J29</f>
        <v>0</v>
      </c>
      <c r="AH95" s="236"/>
      <c r="AI95" s="236"/>
      <c r="AJ95" s="236"/>
      <c r="AK95" s="236"/>
      <c r="AL95" s="236"/>
      <c r="AM95" s="236"/>
      <c r="AN95" s="235">
        <f t="shared" ref="AN95" si="2">SUM(AG95,AT95)</f>
        <v>0</v>
      </c>
      <c r="AO95" s="236"/>
      <c r="AP95" s="236"/>
      <c r="AQ95" s="73"/>
      <c r="AR95" s="69"/>
      <c r="AS95" s="74"/>
      <c r="AT95" s="75"/>
      <c r="AU95" s="76"/>
      <c r="AV95" s="75"/>
      <c r="AW95" s="75"/>
      <c r="AX95" s="75"/>
      <c r="AY95" s="75"/>
      <c r="AZ95" s="75"/>
      <c r="BA95" s="75"/>
      <c r="BB95" s="75"/>
      <c r="BC95" s="75"/>
      <c r="BD95" s="77"/>
      <c r="BS95" s="78"/>
      <c r="BT95" s="78"/>
      <c r="BU95" s="79"/>
      <c r="BV95" s="78"/>
      <c r="BW95" s="78"/>
      <c r="BX95" s="78"/>
      <c r="CL95" s="78"/>
    </row>
    <row r="96" spans="1:91" s="7" customFormat="1" ht="16.5" customHeight="1">
      <c r="A96" s="80" t="s">
        <v>79</v>
      </c>
      <c r="B96" s="81"/>
      <c r="C96" s="82"/>
      <c r="D96" s="234" t="s">
        <v>80</v>
      </c>
      <c r="E96" s="234"/>
      <c r="F96" s="234"/>
      <c r="G96" s="234"/>
      <c r="H96" s="234"/>
      <c r="I96" s="83"/>
      <c r="J96" s="234" t="s">
        <v>81</v>
      </c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5">
        <f>'2-21-1 - SO 01 Spevnené p...'!J30</f>
        <v>0</v>
      </c>
      <c r="AH96" s="236"/>
      <c r="AI96" s="236"/>
      <c r="AJ96" s="236"/>
      <c r="AK96" s="236"/>
      <c r="AL96" s="236"/>
      <c r="AM96" s="236"/>
      <c r="AN96" s="235">
        <f t="shared" si="0"/>
        <v>0</v>
      </c>
      <c r="AO96" s="236"/>
      <c r="AP96" s="236"/>
      <c r="AQ96" s="84" t="s">
        <v>82</v>
      </c>
      <c r="AR96" s="81"/>
      <c r="AS96" s="85">
        <v>0</v>
      </c>
      <c r="AT96" s="86">
        <f t="shared" si="1"/>
        <v>0</v>
      </c>
      <c r="AU96" s="87">
        <f>'2-21-1 - SO 01 Spevnené p...'!P122</f>
        <v>0</v>
      </c>
      <c r="AV96" s="86">
        <f>'2-21-1 - SO 01 Spevnené p...'!J33</f>
        <v>0</v>
      </c>
      <c r="AW96" s="86">
        <f>'2-21-1 - SO 01 Spevnené p...'!J34</f>
        <v>0</v>
      </c>
      <c r="AX96" s="86">
        <f>'2-21-1 - SO 01 Spevnené p...'!J35</f>
        <v>0</v>
      </c>
      <c r="AY96" s="86">
        <f>'2-21-1 - SO 01 Spevnené p...'!J36</f>
        <v>0</v>
      </c>
      <c r="AZ96" s="86">
        <f>'2-21-1 - SO 01 Spevnené p...'!F33</f>
        <v>0</v>
      </c>
      <c r="BA96" s="86">
        <f>'2-21-1 - SO 01 Spevnené p...'!F34</f>
        <v>0</v>
      </c>
      <c r="BB96" s="86">
        <f>'2-21-1 - SO 01 Spevnené p...'!F35</f>
        <v>0</v>
      </c>
      <c r="BC96" s="86">
        <f>'2-21-1 - SO 01 Spevnené p...'!F36</f>
        <v>0</v>
      </c>
      <c r="BD96" s="88">
        <f>'2-21-1 - SO 01 Spevnené p...'!F37</f>
        <v>0</v>
      </c>
      <c r="BT96" s="89" t="s">
        <v>83</v>
      </c>
      <c r="BV96" s="89" t="s">
        <v>77</v>
      </c>
      <c r="BW96" s="89" t="s">
        <v>84</v>
      </c>
      <c r="BX96" s="89" t="s">
        <v>4</v>
      </c>
      <c r="CL96" s="89" t="s">
        <v>1</v>
      </c>
      <c r="CM96" s="89" t="s">
        <v>75</v>
      </c>
    </row>
    <row r="97" spans="1:91" s="7" customFormat="1" ht="16.5" customHeight="1">
      <c r="B97" s="81"/>
      <c r="C97" s="82"/>
      <c r="D97" s="234" t="s">
        <v>85</v>
      </c>
      <c r="E97" s="234"/>
      <c r="F97" s="234"/>
      <c r="G97" s="234"/>
      <c r="H97" s="234"/>
      <c r="I97" s="83"/>
      <c r="J97" s="234" t="s">
        <v>86</v>
      </c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  <c r="AA97" s="234"/>
      <c r="AB97" s="234"/>
      <c r="AC97" s="234"/>
      <c r="AD97" s="234"/>
      <c r="AE97" s="234"/>
      <c r="AF97" s="234"/>
      <c r="AG97" s="251">
        <f>ROUND(SUM(AG98:AG100),2)</f>
        <v>0</v>
      </c>
      <c r="AH97" s="236"/>
      <c r="AI97" s="236"/>
      <c r="AJ97" s="236"/>
      <c r="AK97" s="236"/>
      <c r="AL97" s="236"/>
      <c r="AM97" s="236"/>
      <c r="AN97" s="235">
        <f t="shared" si="0"/>
        <v>0</v>
      </c>
      <c r="AO97" s="236"/>
      <c r="AP97" s="236"/>
      <c r="AQ97" s="84" t="s">
        <v>82</v>
      </c>
      <c r="AR97" s="81"/>
      <c r="AS97" s="85">
        <f>ROUND(SUM(AS98:AS100),2)</f>
        <v>0</v>
      </c>
      <c r="AT97" s="86">
        <f t="shared" si="1"/>
        <v>0</v>
      </c>
      <c r="AU97" s="87">
        <f>ROUND(SUM(AU98:AU100),5)</f>
        <v>0</v>
      </c>
      <c r="AV97" s="86">
        <f>ROUND(AZ97*L29,2)</f>
        <v>0</v>
      </c>
      <c r="AW97" s="86">
        <f>ROUND(BA97*L30,2)</f>
        <v>0</v>
      </c>
      <c r="AX97" s="86">
        <f>ROUND(BB97*L29,2)</f>
        <v>0</v>
      </c>
      <c r="AY97" s="86">
        <f>ROUND(BC97*L30,2)</f>
        <v>0</v>
      </c>
      <c r="AZ97" s="86">
        <f>ROUND(SUM(AZ98:AZ100),2)</f>
        <v>0</v>
      </c>
      <c r="BA97" s="86">
        <f>ROUND(SUM(BA98:BA100),2)</f>
        <v>0</v>
      </c>
      <c r="BB97" s="86">
        <f>ROUND(SUM(BB98:BB100),2)</f>
        <v>0</v>
      </c>
      <c r="BC97" s="86">
        <f>ROUND(SUM(BC98:BC100),2)</f>
        <v>0</v>
      </c>
      <c r="BD97" s="88">
        <f>ROUND(SUM(BD98:BD100),2)</f>
        <v>0</v>
      </c>
      <c r="BS97" s="89" t="s">
        <v>74</v>
      </c>
      <c r="BT97" s="89" t="s">
        <v>83</v>
      </c>
      <c r="BU97" s="89" t="s">
        <v>76</v>
      </c>
      <c r="BV97" s="89" t="s">
        <v>77</v>
      </c>
      <c r="BW97" s="89" t="s">
        <v>87</v>
      </c>
      <c r="BX97" s="89" t="s">
        <v>4</v>
      </c>
      <c r="CL97" s="89" t="s">
        <v>1</v>
      </c>
      <c r="CM97" s="89" t="s">
        <v>75</v>
      </c>
    </row>
    <row r="98" spans="1:91" s="4" customFormat="1" ht="16.5" customHeight="1">
      <c r="A98" s="80" t="s">
        <v>79</v>
      </c>
      <c r="B98" s="52"/>
      <c r="C98" s="10"/>
      <c r="D98" s="10"/>
      <c r="E98" s="265" t="s">
        <v>88</v>
      </c>
      <c r="F98" s="265"/>
      <c r="G98" s="265"/>
      <c r="H98" s="265"/>
      <c r="I98" s="265"/>
      <c r="J98" s="10"/>
      <c r="K98" s="265" t="s">
        <v>89</v>
      </c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42">
        <f>'2-21-2-1 - Typový mobiliá...'!J32</f>
        <v>0</v>
      </c>
      <c r="AH98" s="243"/>
      <c r="AI98" s="243"/>
      <c r="AJ98" s="243"/>
      <c r="AK98" s="243"/>
      <c r="AL98" s="243"/>
      <c r="AM98" s="243"/>
      <c r="AN98" s="242">
        <f t="shared" si="0"/>
        <v>0</v>
      </c>
      <c r="AO98" s="243"/>
      <c r="AP98" s="243"/>
      <c r="AQ98" s="90" t="s">
        <v>90</v>
      </c>
      <c r="AR98" s="52"/>
      <c r="AS98" s="91">
        <v>0</v>
      </c>
      <c r="AT98" s="92">
        <f t="shared" si="1"/>
        <v>0</v>
      </c>
      <c r="AU98" s="93">
        <f>'2-21-2-1 - Typový mobiliá...'!P125</f>
        <v>0</v>
      </c>
      <c r="AV98" s="92">
        <f>'2-21-2-1 - Typový mobiliá...'!J35</f>
        <v>0</v>
      </c>
      <c r="AW98" s="92">
        <f>'2-21-2-1 - Typový mobiliá...'!J36</f>
        <v>0</v>
      </c>
      <c r="AX98" s="92">
        <f>'2-21-2-1 - Typový mobiliá...'!J37</f>
        <v>0</v>
      </c>
      <c r="AY98" s="92">
        <f>'2-21-2-1 - Typový mobiliá...'!J38</f>
        <v>0</v>
      </c>
      <c r="AZ98" s="92">
        <f>'2-21-2-1 - Typový mobiliá...'!F35</f>
        <v>0</v>
      </c>
      <c r="BA98" s="92">
        <f>'2-21-2-1 - Typový mobiliá...'!F36</f>
        <v>0</v>
      </c>
      <c r="BB98" s="92">
        <f>'2-21-2-1 - Typový mobiliá...'!F37</f>
        <v>0</v>
      </c>
      <c r="BC98" s="92">
        <f>'2-21-2-1 - Typový mobiliá...'!F38</f>
        <v>0</v>
      </c>
      <c r="BD98" s="94">
        <f>'2-21-2-1 - Typový mobiliá...'!F39</f>
        <v>0</v>
      </c>
      <c r="BT98" s="26" t="s">
        <v>91</v>
      </c>
      <c r="BV98" s="26" t="s">
        <v>77</v>
      </c>
      <c r="BW98" s="26" t="s">
        <v>92</v>
      </c>
      <c r="BX98" s="26" t="s">
        <v>87</v>
      </c>
      <c r="CL98" s="26" t="s">
        <v>1</v>
      </c>
    </row>
    <row r="99" spans="1:91" s="4" customFormat="1" ht="16.5" customHeight="1">
      <c r="A99" s="80" t="s">
        <v>79</v>
      </c>
      <c r="B99" s="52"/>
      <c r="C99" s="10"/>
      <c r="D99" s="10"/>
      <c r="E99" s="265" t="s">
        <v>93</v>
      </c>
      <c r="F99" s="265"/>
      <c r="G99" s="265"/>
      <c r="H99" s="265"/>
      <c r="I99" s="265"/>
      <c r="J99" s="10"/>
      <c r="K99" s="265" t="s">
        <v>94</v>
      </c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42">
        <f>'2-21-2-2 - Typový mobiliá...'!J32</f>
        <v>0</v>
      </c>
      <c r="AH99" s="243"/>
      <c r="AI99" s="243"/>
      <c r="AJ99" s="243"/>
      <c r="AK99" s="243"/>
      <c r="AL99" s="243"/>
      <c r="AM99" s="243"/>
      <c r="AN99" s="242">
        <f t="shared" si="0"/>
        <v>0</v>
      </c>
      <c r="AO99" s="243"/>
      <c r="AP99" s="243"/>
      <c r="AQ99" s="90" t="s">
        <v>90</v>
      </c>
      <c r="AR99" s="52"/>
      <c r="AS99" s="91">
        <v>0</v>
      </c>
      <c r="AT99" s="92">
        <f t="shared" si="1"/>
        <v>0</v>
      </c>
      <c r="AU99" s="93">
        <f>'2-21-2-2 - Typový mobiliá...'!P125</f>
        <v>0</v>
      </c>
      <c r="AV99" s="92">
        <f>'2-21-2-2 - Typový mobiliá...'!J35</f>
        <v>0</v>
      </c>
      <c r="AW99" s="92">
        <f>'2-21-2-2 - Typový mobiliá...'!J36</f>
        <v>0</v>
      </c>
      <c r="AX99" s="92">
        <f>'2-21-2-2 - Typový mobiliá...'!J37</f>
        <v>0</v>
      </c>
      <c r="AY99" s="92">
        <f>'2-21-2-2 - Typový mobiliá...'!J38</f>
        <v>0</v>
      </c>
      <c r="AZ99" s="92">
        <f>'2-21-2-2 - Typový mobiliá...'!F35</f>
        <v>0</v>
      </c>
      <c r="BA99" s="92">
        <f>'2-21-2-2 - Typový mobiliá...'!F36</f>
        <v>0</v>
      </c>
      <c r="BB99" s="92">
        <f>'2-21-2-2 - Typový mobiliá...'!F37</f>
        <v>0</v>
      </c>
      <c r="BC99" s="92">
        <f>'2-21-2-2 - Typový mobiliá...'!F38</f>
        <v>0</v>
      </c>
      <c r="BD99" s="94">
        <f>'2-21-2-2 - Typový mobiliá...'!F39</f>
        <v>0</v>
      </c>
      <c r="BT99" s="26" t="s">
        <v>91</v>
      </c>
      <c r="BV99" s="26" t="s">
        <v>77</v>
      </c>
      <c r="BW99" s="26" t="s">
        <v>95</v>
      </c>
      <c r="BX99" s="26" t="s">
        <v>87</v>
      </c>
      <c r="CL99" s="26" t="s">
        <v>1</v>
      </c>
    </row>
    <row r="100" spans="1:91" s="4" customFormat="1" ht="16.5" customHeight="1">
      <c r="A100" s="80" t="s">
        <v>79</v>
      </c>
      <c r="B100" s="52"/>
      <c r="C100" s="10"/>
      <c r="D100" s="10"/>
      <c r="E100" s="265" t="s">
        <v>96</v>
      </c>
      <c r="F100" s="265"/>
      <c r="G100" s="265"/>
      <c r="H100" s="265"/>
      <c r="I100" s="265"/>
      <c r="J100" s="10"/>
      <c r="K100" s="265" t="s">
        <v>97</v>
      </c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42">
        <f>'2-21-2-3 - Atypové prvky'!J32</f>
        <v>0</v>
      </c>
      <c r="AH100" s="243"/>
      <c r="AI100" s="243"/>
      <c r="AJ100" s="243"/>
      <c r="AK100" s="243"/>
      <c r="AL100" s="243"/>
      <c r="AM100" s="243"/>
      <c r="AN100" s="242">
        <f t="shared" si="0"/>
        <v>0</v>
      </c>
      <c r="AO100" s="243"/>
      <c r="AP100" s="243"/>
      <c r="AQ100" s="90" t="s">
        <v>90</v>
      </c>
      <c r="AR100" s="52"/>
      <c r="AS100" s="91">
        <v>0</v>
      </c>
      <c r="AT100" s="92">
        <f t="shared" si="1"/>
        <v>0</v>
      </c>
      <c r="AU100" s="93">
        <f>'2-21-2-3 - Atypové prvky'!P129</f>
        <v>0</v>
      </c>
      <c r="AV100" s="92">
        <f>'2-21-2-3 - Atypové prvky'!J35</f>
        <v>0</v>
      </c>
      <c r="AW100" s="92">
        <f>'2-21-2-3 - Atypové prvky'!J36</f>
        <v>0</v>
      </c>
      <c r="AX100" s="92">
        <f>'2-21-2-3 - Atypové prvky'!J37</f>
        <v>0</v>
      </c>
      <c r="AY100" s="92">
        <f>'2-21-2-3 - Atypové prvky'!J38</f>
        <v>0</v>
      </c>
      <c r="AZ100" s="92">
        <f>'2-21-2-3 - Atypové prvky'!F35</f>
        <v>0</v>
      </c>
      <c r="BA100" s="92">
        <f>'2-21-2-3 - Atypové prvky'!F36</f>
        <v>0</v>
      </c>
      <c r="BB100" s="92">
        <f>'2-21-2-3 - Atypové prvky'!F37</f>
        <v>0</v>
      </c>
      <c r="BC100" s="92">
        <f>'2-21-2-3 - Atypové prvky'!F38</f>
        <v>0</v>
      </c>
      <c r="BD100" s="94">
        <f>'2-21-2-3 - Atypové prvky'!F39</f>
        <v>0</v>
      </c>
      <c r="BT100" s="26" t="s">
        <v>91</v>
      </c>
      <c r="BV100" s="26" t="s">
        <v>77</v>
      </c>
      <c r="BW100" s="26" t="s">
        <v>98</v>
      </c>
      <c r="BX100" s="26" t="s">
        <v>87</v>
      </c>
      <c r="CL100" s="26" t="s">
        <v>1</v>
      </c>
    </row>
    <row r="101" spans="1:91" s="7" customFormat="1" ht="16.5" customHeight="1">
      <c r="B101" s="81"/>
      <c r="C101" s="82"/>
      <c r="D101" s="234" t="s">
        <v>99</v>
      </c>
      <c r="E101" s="234"/>
      <c r="F101" s="234"/>
      <c r="G101" s="234"/>
      <c r="H101" s="234"/>
      <c r="I101" s="83"/>
      <c r="J101" s="234" t="s">
        <v>100</v>
      </c>
      <c r="K101" s="234"/>
      <c r="L101" s="234"/>
      <c r="M101" s="234"/>
      <c r="N101" s="234"/>
      <c r="O101" s="234"/>
      <c r="P101" s="234"/>
      <c r="Q101" s="234"/>
      <c r="R101" s="234"/>
      <c r="S101" s="234"/>
      <c r="T101" s="234"/>
      <c r="U101" s="234"/>
      <c r="V101" s="234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51">
        <f>ROUND(SUM(AG102:AG103),2)</f>
        <v>0</v>
      </c>
      <c r="AH101" s="236"/>
      <c r="AI101" s="236"/>
      <c r="AJ101" s="236"/>
      <c r="AK101" s="236"/>
      <c r="AL101" s="236"/>
      <c r="AM101" s="236"/>
      <c r="AN101" s="235">
        <f t="shared" si="0"/>
        <v>0</v>
      </c>
      <c r="AO101" s="236"/>
      <c r="AP101" s="236"/>
      <c r="AQ101" s="84" t="s">
        <v>82</v>
      </c>
      <c r="AR101" s="81"/>
      <c r="AS101" s="85">
        <f>ROUND(SUM(AS102:AS103),2)</f>
        <v>0</v>
      </c>
      <c r="AT101" s="86">
        <f t="shared" si="1"/>
        <v>0</v>
      </c>
      <c r="AU101" s="87">
        <f>ROUND(SUM(AU102:AU103),5)</f>
        <v>0</v>
      </c>
      <c r="AV101" s="86">
        <f>ROUND(AZ101*L29,2)</f>
        <v>0</v>
      </c>
      <c r="AW101" s="86">
        <f>ROUND(BA101*L30,2)</f>
        <v>0</v>
      </c>
      <c r="AX101" s="86">
        <f>ROUND(BB101*L29,2)</f>
        <v>0</v>
      </c>
      <c r="AY101" s="86">
        <f>ROUND(BC101*L30,2)</f>
        <v>0</v>
      </c>
      <c r="AZ101" s="86">
        <f>ROUND(SUM(AZ102:AZ103),2)</f>
        <v>0</v>
      </c>
      <c r="BA101" s="86">
        <f>ROUND(SUM(BA102:BA103),2)</f>
        <v>0</v>
      </c>
      <c r="BB101" s="86">
        <f>ROUND(SUM(BB102:BB103),2)</f>
        <v>0</v>
      </c>
      <c r="BC101" s="86">
        <f>ROUND(SUM(BC102:BC103),2)</f>
        <v>0</v>
      </c>
      <c r="BD101" s="88">
        <f>ROUND(SUM(BD102:BD103),2)</f>
        <v>0</v>
      </c>
      <c r="BS101" s="89" t="s">
        <v>74</v>
      </c>
      <c r="BT101" s="89" t="s">
        <v>83</v>
      </c>
      <c r="BU101" s="89" t="s">
        <v>76</v>
      </c>
      <c r="BV101" s="89" t="s">
        <v>77</v>
      </c>
      <c r="BW101" s="89" t="s">
        <v>101</v>
      </c>
      <c r="BX101" s="89" t="s">
        <v>4</v>
      </c>
      <c r="CL101" s="89" t="s">
        <v>1</v>
      </c>
      <c r="CM101" s="89" t="s">
        <v>75</v>
      </c>
    </row>
    <row r="102" spans="1:91" s="4" customFormat="1" ht="16.5" customHeight="1">
      <c r="A102" s="80" t="s">
        <v>79</v>
      </c>
      <c r="B102" s="52"/>
      <c r="C102" s="10"/>
      <c r="D102" s="10"/>
      <c r="E102" s="265" t="s">
        <v>102</v>
      </c>
      <c r="F102" s="265"/>
      <c r="G102" s="265"/>
      <c r="H102" s="265"/>
      <c r="I102" s="265"/>
      <c r="J102" s="10"/>
      <c r="K102" s="265" t="s">
        <v>103</v>
      </c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42">
        <f>'2-21-3-1 - Výruby I.etapa'!J32</f>
        <v>0</v>
      </c>
      <c r="AH102" s="243"/>
      <c r="AI102" s="243"/>
      <c r="AJ102" s="243"/>
      <c r="AK102" s="243"/>
      <c r="AL102" s="243"/>
      <c r="AM102" s="243"/>
      <c r="AN102" s="242">
        <f t="shared" si="0"/>
        <v>0</v>
      </c>
      <c r="AO102" s="243"/>
      <c r="AP102" s="243"/>
      <c r="AQ102" s="90" t="s">
        <v>90</v>
      </c>
      <c r="AR102" s="52"/>
      <c r="AS102" s="91">
        <v>0</v>
      </c>
      <c r="AT102" s="92">
        <f t="shared" si="1"/>
        <v>0</v>
      </c>
      <c r="AU102" s="93">
        <f>'2-21-3-1 - Výruby I.etapa'!P122</f>
        <v>0</v>
      </c>
      <c r="AV102" s="92">
        <f>'2-21-3-1 - Výruby I.etapa'!J35</f>
        <v>0</v>
      </c>
      <c r="AW102" s="92">
        <f>'2-21-3-1 - Výruby I.etapa'!J36</f>
        <v>0</v>
      </c>
      <c r="AX102" s="92">
        <f>'2-21-3-1 - Výruby I.etapa'!J37</f>
        <v>0</v>
      </c>
      <c r="AY102" s="92">
        <f>'2-21-3-1 - Výruby I.etapa'!J38</f>
        <v>0</v>
      </c>
      <c r="AZ102" s="92">
        <f>'2-21-3-1 - Výruby I.etapa'!F35</f>
        <v>0</v>
      </c>
      <c r="BA102" s="92">
        <f>'2-21-3-1 - Výruby I.etapa'!F36</f>
        <v>0</v>
      </c>
      <c r="BB102" s="92">
        <f>'2-21-3-1 - Výruby I.etapa'!F37</f>
        <v>0</v>
      </c>
      <c r="BC102" s="92">
        <f>'2-21-3-1 - Výruby I.etapa'!F38</f>
        <v>0</v>
      </c>
      <c r="BD102" s="94">
        <f>'2-21-3-1 - Výruby I.etapa'!F39</f>
        <v>0</v>
      </c>
      <c r="BT102" s="26" t="s">
        <v>91</v>
      </c>
      <c r="BV102" s="26" t="s">
        <v>77</v>
      </c>
      <c r="BW102" s="26" t="s">
        <v>104</v>
      </c>
      <c r="BX102" s="26" t="s">
        <v>101</v>
      </c>
      <c r="CL102" s="26" t="s">
        <v>1</v>
      </c>
    </row>
    <row r="103" spans="1:91" s="4" customFormat="1" ht="16.5" customHeight="1">
      <c r="A103" s="80" t="s">
        <v>79</v>
      </c>
      <c r="B103" s="52"/>
      <c r="C103" s="10"/>
      <c r="D103" s="10"/>
      <c r="E103" s="265" t="s">
        <v>105</v>
      </c>
      <c r="F103" s="265"/>
      <c r="G103" s="265"/>
      <c r="H103" s="265"/>
      <c r="I103" s="265"/>
      <c r="J103" s="10"/>
      <c r="K103" s="265" t="s">
        <v>106</v>
      </c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42">
        <f>'2-21-3-3 - Vegetačné prvky'!J32</f>
        <v>0</v>
      </c>
      <c r="AH103" s="243"/>
      <c r="AI103" s="243"/>
      <c r="AJ103" s="243"/>
      <c r="AK103" s="243"/>
      <c r="AL103" s="243"/>
      <c r="AM103" s="243"/>
      <c r="AN103" s="242">
        <f t="shared" si="0"/>
        <v>0</v>
      </c>
      <c r="AO103" s="243"/>
      <c r="AP103" s="243"/>
      <c r="AQ103" s="90" t="s">
        <v>90</v>
      </c>
      <c r="AR103" s="52"/>
      <c r="AS103" s="91">
        <v>0</v>
      </c>
      <c r="AT103" s="92">
        <f t="shared" si="1"/>
        <v>0</v>
      </c>
      <c r="AU103" s="93">
        <f>'2-21-3-3 - Vegetačné prvky'!P123</f>
        <v>0</v>
      </c>
      <c r="AV103" s="92">
        <f>'2-21-3-3 - Vegetačné prvky'!J35</f>
        <v>0</v>
      </c>
      <c r="AW103" s="92">
        <f>'2-21-3-3 - Vegetačné prvky'!J36</f>
        <v>0</v>
      </c>
      <c r="AX103" s="92">
        <f>'2-21-3-3 - Vegetačné prvky'!J37</f>
        <v>0</v>
      </c>
      <c r="AY103" s="92">
        <f>'2-21-3-3 - Vegetačné prvky'!J38</f>
        <v>0</v>
      </c>
      <c r="AZ103" s="92">
        <f>'2-21-3-3 - Vegetačné prvky'!F35</f>
        <v>0</v>
      </c>
      <c r="BA103" s="92">
        <f>'2-21-3-3 - Vegetačné prvky'!F36</f>
        <v>0</v>
      </c>
      <c r="BB103" s="92">
        <f>'2-21-3-3 - Vegetačné prvky'!F37</f>
        <v>0</v>
      </c>
      <c r="BC103" s="92">
        <f>'2-21-3-3 - Vegetačné prvky'!F38</f>
        <v>0</v>
      </c>
      <c r="BD103" s="94">
        <f>'2-21-3-3 - Vegetačné prvky'!F39</f>
        <v>0</v>
      </c>
      <c r="BT103" s="26" t="s">
        <v>91</v>
      </c>
      <c r="BV103" s="26" t="s">
        <v>77</v>
      </c>
      <c r="BW103" s="26" t="s">
        <v>107</v>
      </c>
      <c r="BX103" s="26" t="s">
        <v>101</v>
      </c>
      <c r="CL103" s="26" t="s">
        <v>1</v>
      </c>
    </row>
    <row r="104" spans="1:91" s="7" customFormat="1" ht="16.5" customHeight="1">
      <c r="A104" s="80" t="s">
        <v>79</v>
      </c>
      <c r="B104" s="81"/>
      <c r="C104" s="82"/>
      <c r="D104" s="234" t="s">
        <v>108</v>
      </c>
      <c r="E104" s="234"/>
      <c r="F104" s="234"/>
      <c r="G104" s="234"/>
      <c r="H104" s="234"/>
      <c r="I104" s="83"/>
      <c r="J104" s="234" t="s">
        <v>109</v>
      </c>
      <c r="K104" s="234"/>
      <c r="L104" s="234"/>
      <c r="M104" s="234"/>
      <c r="N104" s="234"/>
      <c r="O104" s="234"/>
      <c r="P104" s="234"/>
      <c r="Q104" s="234"/>
      <c r="R104" s="234"/>
      <c r="S104" s="234"/>
      <c r="T104" s="234"/>
      <c r="U104" s="234"/>
      <c r="V104" s="234"/>
      <c r="W104" s="234"/>
      <c r="X104" s="234"/>
      <c r="Y104" s="234"/>
      <c r="Z104" s="234"/>
      <c r="AA104" s="234"/>
      <c r="AB104" s="234"/>
      <c r="AC104" s="234"/>
      <c r="AD104" s="234"/>
      <c r="AE104" s="234"/>
      <c r="AF104" s="234"/>
      <c r="AG104" s="235">
        <f>'2-21-4 - SO 04 Vodovodná ...'!J30</f>
        <v>0</v>
      </c>
      <c r="AH104" s="236"/>
      <c r="AI104" s="236"/>
      <c r="AJ104" s="236"/>
      <c r="AK104" s="236"/>
      <c r="AL104" s="236"/>
      <c r="AM104" s="236"/>
      <c r="AN104" s="235">
        <f t="shared" si="0"/>
        <v>0</v>
      </c>
      <c r="AO104" s="236"/>
      <c r="AP104" s="236"/>
      <c r="AQ104" s="84" t="s">
        <v>82</v>
      </c>
      <c r="AR104" s="81"/>
      <c r="AS104" s="95">
        <v>0</v>
      </c>
      <c r="AT104" s="96">
        <f t="shared" si="1"/>
        <v>0</v>
      </c>
      <c r="AU104" s="97">
        <f>'2-21-4 - SO 04 Vodovodná ...'!P123</f>
        <v>0</v>
      </c>
      <c r="AV104" s="96">
        <f>'2-21-4 - SO 04 Vodovodná ...'!J33</f>
        <v>0</v>
      </c>
      <c r="AW104" s="96">
        <f>'2-21-4 - SO 04 Vodovodná ...'!J34</f>
        <v>0</v>
      </c>
      <c r="AX104" s="96">
        <f>'2-21-4 - SO 04 Vodovodná ...'!J35</f>
        <v>0</v>
      </c>
      <c r="AY104" s="96">
        <f>'2-21-4 - SO 04 Vodovodná ...'!J36</f>
        <v>0</v>
      </c>
      <c r="AZ104" s="96">
        <f>'2-21-4 - SO 04 Vodovodná ...'!F33</f>
        <v>0</v>
      </c>
      <c r="BA104" s="96">
        <f>'2-21-4 - SO 04 Vodovodná ...'!F34</f>
        <v>0</v>
      </c>
      <c r="BB104" s="96">
        <f>'2-21-4 - SO 04 Vodovodná ...'!F35</f>
        <v>0</v>
      </c>
      <c r="BC104" s="96">
        <f>'2-21-4 - SO 04 Vodovodná ...'!F36</f>
        <v>0</v>
      </c>
      <c r="BD104" s="98">
        <f>'2-21-4 - SO 04 Vodovodná ...'!F37</f>
        <v>0</v>
      </c>
      <c r="BT104" s="89" t="s">
        <v>83</v>
      </c>
      <c r="BV104" s="89" t="s">
        <v>77</v>
      </c>
      <c r="BW104" s="89" t="s">
        <v>110</v>
      </c>
      <c r="BX104" s="89" t="s">
        <v>4</v>
      </c>
      <c r="CL104" s="89" t="s">
        <v>1</v>
      </c>
      <c r="CM104" s="89" t="s">
        <v>75</v>
      </c>
    </row>
    <row r="105" spans="1:91" s="2" customFormat="1" ht="30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91" s="2" customFormat="1" ht="6.95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34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</sheetData>
  <mergeCells count="78">
    <mergeCell ref="J104:AF104"/>
    <mergeCell ref="J96:AF96"/>
    <mergeCell ref="J97:AF97"/>
    <mergeCell ref="J101:AF101"/>
    <mergeCell ref="D97:H97"/>
    <mergeCell ref="D104:H104"/>
    <mergeCell ref="D96:H96"/>
    <mergeCell ref="D101:H101"/>
    <mergeCell ref="E100:I100"/>
    <mergeCell ref="E102:I102"/>
    <mergeCell ref="E98:I98"/>
    <mergeCell ref="E103:I103"/>
    <mergeCell ref="E99:I99"/>
    <mergeCell ref="AK29:AO29"/>
    <mergeCell ref="W29:AE29"/>
    <mergeCell ref="L29:P29"/>
    <mergeCell ref="W30:AE30"/>
    <mergeCell ref="K98:AF98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E23:AN23"/>
    <mergeCell ref="AK26:AO26"/>
    <mergeCell ref="L28:P28"/>
    <mergeCell ref="W28:AE28"/>
    <mergeCell ref="AK28:AO28"/>
    <mergeCell ref="K103:AF103"/>
    <mergeCell ref="L85:AO85"/>
    <mergeCell ref="AG94:AM94"/>
    <mergeCell ref="K99:AF99"/>
    <mergeCell ref="K100:AF100"/>
    <mergeCell ref="K102:AF102"/>
    <mergeCell ref="AG103:AM103"/>
    <mergeCell ref="J95:AF95"/>
    <mergeCell ref="I92:AF92"/>
    <mergeCell ref="X35:AB35"/>
    <mergeCell ref="AR2:BE2"/>
    <mergeCell ref="AG101:AM101"/>
    <mergeCell ref="AG97:AM97"/>
    <mergeCell ref="AG96:AM96"/>
    <mergeCell ref="AG92:AM92"/>
    <mergeCell ref="AM87:AN87"/>
    <mergeCell ref="AM89:AP89"/>
    <mergeCell ref="AM90:AP90"/>
    <mergeCell ref="AK30:AO30"/>
    <mergeCell ref="BE5:BE34"/>
    <mergeCell ref="K5:AO5"/>
    <mergeCell ref="K6:AO6"/>
    <mergeCell ref="E14:AJ14"/>
    <mergeCell ref="AG102:AM102"/>
    <mergeCell ref="AG104:AM104"/>
    <mergeCell ref="AG99:AM99"/>
    <mergeCell ref="AG98:AM98"/>
    <mergeCell ref="AG100:AM100"/>
    <mergeCell ref="AN104:AP104"/>
    <mergeCell ref="AN99:AP99"/>
    <mergeCell ref="AN103:AP103"/>
    <mergeCell ref="AN92:AP92"/>
    <mergeCell ref="AN100:AP100"/>
    <mergeCell ref="AN96:AP96"/>
    <mergeCell ref="AN102:AP102"/>
    <mergeCell ref="AN97:AP97"/>
    <mergeCell ref="AN101:AP101"/>
    <mergeCell ref="AN98:AP98"/>
    <mergeCell ref="D95:H95"/>
    <mergeCell ref="AG95:AM95"/>
    <mergeCell ref="AN95:AP95"/>
    <mergeCell ref="AS89:AT91"/>
    <mergeCell ref="AN94:AP94"/>
    <mergeCell ref="C92:G92"/>
  </mergeCells>
  <hyperlinks>
    <hyperlink ref="A96" location="'2-21-1 - SO 01 Spevnené p...'!C2" display="/" xr:uid="{00000000-0004-0000-0000-000000000000}"/>
    <hyperlink ref="A98" location="'2-21-2-1 - Typový mobiliá...'!C2" display="/" xr:uid="{00000000-0004-0000-0000-000001000000}"/>
    <hyperlink ref="A99" location="'2-21-2-2 - Typový mobiliá...'!C2" display="/" xr:uid="{00000000-0004-0000-0000-000002000000}"/>
    <hyperlink ref="A100" location="'2-21-2-3 - Atypové prvky'!C2" display="/" xr:uid="{00000000-0004-0000-0000-000003000000}"/>
    <hyperlink ref="A102" location="'2-21-3-1 - Výruby I.etapa'!C2" display="/" xr:uid="{00000000-0004-0000-0000-000004000000}"/>
    <hyperlink ref="A103" location="'2-21-3-3 - Vegetačné prvky'!C2" display="/" xr:uid="{00000000-0004-0000-0000-000006000000}"/>
    <hyperlink ref="A104" location="'2-21-4 - SO 04 Vodovodná 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59E6B-6B00-4935-8575-681533BC1578}">
  <dimension ref="B2:I17"/>
  <sheetViews>
    <sheetView workbookViewId="0">
      <selection activeCell="P38" sqref="P38"/>
    </sheetView>
  </sheetViews>
  <sheetFormatPr defaultRowHeight="11.25"/>
  <cols>
    <col min="2" max="2" width="9" customWidth="1"/>
    <col min="3" max="3" width="8" customWidth="1"/>
    <col min="4" max="4" width="17" customWidth="1"/>
    <col min="5" max="5" width="47.6640625" customWidth="1"/>
    <col min="6" max="6" width="9.83203125" customWidth="1"/>
    <col min="7" max="7" width="12.33203125" customWidth="1"/>
    <col min="8" max="8" width="18.83203125" customWidth="1"/>
    <col min="9" max="9" width="33" customWidth="1"/>
  </cols>
  <sheetData>
    <row r="2" spans="2:9" ht="18">
      <c r="B2" s="22" t="s">
        <v>125</v>
      </c>
      <c r="C2" s="2"/>
      <c r="D2" s="2"/>
      <c r="E2" s="2"/>
      <c r="F2" s="2"/>
      <c r="G2" s="2"/>
      <c r="H2" s="2"/>
      <c r="I2" s="2"/>
    </row>
    <row r="3" spans="2:9">
      <c r="B3" s="2"/>
      <c r="C3" s="2"/>
      <c r="D3" s="2"/>
      <c r="E3" s="2"/>
      <c r="F3" s="2"/>
      <c r="G3" s="2"/>
      <c r="H3" s="2"/>
      <c r="I3" s="2"/>
    </row>
    <row r="4" spans="2:9" ht="12.75">
      <c r="B4" s="224" t="s">
        <v>15</v>
      </c>
      <c r="C4" s="2" t="s">
        <v>952</v>
      </c>
      <c r="D4" s="2"/>
      <c r="E4" s="2"/>
      <c r="F4" s="2"/>
      <c r="G4" s="2"/>
      <c r="H4" s="2"/>
      <c r="I4" s="2"/>
    </row>
    <row r="5" spans="2:9" ht="15">
      <c r="B5" s="2"/>
      <c r="C5" s="231" t="s">
        <v>953</v>
      </c>
      <c r="D5" s="232"/>
      <c r="E5" s="231"/>
      <c r="F5" s="231"/>
      <c r="G5" s="231"/>
      <c r="H5" s="2"/>
      <c r="I5" s="2"/>
    </row>
    <row r="6" spans="2:9">
      <c r="B6" s="2"/>
      <c r="C6" s="2"/>
      <c r="D6" s="2"/>
      <c r="E6" s="2"/>
      <c r="F6" s="2"/>
      <c r="G6" s="2"/>
      <c r="H6" s="2"/>
      <c r="I6" s="2"/>
    </row>
    <row r="7" spans="2:9" ht="12.75">
      <c r="B7" s="224" t="s">
        <v>19</v>
      </c>
      <c r="C7" s="2"/>
      <c r="D7" s="2"/>
      <c r="E7" s="222"/>
      <c r="F7" s="2"/>
      <c r="G7" s="2"/>
      <c r="H7" s="224" t="s">
        <v>21</v>
      </c>
      <c r="I7" s="221"/>
    </row>
    <row r="8" spans="2:9">
      <c r="B8" s="2"/>
      <c r="C8" s="2"/>
      <c r="D8" s="2"/>
      <c r="E8" s="2"/>
      <c r="F8" s="2"/>
      <c r="G8" s="2"/>
      <c r="H8" s="2"/>
      <c r="I8" s="2"/>
    </row>
    <row r="9" spans="2:9" ht="12.75">
      <c r="B9" s="224" t="s">
        <v>23</v>
      </c>
      <c r="C9" s="2"/>
      <c r="D9" s="2"/>
      <c r="E9" s="222"/>
      <c r="F9" s="2"/>
      <c r="G9" s="2"/>
      <c r="H9" s="224" t="s">
        <v>29</v>
      </c>
      <c r="I9" s="223"/>
    </row>
    <row r="10" spans="2:9" ht="12.75">
      <c r="B10" s="224" t="s">
        <v>27</v>
      </c>
      <c r="C10" s="2"/>
      <c r="D10" s="2"/>
      <c r="E10" s="222"/>
      <c r="F10" s="2"/>
      <c r="G10" s="2"/>
      <c r="H10" s="224" t="s">
        <v>32</v>
      </c>
      <c r="I10" s="223"/>
    </row>
    <row r="11" spans="2:9">
      <c r="B11" s="2"/>
      <c r="C11" s="2"/>
      <c r="D11" s="2"/>
      <c r="E11" s="2"/>
      <c r="F11" s="2"/>
      <c r="G11" s="2"/>
      <c r="H11" s="2"/>
      <c r="I11" s="2"/>
    </row>
    <row r="12" spans="2:9" ht="12">
      <c r="B12" s="128" t="s">
        <v>126</v>
      </c>
      <c r="C12" s="129" t="s">
        <v>60</v>
      </c>
      <c r="D12" s="129" t="s">
        <v>56</v>
      </c>
      <c r="E12" s="129" t="s">
        <v>57</v>
      </c>
      <c r="F12" s="129" t="s">
        <v>127</v>
      </c>
      <c r="G12" s="129" t="s">
        <v>128</v>
      </c>
      <c r="H12" s="129" t="s">
        <v>129</v>
      </c>
      <c r="I12" s="130" t="s">
        <v>116</v>
      </c>
    </row>
    <row r="13" spans="2:9" ht="15.75">
      <c r="B13" s="70" t="s">
        <v>117</v>
      </c>
      <c r="C13" s="2"/>
      <c r="D13" s="2"/>
      <c r="E13" s="2"/>
      <c r="F13" s="2"/>
      <c r="G13" s="2"/>
      <c r="H13" s="2"/>
      <c r="I13" s="227">
        <f>BJ13</f>
        <v>0</v>
      </c>
    </row>
    <row r="14" spans="2:9" ht="15">
      <c r="B14" s="228"/>
      <c r="C14" s="138" t="s">
        <v>74</v>
      </c>
      <c r="D14" s="139" t="s">
        <v>500</v>
      </c>
      <c r="E14" s="139" t="s">
        <v>501</v>
      </c>
      <c r="F14" s="228"/>
      <c r="G14" s="228"/>
      <c r="H14" s="228"/>
      <c r="I14" s="229">
        <f>BJ14</f>
        <v>0</v>
      </c>
    </row>
    <row r="15" spans="2:9" ht="12.75">
      <c r="B15" s="228"/>
      <c r="C15" s="138" t="s">
        <v>74</v>
      </c>
      <c r="D15" s="148" t="s">
        <v>946</v>
      </c>
      <c r="E15" s="148" t="s">
        <v>947</v>
      </c>
      <c r="F15" s="228"/>
      <c r="G15" s="228"/>
      <c r="H15" s="228"/>
      <c r="I15" s="230">
        <f>BJ15</f>
        <v>0</v>
      </c>
    </row>
    <row r="16" spans="2:9" ht="25.5" customHeight="1">
      <c r="B16" s="151" t="s">
        <v>83</v>
      </c>
      <c r="C16" s="151" t="s">
        <v>142</v>
      </c>
      <c r="D16" s="152" t="s">
        <v>948</v>
      </c>
      <c r="E16" s="153" t="s">
        <v>949</v>
      </c>
      <c r="F16" s="154" t="s">
        <v>162</v>
      </c>
      <c r="G16" s="155">
        <v>414</v>
      </c>
      <c r="H16" s="156"/>
      <c r="I16" s="157">
        <f>ROUND(H16*G16,2)</f>
        <v>0</v>
      </c>
    </row>
    <row r="17" spans="2:9" ht="15.75" customHeight="1">
      <c r="B17" s="151" t="s">
        <v>91</v>
      </c>
      <c r="C17" s="151" t="s">
        <v>142</v>
      </c>
      <c r="D17" s="152" t="s">
        <v>950</v>
      </c>
      <c r="E17" s="153" t="s">
        <v>951</v>
      </c>
      <c r="F17" s="154" t="s">
        <v>208</v>
      </c>
      <c r="G17" s="155">
        <v>1</v>
      </c>
      <c r="H17" s="156"/>
      <c r="I17" s="157">
        <f>ROUND(H17*G17,2)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4"/>
  <sheetViews>
    <sheetView showGridLines="0" topLeftCell="A104" workbookViewId="0">
      <selection activeCell="I125" sqref="I1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84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2" customFormat="1" ht="12" customHeight="1">
      <c r="A8" s="33"/>
      <c r="B8" s="34"/>
      <c r="C8" s="33"/>
      <c r="D8" s="28" t="s">
        <v>112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6" t="s">
        <v>113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23. 3. 2021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61"/>
      <c r="G18" s="261"/>
      <c r="H18" s="261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28" t="s">
        <v>26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9" t="s">
        <v>1</v>
      </c>
      <c r="F27" s="269"/>
      <c r="G27" s="269"/>
      <c r="H27" s="269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4" t="s">
        <v>39</v>
      </c>
      <c r="E33" s="28" t="s">
        <v>40</v>
      </c>
      <c r="F33" s="105">
        <f>ROUND((SUM(BE122:BE193)),  2)</f>
        <v>0</v>
      </c>
      <c r="G33" s="33"/>
      <c r="H33" s="33"/>
      <c r="I33" s="106">
        <v>0.2</v>
      </c>
      <c r="J33" s="105">
        <f>ROUND(((SUM(BE122:BE193))*I33),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5">
        <f>ROUND((SUM(BF122:BF193)),  2)</f>
        <v>0</v>
      </c>
      <c r="G34" s="33"/>
      <c r="H34" s="33"/>
      <c r="I34" s="106">
        <v>0.2</v>
      </c>
      <c r="J34" s="105">
        <f>ROUND(((SUM(BF122:BF193))*I34),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5">
        <f>ROUND((SUM(BG122:BG193)),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5">
        <f>ROUND((SUM(BH122:BH193)),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5">
        <f>ROUND((SUM(BI122:BI193)),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112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6" t="str">
        <f>E9</f>
        <v>2-21-1 - SO 01 Spevnené plochy, chodníky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Dúbravka, Bratislava</v>
      </c>
      <c r="G89" s="33"/>
      <c r="H89" s="33"/>
      <c r="I89" s="28" t="s">
        <v>21</v>
      </c>
      <c r="J89" s="56" t="str">
        <f>IF(J12="","",J12)</f>
        <v>23. 3. 2021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3"/>
      <c r="E91" s="33"/>
      <c r="F91" s="26" t="str">
        <f>E15</f>
        <v>Metropolitní inštitút Bratislavy</v>
      </c>
      <c r="G91" s="33"/>
      <c r="H91" s="33"/>
      <c r="I91" s="28" t="s">
        <v>29</v>
      </c>
      <c r="J91" s="31" t="str">
        <f>E21</f>
        <v>Ing. Magdaléna Horňáková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115</v>
      </c>
      <c r="D94" s="107"/>
      <c r="E94" s="107"/>
      <c r="F94" s="107"/>
      <c r="G94" s="107"/>
      <c r="H94" s="107"/>
      <c r="I94" s="107"/>
      <c r="J94" s="116" t="s">
        <v>116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7" t="s">
        <v>117</v>
      </c>
      <c r="D96" s="33"/>
      <c r="E96" s="33"/>
      <c r="F96" s="33"/>
      <c r="G96" s="33"/>
      <c r="H96" s="33"/>
      <c r="I96" s="33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118</v>
      </c>
    </row>
    <row r="97" spans="1:31" s="9" customFormat="1" ht="24.95" customHeight="1">
      <c r="B97" s="118"/>
      <c r="D97" s="119" t="s">
        <v>119</v>
      </c>
      <c r="E97" s="120"/>
      <c r="F97" s="120"/>
      <c r="G97" s="120"/>
      <c r="H97" s="120"/>
      <c r="I97" s="120"/>
      <c r="J97" s="121">
        <f>J123</f>
        <v>0</v>
      </c>
      <c r="L97" s="118"/>
    </row>
    <row r="98" spans="1:31" s="10" customFormat="1" ht="19.899999999999999" customHeight="1">
      <c r="B98" s="122"/>
      <c r="D98" s="123" t="s">
        <v>120</v>
      </c>
      <c r="E98" s="124"/>
      <c r="F98" s="124"/>
      <c r="G98" s="124"/>
      <c r="H98" s="124"/>
      <c r="I98" s="124"/>
      <c r="J98" s="125">
        <f>J124</f>
        <v>0</v>
      </c>
      <c r="L98" s="122"/>
    </row>
    <row r="99" spans="1:31" s="10" customFormat="1" ht="19.899999999999999" customHeight="1">
      <c r="B99" s="122"/>
      <c r="D99" s="123" t="s">
        <v>121</v>
      </c>
      <c r="E99" s="124"/>
      <c r="F99" s="124"/>
      <c r="G99" s="124"/>
      <c r="H99" s="124"/>
      <c r="I99" s="124"/>
      <c r="J99" s="125">
        <f>J148</f>
        <v>0</v>
      </c>
      <c r="L99" s="122"/>
    </row>
    <row r="100" spans="1:31" s="10" customFormat="1" ht="19.899999999999999" customHeight="1">
      <c r="B100" s="122"/>
      <c r="D100" s="123" t="s">
        <v>122</v>
      </c>
      <c r="E100" s="124"/>
      <c r="F100" s="124"/>
      <c r="G100" s="124"/>
      <c r="H100" s="124"/>
      <c r="I100" s="124"/>
      <c r="J100" s="125">
        <f>J154</f>
        <v>0</v>
      </c>
      <c r="L100" s="122"/>
    </row>
    <row r="101" spans="1:31" s="10" customFormat="1" ht="19.899999999999999" customHeight="1">
      <c r="B101" s="122"/>
      <c r="D101" s="123" t="s">
        <v>123</v>
      </c>
      <c r="E101" s="124"/>
      <c r="F101" s="124"/>
      <c r="G101" s="124"/>
      <c r="H101" s="124"/>
      <c r="I101" s="124"/>
      <c r="J101" s="125">
        <f>J174</f>
        <v>0</v>
      </c>
      <c r="L101" s="122"/>
    </row>
    <row r="102" spans="1:31" s="10" customFormat="1" ht="19.899999999999999" customHeight="1">
      <c r="B102" s="122"/>
      <c r="D102" s="123" t="s">
        <v>124</v>
      </c>
      <c r="E102" s="124"/>
      <c r="F102" s="124"/>
      <c r="G102" s="124"/>
      <c r="H102" s="124"/>
      <c r="I102" s="124"/>
      <c r="J102" s="125">
        <f>J192</f>
        <v>0</v>
      </c>
      <c r="L102" s="122"/>
    </row>
    <row r="103" spans="1:31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6.95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6.95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95" customHeight="1">
      <c r="A109" s="33"/>
      <c r="B109" s="34"/>
      <c r="C109" s="22" t="s">
        <v>125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78" t="str">
        <f>E7</f>
        <v>Motýlia lúka - Pri kríži</v>
      </c>
      <c r="F112" s="279"/>
      <c r="G112" s="279"/>
      <c r="H112" s="279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112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66" t="str">
        <f>E9</f>
        <v>2-21-1 - SO 01 Spevnené plochy, chodníky</v>
      </c>
      <c r="F114" s="277"/>
      <c r="G114" s="277"/>
      <c r="H114" s="277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19</v>
      </c>
      <c r="D116" s="33"/>
      <c r="E116" s="33"/>
      <c r="F116" s="26" t="str">
        <f>F12</f>
        <v>Dúbravka, Bratislava</v>
      </c>
      <c r="G116" s="33"/>
      <c r="H116" s="33"/>
      <c r="I116" s="28" t="s">
        <v>21</v>
      </c>
      <c r="J116" s="56" t="str">
        <f>IF(J12="","",J12)</f>
        <v>23. 3. 2021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7" customHeight="1">
      <c r="A118" s="33"/>
      <c r="B118" s="34"/>
      <c r="C118" s="28" t="s">
        <v>23</v>
      </c>
      <c r="D118" s="33"/>
      <c r="E118" s="33"/>
      <c r="F118" s="26" t="str">
        <f>E15</f>
        <v>Metropolitní inštitút Bratislavy</v>
      </c>
      <c r="G118" s="33"/>
      <c r="H118" s="33"/>
      <c r="I118" s="28" t="s">
        <v>29</v>
      </c>
      <c r="J118" s="31" t="str">
        <f>E21</f>
        <v>Ing. Magdaléna Horňáková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27</v>
      </c>
      <c r="D119" s="33"/>
      <c r="E119" s="33"/>
      <c r="F119" s="26" t="str">
        <f>IF(E18="","",E18)</f>
        <v>Vyplň údaj</v>
      </c>
      <c r="G119" s="33"/>
      <c r="H119" s="33"/>
      <c r="I119" s="28" t="s">
        <v>32</v>
      </c>
      <c r="J119" s="31" t="str">
        <f>E24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6"/>
      <c r="B121" s="127"/>
      <c r="C121" s="128" t="s">
        <v>126</v>
      </c>
      <c r="D121" s="129" t="s">
        <v>60</v>
      </c>
      <c r="E121" s="129" t="s">
        <v>56</v>
      </c>
      <c r="F121" s="129" t="s">
        <v>57</v>
      </c>
      <c r="G121" s="129" t="s">
        <v>127</v>
      </c>
      <c r="H121" s="129" t="s">
        <v>128</v>
      </c>
      <c r="I121" s="129" t="s">
        <v>129</v>
      </c>
      <c r="J121" s="130" t="s">
        <v>116</v>
      </c>
      <c r="K121" s="131" t="s">
        <v>130</v>
      </c>
      <c r="L121" s="132"/>
      <c r="M121" s="63" t="s">
        <v>1</v>
      </c>
      <c r="N121" s="64" t="s">
        <v>39</v>
      </c>
      <c r="O121" s="64" t="s">
        <v>131</v>
      </c>
      <c r="P121" s="64" t="s">
        <v>132</v>
      </c>
      <c r="Q121" s="64" t="s">
        <v>133</v>
      </c>
      <c r="R121" s="64" t="s">
        <v>134</v>
      </c>
      <c r="S121" s="64" t="s">
        <v>135</v>
      </c>
      <c r="T121" s="65" t="s">
        <v>136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2.9" customHeight="1">
      <c r="A122" s="33"/>
      <c r="B122" s="34"/>
      <c r="C122" s="70" t="s">
        <v>117</v>
      </c>
      <c r="D122" s="33"/>
      <c r="E122" s="33"/>
      <c r="F122" s="33"/>
      <c r="G122" s="33"/>
      <c r="H122" s="33"/>
      <c r="I122" s="33"/>
      <c r="J122" s="133">
        <f>BK122</f>
        <v>0</v>
      </c>
      <c r="K122" s="33"/>
      <c r="L122" s="34"/>
      <c r="M122" s="66"/>
      <c r="N122" s="57"/>
      <c r="O122" s="67"/>
      <c r="P122" s="134">
        <f>P123</f>
        <v>0</v>
      </c>
      <c r="Q122" s="67"/>
      <c r="R122" s="134">
        <f>R123</f>
        <v>521.9324388</v>
      </c>
      <c r="S122" s="67"/>
      <c r="T122" s="135">
        <f>T123</f>
        <v>18.118099999999998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118</v>
      </c>
      <c r="BK122" s="136">
        <f>BK123</f>
        <v>0</v>
      </c>
    </row>
    <row r="123" spans="1:65" s="12" customFormat="1" ht="25.9" customHeight="1">
      <c r="B123" s="137"/>
      <c r="D123" s="138" t="s">
        <v>74</v>
      </c>
      <c r="E123" s="139" t="s">
        <v>137</v>
      </c>
      <c r="F123" s="139" t="s">
        <v>138</v>
      </c>
      <c r="I123" s="140"/>
      <c r="J123" s="141">
        <f>BK123</f>
        <v>0</v>
      </c>
      <c r="L123" s="137"/>
      <c r="M123" s="142"/>
      <c r="N123" s="143"/>
      <c r="O123" s="143"/>
      <c r="P123" s="144">
        <f>P124+P148+P154+P174+P192</f>
        <v>0</v>
      </c>
      <c r="Q123" s="143"/>
      <c r="R123" s="144">
        <f>R124+R148+R154+R174+R192</f>
        <v>521.9324388</v>
      </c>
      <c r="S123" s="143"/>
      <c r="T123" s="145">
        <f>T124+T148+T154+T174+T192</f>
        <v>18.118099999999998</v>
      </c>
      <c r="AR123" s="138" t="s">
        <v>83</v>
      </c>
      <c r="AT123" s="146" t="s">
        <v>74</v>
      </c>
      <c r="AU123" s="146" t="s">
        <v>75</v>
      </c>
      <c r="AY123" s="138" t="s">
        <v>139</v>
      </c>
      <c r="BK123" s="147">
        <f>BK124+BK148+BK154+BK174+BK192</f>
        <v>0</v>
      </c>
    </row>
    <row r="124" spans="1:65" s="12" customFormat="1" ht="22.9" customHeight="1">
      <c r="B124" s="137"/>
      <c r="D124" s="138" t="s">
        <v>74</v>
      </c>
      <c r="E124" s="148" t="s">
        <v>83</v>
      </c>
      <c r="F124" s="148" t="s">
        <v>140</v>
      </c>
      <c r="I124" s="140"/>
      <c r="J124" s="149">
        <f>BK124</f>
        <v>0</v>
      </c>
      <c r="L124" s="137"/>
      <c r="M124" s="142"/>
      <c r="N124" s="143"/>
      <c r="O124" s="143"/>
      <c r="P124" s="144">
        <f>SUM(P125:P147)</f>
        <v>0</v>
      </c>
      <c r="Q124" s="143"/>
      <c r="R124" s="144">
        <f>SUM(R125:R147)</f>
        <v>0</v>
      </c>
      <c r="S124" s="143"/>
      <c r="T124" s="145">
        <f>SUM(T125:T147)</f>
        <v>17.816099999999999</v>
      </c>
      <c r="AR124" s="138" t="s">
        <v>83</v>
      </c>
      <c r="AT124" s="146" t="s">
        <v>74</v>
      </c>
      <c r="AU124" s="146" t="s">
        <v>83</v>
      </c>
      <c r="AY124" s="138" t="s">
        <v>139</v>
      </c>
      <c r="BK124" s="147">
        <f>SUM(BK125:BK147)</f>
        <v>0</v>
      </c>
    </row>
    <row r="125" spans="1:65" s="2" customFormat="1" ht="24.2" customHeight="1">
      <c r="A125" s="33"/>
      <c r="B125" s="150"/>
      <c r="C125" s="151" t="s">
        <v>141</v>
      </c>
      <c r="D125" s="151" t="s">
        <v>142</v>
      </c>
      <c r="E125" s="152" t="s">
        <v>143</v>
      </c>
      <c r="F125" s="153" t="s">
        <v>144</v>
      </c>
      <c r="G125" s="154" t="s">
        <v>145</v>
      </c>
      <c r="H125" s="155">
        <v>14.1</v>
      </c>
      <c r="I125" s="156"/>
      <c r="J125" s="157">
        <f t="shared" ref="J125:J130" si="0">ROUND(I125*H125,2)</f>
        <v>0</v>
      </c>
      <c r="K125" s="158"/>
      <c r="L125" s="34"/>
      <c r="M125" s="159" t="s">
        <v>1</v>
      </c>
      <c r="N125" s="160" t="s">
        <v>41</v>
      </c>
      <c r="O125" s="59"/>
      <c r="P125" s="161">
        <f t="shared" ref="P125:P130" si="1">O125*H125</f>
        <v>0</v>
      </c>
      <c r="Q125" s="161">
        <v>0</v>
      </c>
      <c r="R125" s="161">
        <f t="shared" ref="R125:R130" si="2">Q125*H125</f>
        <v>0</v>
      </c>
      <c r="S125" s="161">
        <v>0.24</v>
      </c>
      <c r="T125" s="162">
        <f t="shared" ref="T125:T130" si="3">S125*H125</f>
        <v>3.3839999999999999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3" t="s">
        <v>146</v>
      </c>
      <c r="AT125" s="163" t="s">
        <v>142</v>
      </c>
      <c r="AU125" s="163" t="s">
        <v>91</v>
      </c>
      <c r="AY125" s="18" t="s">
        <v>139</v>
      </c>
      <c r="BE125" s="164">
        <f t="shared" ref="BE125:BE130" si="4">IF(N125="základná",J125,0)</f>
        <v>0</v>
      </c>
      <c r="BF125" s="164">
        <f t="shared" ref="BF125:BF130" si="5">IF(N125="znížená",J125,0)</f>
        <v>0</v>
      </c>
      <c r="BG125" s="164">
        <f t="shared" ref="BG125:BG130" si="6">IF(N125="zákl. prenesená",J125,0)</f>
        <v>0</v>
      </c>
      <c r="BH125" s="164">
        <f t="shared" ref="BH125:BH130" si="7">IF(N125="zníž. prenesená",J125,0)</f>
        <v>0</v>
      </c>
      <c r="BI125" s="164">
        <f t="shared" ref="BI125:BI130" si="8">IF(N125="nulová",J125,0)</f>
        <v>0</v>
      </c>
      <c r="BJ125" s="18" t="s">
        <v>91</v>
      </c>
      <c r="BK125" s="164">
        <f t="shared" ref="BK125:BK130" si="9">ROUND(I125*H125,2)</f>
        <v>0</v>
      </c>
      <c r="BL125" s="18" t="s">
        <v>146</v>
      </c>
      <c r="BM125" s="163" t="s">
        <v>147</v>
      </c>
    </row>
    <row r="126" spans="1:65" s="2" customFormat="1" ht="24.2" customHeight="1">
      <c r="A126" s="33"/>
      <c r="B126" s="150"/>
      <c r="C126" s="151" t="s">
        <v>148</v>
      </c>
      <c r="D126" s="151" t="s">
        <v>142</v>
      </c>
      <c r="E126" s="152" t="s">
        <v>149</v>
      </c>
      <c r="F126" s="153" t="s">
        <v>150</v>
      </c>
      <c r="G126" s="154" t="s">
        <v>145</v>
      </c>
      <c r="H126" s="155">
        <v>17</v>
      </c>
      <c r="I126" s="156"/>
      <c r="J126" s="157">
        <f t="shared" si="0"/>
        <v>0</v>
      </c>
      <c r="K126" s="158"/>
      <c r="L126" s="34"/>
      <c r="M126" s="159" t="s">
        <v>1</v>
      </c>
      <c r="N126" s="160" t="s">
        <v>41</v>
      </c>
      <c r="O126" s="59"/>
      <c r="P126" s="161">
        <f t="shared" si="1"/>
        <v>0</v>
      </c>
      <c r="Q126" s="161">
        <v>0</v>
      </c>
      <c r="R126" s="161">
        <f t="shared" si="2"/>
        <v>0</v>
      </c>
      <c r="S126" s="161">
        <v>0.23499999999999999</v>
      </c>
      <c r="T126" s="162">
        <f t="shared" si="3"/>
        <v>3.9949999999999997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146</v>
      </c>
      <c r="AT126" s="163" t="s">
        <v>142</v>
      </c>
      <c r="AU126" s="163" t="s">
        <v>91</v>
      </c>
      <c r="AY126" s="18" t="s">
        <v>139</v>
      </c>
      <c r="BE126" s="164">
        <f t="shared" si="4"/>
        <v>0</v>
      </c>
      <c r="BF126" s="164">
        <f t="shared" si="5"/>
        <v>0</v>
      </c>
      <c r="BG126" s="164">
        <f t="shared" si="6"/>
        <v>0</v>
      </c>
      <c r="BH126" s="164">
        <f t="shared" si="7"/>
        <v>0</v>
      </c>
      <c r="BI126" s="164">
        <f t="shared" si="8"/>
        <v>0</v>
      </c>
      <c r="BJ126" s="18" t="s">
        <v>91</v>
      </c>
      <c r="BK126" s="164">
        <f t="shared" si="9"/>
        <v>0</v>
      </c>
      <c r="BL126" s="18" t="s">
        <v>146</v>
      </c>
      <c r="BM126" s="163" t="s">
        <v>151</v>
      </c>
    </row>
    <row r="127" spans="1:65" s="2" customFormat="1" ht="24.2" customHeight="1">
      <c r="A127" s="33"/>
      <c r="B127" s="150"/>
      <c r="C127" s="151" t="s">
        <v>152</v>
      </c>
      <c r="D127" s="151" t="s">
        <v>142</v>
      </c>
      <c r="E127" s="152" t="s">
        <v>153</v>
      </c>
      <c r="F127" s="153" t="s">
        <v>154</v>
      </c>
      <c r="G127" s="154" t="s">
        <v>145</v>
      </c>
      <c r="H127" s="155">
        <v>17</v>
      </c>
      <c r="I127" s="156"/>
      <c r="J127" s="157">
        <f t="shared" si="0"/>
        <v>0</v>
      </c>
      <c r="K127" s="158"/>
      <c r="L127" s="34"/>
      <c r="M127" s="159" t="s">
        <v>1</v>
      </c>
      <c r="N127" s="160" t="s">
        <v>41</v>
      </c>
      <c r="O127" s="59"/>
      <c r="P127" s="161">
        <f t="shared" si="1"/>
        <v>0</v>
      </c>
      <c r="Q127" s="161">
        <v>0</v>
      </c>
      <c r="R127" s="161">
        <f t="shared" si="2"/>
        <v>0</v>
      </c>
      <c r="S127" s="161">
        <v>0.22500000000000001</v>
      </c>
      <c r="T127" s="162">
        <f t="shared" si="3"/>
        <v>3.8250000000000002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146</v>
      </c>
      <c r="AT127" s="163" t="s">
        <v>142</v>
      </c>
      <c r="AU127" s="163" t="s">
        <v>91</v>
      </c>
      <c r="AY127" s="18" t="s">
        <v>139</v>
      </c>
      <c r="BE127" s="164">
        <f t="shared" si="4"/>
        <v>0</v>
      </c>
      <c r="BF127" s="164">
        <f t="shared" si="5"/>
        <v>0</v>
      </c>
      <c r="BG127" s="164">
        <f t="shared" si="6"/>
        <v>0</v>
      </c>
      <c r="BH127" s="164">
        <f t="shared" si="7"/>
        <v>0</v>
      </c>
      <c r="BI127" s="164">
        <f t="shared" si="8"/>
        <v>0</v>
      </c>
      <c r="BJ127" s="18" t="s">
        <v>91</v>
      </c>
      <c r="BK127" s="164">
        <f t="shared" si="9"/>
        <v>0</v>
      </c>
      <c r="BL127" s="18" t="s">
        <v>146</v>
      </c>
      <c r="BM127" s="163" t="s">
        <v>155</v>
      </c>
    </row>
    <row r="128" spans="1:65" s="2" customFormat="1" ht="24.2" customHeight="1">
      <c r="A128" s="33"/>
      <c r="B128" s="150"/>
      <c r="C128" s="151" t="s">
        <v>156</v>
      </c>
      <c r="D128" s="151" t="s">
        <v>142</v>
      </c>
      <c r="E128" s="152" t="s">
        <v>157</v>
      </c>
      <c r="F128" s="153" t="s">
        <v>158</v>
      </c>
      <c r="G128" s="154" t="s">
        <v>145</v>
      </c>
      <c r="H128" s="155">
        <v>14.1</v>
      </c>
      <c r="I128" s="156"/>
      <c r="J128" s="157">
        <f t="shared" si="0"/>
        <v>0</v>
      </c>
      <c r="K128" s="158"/>
      <c r="L128" s="34"/>
      <c r="M128" s="159" t="s">
        <v>1</v>
      </c>
      <c r="N128" s="160" t="s">
        <v>41</v>
      </c>
      <c r="O128" s="59"/>
      <c r="P128" s="161">
        <f t="shared" si="1"/>
        <v>0</v>
      </c>
      <c r="Q128" s="161">
        <v>0</v>
      </c>
      <c r="R128" s="161">
        <f t="shared" si="2"/>
        <v>0</v>
      </c>
      <c r="S128" s="161">
        <v>0.18099999999999999</v>
      </c>
      <c r="T128" s="162">
        <f t="shared" si="3"/>
        <v>2.5520999999999998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 t="shared" si="4"/>
        <v>0</v>
      </c>
      <c r="BF128" s="164">
        <f t="shared" si="5"/>
        <v>0</v>
      </c>
      <c r="BG128" s="164">
        <f t="shared" si="6"/>
        <v>0</v>
      </c>
      <c r="BH128" s="164">
        <f t="shared" si="7"/>
        <v>0</v>
      </c>
      <c r="BI128" s="164">
        <f t="shared" si="8"/>
        <v>0</v>
      </c>
      <c r="BJ128" s="18" t="s">
        <v>91</v>
      </c>
      <c r="BK128" s="164">
        <f t="shared" si="9"/>
        <v>0</v>
      </c>
      <c r="BL128" s="18" t="s">
        <v>146</v>
      </c>
      <c r="BM128" s="163" t="s">
        <v>159</v>
      </c>
    </row>
    <row r="129" spans="1:65" s="2" customFormat="1" ht="24.2" customHeight="1">
      <c r="A129" s="33"/>
      <c r="B129" s="150"/>
      <c r="C129" s="151" t="s">
        <v>83</v>
      </c>
      <c r="D129" s="151" t="s">
        <v>142</v>
      </c>
      <c r="E129" s="152" t="s">
        <v>160</v>
      </c>
      <c r="F129" s="153" t="s">
        <v>161</v>
      </c>
      <c r="G129" s="154" t="s">
        <v>162</v>
      </c>
      <c r="H129" s="155">
        <v>28</v>
      </c>
      <c r="I129" s="156"/>
      <c r="J129" s="157">
        <f t="shared" si="0"/>
        <v>0</v>
      </c>
      <c r="K129" s="158"/>
      <c r="L129" s="34"/>
      <c r="M129" s="159" t="s">
        <v>1</v>
      </c>
      <c r="N129" s="160" t="s">
        <v>41</v>
      </c>
      <c r="O129" s="59"/>
      <c r="P129" s="161">
        <f t="shared" si="1"/>
        <v>0</v>
      </c>
      <c r="Q129" s="161">
        <v>0</v>
      </c>
      <c r="R129" s="161">
        <f t="shared" si="2"/>
        <v>0</v>
      </c>
      <c r="S129" s="161">
        <v>0.14499999999999999</v>
      </c>
      <c r="T129" s="162">
        <f t="shared" si="3"/>
        <v>4.0599999999999996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146</v>
      </c>
      <c r="AT129" s="163" t="s">
        <v>142</v>
      </c>
      <c r="AU129" s="163" t="s">
        <v>91</v>
      </c>
      <c r="AY129" s="18" t="s">
        <v>139</v>
      </c>
      <c r="BE129" s="164">
        <f t="shared" si="4"/>
        <v>0</v>
      </c>
      <c r="BF129" s="164">
        <f t="shared" si="5"/>
        <v>0</v>
      </c>
      <c r="BG129" s="164">
        <f t="shared" si="6"/>
        <v>0</v>
      </c>
      <c r="BH129" s="164">
        <f t="shared" si="7"/>
        <v>0</v>
      </c>
      <c r="BI129" s="164">
        <f t="shared" si="8"/>
        <v>0</v>
      </c>
      <c r="BJ129" s="18" t="s">
        <v>91</v>
      </c>
      <c r="BK129" s="164">
        <f t="shared" si="9"/>
        <v>0</v>
      </c>
      <c r="BL129" s="18" t="s">
        <v>146</v>
      </c>
      <c r="BM129" s="163" t="s">
        <v>163</v>
      </c>
    </row>
    <row r="130" spans="1:65" s="2" customFormat="1" ht="24.2" customHeight="1">
      <c r="A130" s="33"/>
      <c r="B130" s="150"/>
      <c r="C130" s="151" t="s">
        <v>164</v>
      </c>
      <c r="D130" s="151" t="s">
        <v>142</v>
      </c>
      <c r="E130" s="152" t="s">
        <v>165</v>
      </c>
      <c r="F130" s="153" t="s">
        <v>166</v>
      </c>
      <c r="G130" s="154" t="s">
        <v>167</v>
      </c>
      <c r="H130" s="155">
        <v>212.57</v>
      </c>
      <c r="I130" s="156"/>
      <c r="J130" s="157">
        <f t="shared" si="0"/>
        <v>0</v>
      </c>
      <c r="K130" s="158"/>
      <c r="L130" s="34"/>
      <c r="M130" s="159" t="s">
        <v>1</v>
      </c>
      <c r="N130" s="160" t="s">
        <v>41</v>
      </c>
      <c r="O130" s="59"/>
      <c r="P130" s="161">
        <f t="shared" si="1"/>
        <v>0</v>
      </c>
      <c r="Q130" s="161">
        <v>0</v>
      </c>
      <c r="R130" s="161">
        <f t="shared" si="2"/>
        <v>0</v>
      </c>
      <c r="S130" s="161">
        <v>0</v>
      </c>
      <c r="T130" s="162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146</v>
      </c>
      <c r="AT130" s="163" t="s">
        <v>142</v>
      </c>
      <c r="AU130" s="163" t="s">
        <v>91</v>
      </c>
      <c r="AY130" s="18" t="s">
        <v>139</v>
      </c>
      <c r="BE130" s="164">
        <f t="shared" si="4"/>
        <v>0</v>
      </c>
      <c r="BF130" s="164">
        <f t="shared" si="5"/>
        <v>0</v>
      </c>
      <c r="BG130" s="164">
        <f t="shared" si="6"/>
        <v>0</v>
      </c>
      <c r="BH130" s="164">
        <f t="shared" si="7"/>
        <v>0</v>
      </c>
      <c r="BI130" s="164">
        <f t="shared" si="8"/>
        <v>0</v>
      </c>
      <c r="BJ130" s="18" t="s">
        <v>91</v>
      </c>
      <c r="BK130" s="164">
        <f t="shared" si="9"/>
        <v>0</v>
      </c>
      <c r="BL130" s="18" t="s">
        <v>146</v>
      </c>
      <c r="BM130" s="163" t="s">
        <v>168</v>
      </c>
    </row>
    <row r="131" spans="1:65" s="13" customFormat="1">
      <c r="B131" s="165"/>
      <c r="D131" s="166" t="s">
        <v>169</v>
      </c>
      <c r="E131" s="167" t="s">
        <v>1</v>
      </c>
      <c r="F131" s="168" t="s">
        <v>170</v>
      </c>
      <c r="H131" s="169">
        <v>210.52500000000001</v>
      </c>
      <c r="I131" s="170"/>
      <c r="L131" s="165"/>
      <c r="M131" s="171"/>
      <c r="N131" s="172"/>
      <c r="O131" s="172"/>
      <c r="P131" s="172"/>
      <c r="Q131" s="172"/>
      <c r="R131" s="172"/>
      <c r="S131" s="172"/>
      <c r="T131" s="173"/>
      <c r="AT131" s="167" t="s">
        <v>169</v>
      </c>
      <c r="AU131" s="167" t="s">
        <v>91</v>
      </c>
      <c r="AV131" s="13" t="s">
        <v>91</v>
      </c>
      <c r="AW131" s="13" t="s">
        <v>31</v>
      </c>
      <c r="AX131" s="13" t="s">
        <v>75</v>
      </c>
      <c r="AY131" s="167" t="s">
        <v>139</v>
      </c>
    </row>
    <row r="132" spans="1:65" s="13" customFormat="1">
      <c r="B132" s="165"/>
      <c r="D132" s="166" t="s">
        <v>169</v>
      </c>
      <c r="E132" s="167" t="s">
        <v>1</v>
      </c>
      <c r="F132" s="168" t="s">
        <v>171</v>
      </c>
      <c r="H132" s="169">
        <v>1.7250000000000001</v>
      </c>
      <c r="I132" s="170"/>
      <c r="L132" s="165"/>
      <c r="M132" s="171"/>
      <c r="N132" s="172"/>
      <c r="O132" s="172"/>
      <c r="P132" s="172"/>
      <c r="Q132" s="172"/>
      <c r="R132" s="172"/>
      <c r="S132" s="172"/>
      <c r="T132" s="173"/>
      <c r="AT132" s="167" t="s">
        <v>169</v>
      </c>
      <c r="AU132" s="167" t="s">
        <v>91</v>
      </c>
      <c r="AV132" s="13" t="s">
        <v>91</v>
      </c>
      <c r="AW132" s="13" t="s">
        <v>31</v>
      </c>
      <c r="AX132" s="13" t="s">
        <v>75</v>
      </c>
      <c r="AY132" s="167" t="s">
        <v>139</v>
      </c>
    </row>
    <row r="133" spans="1:65" s="13" customFormat="1">
      <c r="B133" s="165"/>
      <c r="D133" s="166" t="s">
        <v>169</v>
      </c>
      <c r="E133" s="167" t="s">
        <v>1</v>
      </c>
      <c r="F133" s="168" t="s">
        <v>172</v>
      </c>
      <c r="H133" s="169">
        <v>0.32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169</v>
      </c>
      <c r="AU133" s="167" t="s">
        <v>91</v>
      </c>
      <c r="AV133" s="13" t="s">
        <v>91</v>
      </c>
      <c r="AW133" s="13" t="s">
        <v>31</v>
      </c>
      <c r="AX133" s="13" t="s">
        <v>75</v>
      </c>
      <c r="AY133" s="167" t="s">
        <v>139</v>
      </c>
    </row>
    <row r="134" spans="1:65" s="14" customFormat="1">
      <c r="B134" s="174"/>
      <c r="D134" s="166" t="s">
        <v>169</v>
      </c>
      <c r="E134" s="175" t="s">
        <v>1</v>
      </c>
      <c r="F134" s="176" t="s">
        <v>173</v>
      </c>
      <c r="H134" s="177">
        <v>212.57</v>
      </c>
      <c r="I134" s="178"/>
      <c r="L134" s="174"/>
      <c r="M134" s="179"/>
      <c r="N134" s="180"/>
      <c r="O134" s="180"/>
      <c r="P134" s="180"/>
      <c r="Q134" s="180"/>
      <c r="R134" s="180"/>
      <c r="S134" s="180"/>
      <c r="T134" s="181"/>
      <c r="AT134" s="175" t="s">
        <v>169</v>
      </c>
      <c r="AU134" s="175" t="s">
        <v>91</v>
      </c>
      <c r="AV134" s="14" t="s">
        <v>146</v>
      </c>
      <c r="AW134" s="14" t="s">
        <v>31</v>
      </c>
      <c r="AX134" s="14" t="s">
        <v>83</v>
      </c>
      <c r="AY134" s="175" t="s">
        <v>139</v>
      </c>
    </row>
    <row r="135" spans="1:65" s="2" customFormat="1" ht="24.2" customHeight="1">
      <c r="A135" s="33"/>
      <c r="B135" s="150"/>
      <c r="C135" s="151" t="s">
        <v>174</v>
      </c>
      <c r="D135" s="151" t="s">
        <v>142</v>
      </c>
      <c r="E135" s="152" t="s">
        <v>175</v>
      </c>
      <c r="F135" s="153" t="s">
        <v>176</v>
      </c>
      <c r="G135" s="154" t="s">
        <v>167</v>
      </c>
      <c r="H135" s="155">
        <v>212.57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146</v>
      </c>
      <c r="AT135" s="163" t="s">
        <v>142</v>
      </c>
      <c r="AU135" s="163" t="s">
        <v>91</v>
      </c>
      <c r="AY135" s="18" t="s">
        <v>139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91</v>
      </c>
      <c r="BK135" s="164">
        <f>ROUND(I135*H135,2)</f>
        <v>0</v>
      </c>
      <c r="BL135" s="18" t="s">
        <v>146</v>
      </c>
      <c r="BM135" s="163" t="s">
        <v>177</v>
      </c>
    </row>
    <row r="136" spans="1:65" s="2" customFormat="1" ht="24.2" customHeight="1">
      <c r="A136" s="33"/>
      <c r="B136" s="150"/>
      <c r="C136" s="151" t="s">
        <v>178</v>
      </c>
      <c r="D136" s="151" t="s">
        <v>142</v>
      </c>
      <c r="E136" s="152" t="s">
        <v>179</v>
      </c>
      <c r="F136" s="153" t="s">
        <v>180</v>
      </c>
      <c r="G136" s="154" t="s">
        <v>167</v>
      </c>
      <c r="H136" s="155">
        <v>102.57</v>
      </c>
      <c r="I136" s="156"/>
      <c r="J136" s="157">
        <f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146</v>
      </c>
      <c r="AT136" s="163" t="s">
        <v>142</v>
      </c>
      <c r="AU136" s="163" t="s">
        <v>91</v>
      </c>
      <c r="AY136" s="18" t="s">
        <v>139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91</v>
      </c>
      <c r="BK136" s="164">
        <f>ROUND(I136*H136,2)</f>
        <v>0</v>
      </c>
      <c r="BL136" s="18" t="s">
        <v>146</v>
      </c>
      <c r="BM136" s="163" t="s">
        <v>181</v>
      </c>
    </row>
    <row r="137" spans="1:65" s="13" customFormat="1">
      <c r="B137" s="165"/>
      <c r="D137" s="166" t="s">
        <v>169</v>
      </c>
      <c r="E137" s="167" t="s">
        <v>1</v>
      </c>
      <c r="F137" s="168" t="s">
        <v>182</v>
      </c>
      <c r="H137" s="169">
        <v>102.57</v>
      </c>
      <c r="I137" s="170"/>
      <c r="L137" s="165"/>
      <c r="M137" s="171"/>
      <c r="N137" s="172"/>
      <c r="O137" s="172"/>
      <c r="P137" s="172"/>
      <c r="Q137" s="172"/>
      <c r="R137" s="172"/>
      <c r="S137" s="172"/>
      <c r="T137" s="173"/>
      <c r="AT137" s="167" t="s">
        <v>169</v>
      </c>
      <c r="AU137" s="167" t="s">
        <v>91</v>
      </c>
      <c r="AV137" s="13" t="s">
        <v>91</v>
      </c>
      <c r="AW137" s="13" t="s">
        <v>31</v>
      </c>
      <c r="AX137" s="13" t="s">
        <v>83</v>
      </c>
      <c r="AY137" s="167" t="s">
        <v>139</v>
      </c>
    </row>
    <row r="138" spans="1:65" s="2" customFormat="1" ht="37.9" customHeight="1">
      <c r="A138" s="33"/>
      <c r="B138" s="150"/>
      <c r="C138" s="151" t="s">
        <v>183</v>
      </c>
      <c r="D138" s="151" t="s">
        <v>142</v>
      </c>
      <c r="E138" s="152" t="s">
        <v>184</v>
      </c>
      <c r="F138" s="153" t="s">
        <v>185</v>
      </c>
      <c r="G138" s="154" t="s">
        <v>167</v>
      </c>
      <c r="H138" s="155">
        <v>2256.54</v>
      </c>
      <c r="I138" s="156"/>
      <c r="J138" s="157">
        <f>ROUND(I138*H138,2)</f>
        <v>0</v>
      </c>
      <c r="K138" s="158"/>
      <c r="L138" s="34"/>
      <c r="M138" s="159" t="s">
        <v>1</v>
      </c>
      <c r="N138" s="160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146</v>
      </c>
      <c r="AT138" s="163" t="s">
        <v>142</v>
      </c>
      <c r="AU138" s="163" t="s">
        <v>91</v>
      </c>
      <c r="AY138" s="18" t="s">
        <v>139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91</v>
      </c>
      <c r="BK138" s="164">
        <f>ROUND(I138*H138,2)</f>
        <v>0</v>
      </c>
      <c r="BL138" s="18" t="s">
        <v>146</v>
      </c>
      <c r="BM138" s="163" t="s">
        <v>186</v>
      </c>
    </row>
    <row r="139" spans="1:65" s="13" customFormat="1">
      <c r="B139" s="165"/>
      <c r="D139" s="166" t="s">
        <v>169</v>
      </c>
      <c r="E139" s="167" t="s">
        <v>1</v>
      </c>
      <c r="F139" s="168" t="s">
        <v>187</v>
      </c>
      <c r="H139" s="169">
        <v>2256.54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169</v>
      </c>
      <c r="AU139" s="167" t="s">
        <v>91</v>
      </c>
      <c r="AV139" s="13" t="s">
        <v>91</v>
      </c>
      <c r="AW139" s="13" t="s">
        <v>31</v>
      </c>
      <c r="AX139" s="13" t="s">
        <v>83</v>
      </c>
      <c r="AY139" s="167" t="s">
        <v>139</v>
      </c>
    </row>
    <row r="140" spans="1:65" s="2" customFormat="1" ht="24.2" customHeight="1">
      <c r="A140" s="33"/>
      <c r="B140" s="150"/>
      <c r="C140" s="151" t="s">
        <v>188</v>
      </c>
      <c r="D140" s="151" t="s">
        <v>142</v>
      </c>
      <c r="E140" s="152" t="s">
        <v>189</v>
      </c>
      <c r="F140" s="153" t="s">
        <v>190</v>
      </c>
      <c r="G140" s="154" t="s">
        <v>191</v>
      </c>
      <c r="H140" s="155">
        <v>164.11199999999999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146</v>
      </c>
      <c r="AT140" s="163" t="s">
        <v>142</v>
      </c>
      <c r="AU140" s="163" t="s">
        <v>91</v>
      </c>
      <c r="AY140" s="18" t="s">
        <v>139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91</v>
      </c>
      <c r="BK140" s="164">
        <f>ROUND(I140*H140,2)</f>
        <v>0</v>
      </c>
      <c r="BL140" s="18" t="s">
        <v>146</v>
      </c>
      <c r="BM140" s="163" t="s">
        <v>192</v>
      </c>
    </row>
    <row r="141" spans="1:65" s="13" customFormat="1">
      <c r="B141" s="165"/>
      <c r="D141" s="166" t="s">
        <v>169</v>
      </c>
      <c r="E141" s="167" t="s">
        <v>1</v>
      </c>
      <c r="F141" s="168" t="s">
        <v>193</v>
      </c>
      <c r="H141" s="169">
        <v>164.11199999999999</v>
      </c>
      <c r="I141" s="170"/>
      <c r="L141" s="165"/>
      <c r="M141" s="171"/>
      <c r="N141" s="172"/>
      <c r="O141" s="172"/>
      <c r="P141" s="172"/>
      <c r="Q141" s="172"/>
      <c r="R141" s="172"/>
      <c r="S141" s="172"/>
      <c r="T141" s="173"/>
      <c r="AT141" s="167" t="s">
        <v>169</v>
      </c>
      <c r="AU141" s="167" t="s">
        <v>91</v>
      </c>
      <c r="AV141" s="13" t="s">
        <v>91</v>
      </c>
      <c r="AW141" s="13" t="s">
        <v>31</v>
      </c>
      <c r="AX141" s="13" t="s">
        <v>83</v>
      </c>
      <c r="AY141" s="167" t="s">
        <v>139</v>
      </c>
    </row>
    <row r="142" spans="1:65" s="2" customFormat="1" ht="24.2" customHeight="1">
      <c r="A142" s="33"/>
      <c r="B142" s="150"/>
      <c r="C142" s="151" t="s">
        <v>194</v>
      </c>
      <c r="D142" s="151" t="s">
        <v>142</v>
      </c>
      <c r="E142" s="152" t="s">
        <v>195</v>
      </c>
      <c r="F142" s="153" t="s">
        <v>196</v>
      </c>
      <c r="G142" s="154" t="s">
        <v>167</v>
      </c>
      <c r="H142" s="155">
        <v>110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146</v>
      </c>
      <c r="AT142" s="163" t="s">
        <v>142</v>
      </c>
      <c r="AU142" s="163" t="s">
        <v>91</v>
      </c>
      <c r="AY142" s="18" t="s">
        <v>139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91</v>
      </c>
      <c r="BK142" s="164">
        <f>ROUND(I142*H142,2)</f>
        <v>0</v>
      </c>
      <c r="BL142" s="18" t="s">
        <v>146</v>
      </c>
      <c r="BM142" s="163" t="s">
        <v>197</v>
      </c>
    </row>
    <row r="143" spans="1:65" s="2" customFormat="1" ht="14.45" customHeight="1">
      <c r="A143" s="33"/>
      <c r="B143" s="150"/>
      <c r="C143" s="151" t="s">
        <v>7</v>
      </c>
      <c r="D143" s="151" t="s">
        <v>142</v>
      </c>
      <c r="E143" s="152" t="s">
        <v>198</v>
      </c>
      <c r="F143" s="153" t="s">
        <v>199</v>
      </c>
      <c r="G143" s="154" t="s">
        <v>145</v>
      </c>
      <c r="H143" s="155">
        <v>609.4</v>
      </c>
      <c r="I143" s="156"/>
      <c r="J143" s="157">
        <f>ROUND(I143*H143,2)</f>
        <v>0</v>
      </c>
      <c r="K143" s="158"/>
      <c r="L143" s="34"/>
      <c r="M143" s="159" t="s">
        <v>1</v>
      </c>
      <c r="N143" s="160" t="s">
        <v>41</v>
      </c>
      <c r="O143" s="59"/>
      <c r="P143" s="161">
        <f>O143*H143</f>
        <v>0</v>
      </c>
      <c r="Q143" s="161">
        <v>0</v>
      </c>
      <c r="R143" s="161">
        <f>Q143*H143</f>
        <v>0</v>
      </c>
      <c r="S143" s="161">
        <v>0</v>
      </c>
      <c r="T143" s="162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146</v>
      </c>
      <c r="AT143" s="163" t="s">
        <v>142</v>
      </c>
      <c r="AU143" s="163" t="s">
        <v>91</v>
      </c>
      <c r="AY143" s="18" t="s">
        <v>139</v>
      </c>
      <c r="BE143" s="164">
        <f>IF(N143="základná",J143,0)</f>
        <v>0</v>
      </c>
      <c r="BF143" s="164">
        <f>IF(N143="znížená",J143,0)</f>
        <v>0</v>
      </c>
      <c r="BG143" s="164">
        <f>IF(N143="zákl. prenesená",J143,0)</f>
        <v>0</v>
      </c>
      <c r="BH143" s="164">
        <f>IF(N143="zníž. prenesená",J143,0)</f>
        <v>0</v>
      </c>
      <c r="BI143" s="164">
        <f>IF(N143="nulová",J143,0)</f>
        <v>0</v>
      </c>
      <c r="BJ143" s="18" t="s">
        <v>91</v>
      </c>
      <c r="BK143" s="164">
        <f>ROUND(I143*H143,2)</f>
        <v>0</v>
      </c>
      <c r="BL143" s="18" t="s">
        <v>146</v>
      </c>
      <c r="BM143" s="163" t="s">
        <v>200</v>
      </c>
    </row>
    <row r="144" spans="1:65" s="13" customFormat="1">
      <c r="B144" s="165"/>
      <c r="D144" s="166" t="s">
        <v>169</v>
      </c>
      <c r="E144" s="167" t="s">
        <v>1</v>
      </c>
      <c r="F144" s="168" t="s">
        <v>201</v>
      </c>
      <c r="H144" s="169">
        <v>601.5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169</v>
      </c>
      <c r="AU144" s="167" t="s">
        <v>91</v>
      </c>
      <c r="AV144" s="13" t="s">
        <v>91</v>
      </c>
      <c r="AW144" s="13" t="s">
        <v>31</v>
      </c>
      <c r="AX144" s="13" t="s">
        <v>75</v>
      </c>
      <c r="AY144" s="167" t="s">
        <v>139</v>
      </c>
    </row>
    <row r="145" spans="1:65" s="13" customFormat="1">
      <c r="B145" s="165"/>
      <c r="D145" s="166" t="s">
        <v>169</v>
      </c>
      <c r="E145" s="167" t="s">
        <v>1</v>
      </c>
      <c r="F145" s="168" t="s">
        <v>202</v>
      </c>
      <c r="H145" s="169">
        <v>6.9</v>
      </c>
      <c r="I145" s="170"/>
      <c r="L145" s="165"/>
      <c r="M145" s="171"/>
      <c r="N145" s="172"/>
      <c r="O145" s="172"/>
      <c r="P145" s="172"/>
      <c r="Q145" s="172"/>
      <c r="R145" s="172"/>
      <c r="S145" s="172"/>
      <c r="T145" s="173"/>
      <c r="AT145" s="167" t="s">
        <v>169</v>
      </c>
      <c r="AU145" s="167" t="s">
        <v>91</v>
      </c>
      <c r="AV145" s="13" t="s">
        <v>91</v>
      </c>
      <c r="AW145" s="13" t="s">
        <v>31</v>
      </c>
      <c r="AX145" s="13" t="s">
        <v>75</v>
      </c>
      <c r="AY145" s="167" t="s">
        <v>139</v>
      </c>
    </row>
    <row r="146" spans="1:65" s="13" customFormat="1">
      <c r="B146" s="165"/>
      <c r="D146" s="166" t="s">
        <v>169</v>
      </c>
      <c r="E146" s="167" t="s">
        <v>1</v>
      </c>
      <c r="F146" s="168" t="s">
        <v>203</v>
      </c>
      <c r="H146" s="169">
        <v>1</v>
      </c>
      <c r="I146" s="170"/>
      <c r="L146" s="165"/>
      <c r="M146" s="171"/>
      <c r="N146" s="172"/>
      <c r="O146" s="172"/>
      <c r="P146" s="172"/>
      <c r="Q146" s="172"/>
      <c r="R146" s="172"/>
      <c r="S146" s="172"/>
      <c r="T146" s="173"/>
      <c r="AT146" s="167" t="s">
        <v>169</v>
      </c>
      <c r="AU146" s="167" t="s">
        <v>91</v>
      </c>
      <c r="AV146" s="13" t="s">
        <v>91</v>
      </c>
      <c r="AW146" s="13" t="s">
        <v>31</v>
      </c>
      <c r="AX146" s="13" t="s">
        <v>75</v>
      </c>
      <c r="AY146" s="167" t="s">
        <v>139</v>
      </c>
    </row>
    <row r="147" spans="1:65" s="14" customFormat="1">
      <c r="B147" s="174"/>
      <c r="D147" s="166" t="s">
        <v>169</v>
      </c>
      <c r="E147" s="175" t="s">
        <v>1</v>
      </c>
      <c r="F147" s="176" t="s">
        <v>173</v>
      </c>
      <c r="H147" s="177">
        <v>609.4</v>
      </c>
      <c r="I147" s="178"/>
      <c r="L147" s="174"/>
      <c r="M147" s="179"/>
      <c r="N147" s="180"/>
      <c r="O147" s="180"/>
      <c r="P147" s="180"/>
      <c r="Q147" s="180"/>
      <c r="R147" s="180"/>
      <c r="S147" s="180"/>
      <c r="T147" s="181"/>
      <c r="AT147" s="175" t="s">
        <v>169</v>
      </c>
      <c r="AU147" s="175" t="s">
        <v>91</v>
      </c>
      <c r="AV147" s="14" t="s">
        <v>146</v>
      </c>
      <c r="AW147" s="14" t="s">
        <v>31</v>
      </c>
      <c r="AX147" s="14" t="s">
        <v>83</v>
      </c>
      <c r="AY147" s="175" t="s">
        <v>139</v>
      </c>
    </row>
    <row r="148" spans="1:65" s="12" customFormat="1" ht="22.9" customHeight="1">
      <c r="B148" s="137"/>
      <c r="D148" s="138" t="s">
        <v>74</v>
      </c>
      <c r="E148" s="148" t="s">
        <v>146</v>
      </c>
      <c r="F148" s="148" t="s">
        <v>204</v>
      </c>
      <c r="I148" s="140"/>
      <c r="J148" s="149">
        <f>BK148</f>
        <v>0</v>
      </c>
      <c r="L148" s="137"/>
      <c r="M148" s="142"/>
      <c r="N148" s="143"/>
      <c r="O148" s="143"/>
      <c r="P148" s="144">
        <f>SUM(P149:P153)</f>
        <v>0</v>
      </c>
      <c r="Q148" s="143"/>
      <c r="R148" s="144">
        <f>SUM(R149:R153)</f>
        <v>10.777200000000001</v>
      </c>
      <c r="S148" s="143"/>
      <c r="T148" s="145">
        <f>SUM(T149:T153)</f>
        <v>0</v>
      </c>
      <c r="AR148" s="138" t="s">
        <v>83</v>
      </c>
      <c r="AT148" s="146" t="s">
        <v>74</v>
      </c>
      <c r="AU148" s="146" t="s">
        <v>83</v>
      </c>
      <c r="AY148" s="138" t="s">
        <v>139</v>
      </c>
      <c r="BK148" s="147">
        <f>SUM(BK149:BK153)</f>
        <v>0</v>
      </c>
    </row>
    <row r="149" spans="1:65" s="2" customFormat="1" ht="14.45" customHeight="1">
      <c r="A149" s="33"/>
      <c r="B149" s="150"/>
      <c r="C149" s="151" t="s">
        <v>205</v>
      </c>
      <c r="D149" s="151" t="s">
        <v>142</v>
      </c>
      <c r="E149" s="152" t="s">
        <v>206</v>
      </c>
      <c r="F149" s="153" t="s">
        <v>207</v>
      </c>
      <c r="G149" s="154" t="s">
        <v>208</v>
      </c>
      <c r="H149" s="155">
        <v>10</v>
      </c>
      <c r="I149" s="156"/>
      <c r="J149" s="157">
        <f>ROUND(I149*H149,2)</f>
        <v>0</v>
      </c>
      <c r="K149" s="158"/>
      <c r="L149" s="34"/>
      <c r="M149" s="159" t="s">
        <v>1</v>
      </c>
      <c r="N149" s="160" t="s">
        <v>41</v>
      </c>
      <c r="O149" s="59"/>
      <c r="P149" s="161">
        <f>O149*H149</f>
        <v>0</v>
      </c>
      <c r="Q149" s="161">
        <v>3.1220000000000001E-2</v>
      </c>
      <c r="R149" s="161">
        <f>Q149*H149</f>
        <v>0.31220000000000003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146</v>
      </c>
      <c r="AT149" s="163" t="s">
        <v>142</v>
      </c>
      <c r="AU149" s="163" t="s">
        <v>91</v>
      </c>
      <c r="AY149" s="18" t="s">
        <v>139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91</v>
      </c>
      <c r="BK149" s="164">
        <f>ROUND(I149*H149,2)</f>
        <v>0</v>
      </c>
      <c r="BL149" s="18" t="s">
        <v>146</v>
      </c>
      <c r="BM149" s="163" t="s">
        <v>209</v>
      </c>
    </row>
    <row r="150" spans="1:65" s="2" customFormat="1" ht="14.45" customHeight="1">
      <c r="A150" s="33"/>
      <c r="B150" s="150"/>
      <c r="C150" s="182" t="s">
        <v>210</v>
      </c>
      <c r="D150" s="182" t="s">
        <v>211</v>
      </c>
      <c r="E150" s="183" t="s">
        <v>212</v>
      </c>
      <c r="F150" s="184" t="s">
        <v>213</v>
      </c>
      <c r="G150" s="185" t="s">
        <v>208</v>
      </c>
      <c r="H150" s="186">
        <v>4</v>
      </c>
      <c r="I150" s="187"/>
      <c r="J150" s="188">
        <f>ROUND(I150*H150,2)</f>
        <v>0</v>
      </c>
      <c r="K150" s="189"/>
      <c r="L150" s="190"/>
      <c r="M150" s="191" t="s">
        <v>1</v>
      </c>
      <c r="N150" s="192" t="s">
        <v>41</v>
      </c>
      <c r="O150" s="59"/>
      <c r="P150" s="161">
        <f>O150*H150</f>
        <v>0</v>
      </c>
      <c r="Q150" s="161">
        <v>0.97499999999999998</v>
      </c>
      <c r="R150" s="161">
        <f>Q150*H150</f>
        <v>3.9</v>
      </c>
      <c r="S150" s="161">
        <v>0</v>
      </c>
      <c r="T150" s="162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148</v>
      </c>
      <c r="AT150" s="163" t="s">
        <v>211</v>
      </c>
      <c r="AU150" s="163" t="s">
        <v>91</v>
      </c>
      <c r="AY150" s="18" t="s">
        <v>139</v>
      </c>
      <c r="BE150" s="164">
        <f>IF(N150="základná",J150,0)</f>
        <v>0</v>
      </c>
      <c r="BF150" s="164">
        <f>IF(N150="znížená",J150,0)</f>
        <v>0</v>
      </c>
      <c r="BG150" s="164">
        <f>IF(N150="zákl. prenesená",J150,0)</f>
        <v>0</v>
      </c>
      <c r="BH150" s="164">
        <f>IF(N150="zníž. prenesená",J150,0)</f>
        <v>0</v>
      </c>
      <c r="BI150" s="164">
        <f>IF(N150="nulová",J150,0)</f>
        <v>0</v>
      </c>
      <c r="BJ150" s="18" t="s">
        <v>91</v>
      </c>
      <c r="BK150" s="164">
        <f>ROUND(I150*H150,2)</f>
        <v>0</v>
      </c>
      <c r="BL150" s="18" t="s">
        <v>146</v>
      </c>
      <c r="BM150" s="163" t="s">
        <v>214</v>
      </c>
    </row>
    <row r="151" spans="1:65" s="2" customFormat="1" ht="14.45" customHeight="1">
      <c r="A151" s="33"/>
      <c r="B151" s="150"/>
      <c r="C151" s="182" t="s">
        <v>215</v>
      </c>
      <c r="D151" s="182" t="s">
        <v>211</v>
      </c>
      <c r="E151" s="183" t="s">
        <v>216</v>
      </c>
      <c r="F151" s="184" t="s">
        <v>217</v>
      </c>
      <c r="G151" s="185" t="s">
        <v>208</v>
      </c>
      <c r="H151" s="186">
        <v>4</v>
      </c>
      <c r="I151" s="187"/>
      <c r="J151" s="188">
        <f>ROUND(I151*H151,2)</f>
        <v>0</v>
      </c>
      <c r="K151" s="189"/>
      <c r="L151" s="190"/>
      <c r="M151" s="191" t="s">
        <v>1</v>
      </c>
      <c r="N151" s="192" t="s">
        <v>41</v>
      </c>
      <c r="O151" s="59"/>
      <c r="P151" s="161">
        <f>O151*H151</f>
        <v>0</v>
      </c>
      <c r="Q151" s="161">
        <v>0.99399999999999999</v>
      </c>
      <c r="R151" s="161">
        <f>Q151*H151</f>
        <v>3.976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148</v>
      </c>
      <c r="AT151" s="163" t="s">
        <v>211</v>
      </c>
      <c r="AU151" s="163" t="s">
        <v>91</v>
      </c>
      <c r="AY151" s="18" t="s">
        <v>139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91</v>
      </c>
      <c r="BK151" s="164">
        <f>ROUND(I151*H151,2)</f>
        <v>0</v>
      </c>
      <c r="BL151" s="18" t="s">
        <v>146</v>
      </c>
      <c r="BM151" s="163" t="s">
        <v>218</v>
      </c>
    </row>
    <row r="152" spans="1:65" s="2" customFormat="1" ht="14.45" customHeight="1">
      <c r="A152" s="33"/>
      <c r="B152" s="150"/>
      <c r="C152" s="182" t="s">
        <v>219</v>
      </c>
      <c r="D152" s="182" t="s">
        <v>211</v>
      </c>
      <c r="E152" s="183" t="s">
        <v>220</v>
      </c>
      <c r="F152" s="184" t="s">
        <v>221</v>
      </c>
      <c r="G152" s="185" t="s">
        <v>208</v>
      </c>
      <c r="H152" s="186">
        <v>1</v>
      </c>
      <c r="I152" s="187"/>
      <c r="J152" s="188">
        <f>ROUND(I152*H152,2)</f>
        <v>0</v>
      </c>
      <c r="K152" s="189"/>
      <c r="L152" s="190"/>
      <c r="M152" s="191" t="s">
        <v>1</v>
      </c>
      <c r="N152" s="192" t="s">
        <v>41</v>
      </c>
      <c r="O152" s="59"/>
      <c r="P152" s="161">
        <f>O152*H152</f>
        <v>0</v>
      </c>
      <c r="Q152" s="161">
        <v>1.4570000000000001</v>
      </c>
      <c r="R152" s="161">
        <f>Q152*H152</f>
        <v>1.4570000000000001</v>
      </c>
      <c r="S152" s="161">
        <v>0</v>
      </c>
      <c r="T152" s="16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148</v>
      </c>
      <c r="AT152" s="163" t="s">
        <v>211</v>
      </c>
      <c r="AU152" s="163" t="s">
        <v>91</v>
      </c>
      <c r="AY152" s="18" t="s">
        <v>139</v>
      </c>
      <c r="BE152" s="164">
        <f>IF(N152="základná",J152,0)</f>
        <v>0</v>
      </c>
      <c r="BF152" s="164">
        <f>IF(N152="znížená",J152,0)</f>
        <v>0</v>
      </c>
      <c r="BG152" s="164">
        <f>IF(N152="zákl. prenesená",J152,0)</f>
        <v>0</v>
      </c>
      <c r="BH152" s="164">
        <f>IF(N152="zníž. prenesená",J152,0)</f>
        <v>0</v>
      </c>
      <c r="BI152" s="164">
        <f>IF(N152="nulová",J152,0)</f>
        <v>0</v>
      </c>
      <c r="BJ152" s="18" t="s">
        <v>91</v>
      </c>
      <c r="BK152" s="164">
        <f>ROUND(I152*H152,2)</f>
        <v>0</v>
      </c>
      <c r="BL152" s="18" t="s">
        <v>146</v>
      </c>
      <c r="BM152" s="163" t="s">
        <v>222</v>
      </c>
    </row>
    <row r="153" spans="1:65" s="2" customFormat="1" ht="14.45" customHeight="1">
      <c r="A153" s="33"/>
      <c r="B153" s="150"/>
      <c r="C153" s="182" t="s">
        <v>223</v>
      </c>
      <c r="D153" s="182" t="s">
        <v>211</v>
      </c>
      <c r="E153" s="183" t="s">
        <v>224</v>
      </c>
      <c r="F153" s="184" t="s">
        <v>225</v>
      </c>
      <c r="G153" s="185" t="s">
        <v>208</v>
      </c>
      <c r="H153" s="186">
        <v>1</v>
      </c>
      <c r="I153" s="187"/>
      <c r="J153" s="188">
        <f>ROUND(I153*H153,2)</f>
        <v>0</v>
      </c>
      <c r="K153" s="189"/>
      <c r="L153" s="190"/>
      <c r="M153" s="191" t="s">
        <v>1</v>
      </c>
      <c r="N153" s="192" t="s">
        <v>41</v>
      </c>
      <c r="O153" s="59"/>
      <c r="P153" s="161">
        <f>O153*H153</f>
        <v>0</v>
      </c>
      <c r="Q153" s="161">
        <v>1.1319999999999999</v>
      </c>
      <c r="R153" s="161">
        <f>Q153*H153</f>
        <v>1.1319999999999999</v>
      </c>
      <c r="S153" s="161">
        <v>0</v>
      </c>
      <c r="T153" s="16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148</v>
      </c>
      <c r="AT153" s="163" t="s">
        <v>211</v>
      </c>
      <c r="AU153" s="163" t="s">
        <v>91</v>
      </c>
      <c r="AY153" s="18" t="s">
        <v>139</v>
      </c>
      <c r="BE153" s="164">
        <f>IF(N153="základná",J153,0)</f>
        <v>0</v>
      </c>
      <c r="BF153" s="164">
        <f>IF(N153="znížená",J153,0)</f>
        <v>0</v>
      </c>
      <c r="BG153" s="164">
        <f>IF(N153="zákl. prenesená",J153,0)</f>
        <v>0</v>
      </c>
      <c r="BH153" s="164">
        <f>IF(N153="zníž. prenesená",J153,0)</f>
        <v>0</v>
      </c>
      <c r="BI153" s="164">
        <f>IF(N153="nulová",J153,0)</f>
        <v>0</v>
      </c>
      <c r="BJ153" s="18" t="s">
        <v>91</v>
      </c>
      <c r="BK153" s="164">
        <f>ROUND(I153*H153,2)</f>
        <v>0</v>
      </c>
      <c r="BL153" s="18" t="s">
        <v>146</v>
      </c>
      <c r="BM153" s="163" t="s">
        <v>226</v>
      </c>
    </row>
    <row r="154" spans="1:65" s="12" customFormat="1" ht="22.9" customHeight="1">
      <c r="B154" s="137"/>
      <c r="D154" s="138" t="s">
        <v>74</v>
      </c>
      <c r="E154" s="148" t="s">
        <v>156</v>
      </c>
      <c r="F154" s="148" t="s">
        <v>227</v>
      </c>
      <c r="I154" s="140"/>
      <c r="J154" s="149">
        <f>BK154</f>
        <v>0</v>
      </c>
      <c r="L154" s="137"/>
      <c r="M154" s="142"/>
      <c r="N154" s="143"/>
      <c r="O154" s="143"/>
      <c r="P154" s="144">
        <f>SUM(P155:P173)</f>
        <v>0</v>
      </c>
      <c r="Q154" s="143"/>
      <c r="R154" s="144">
        <f>SUM(R155:R173)</f>
        <v>507.27839400000005</v>
      </c>
      <c r="S154" s="143"/>
      <c r="T154" s="145">
        <f>SUM(T155:T173)</f>
        <v>0</v>
      </c>
      <c r="AR154" s="138" t="s">
        <v>83</v>
      </c>
      <c r="AT154" s="146" t="s">
        <v>74</v>
      </c>
      <c r="AU154" s="146" t="s">
        <v>83</v>
      </c>
      <c r="AY154" s="138" t="s">
        <v>139</v>
      </c>
      <c r="BK154" s="147">
        <f>SUM(BK155:BK173)</f>
        <v>0</v>
      </c>
    </row>
    <row r="155" spans="1:65" s="2" customFormat="1" ht="14.45" customHeight="1">
      <c r="A155" s="33"/>
      <c r="B155" s="150"/>
      <c r="C155" s="151" t="s">
        <v>228</v>
      </c>
      <c r="D155" s="151" t="s">
        <v>142</v>
      </c>
      <c r="E155" s="152" t="s">
        <v>229</v>
      </c>
      <c r="F155" s="153" t="s">
        <v>230</v>
      </c>
      <c r="G155" s="154" t="s">
        <v>145</v>
      </c>
      <c r="H155" s="155">
        <v>601.5</v>
      </c>
      <c r="I155" s="156"/>
      <c r="J155" s="157">
        <f>ROUND(I155*H155,2)</f>
        <v>0</v>
      </c>
      <c r="K155" s="158"/>
      <c r="L155" s="34"/>
      <c r="M155" s="159" t="s">
        <v>1</v>
      </c>
      <c r="N155" s="160" t="s">
        <v>41</v>
      </c>
      <c r="O155" s="59"/>
      <c r="P155" s="161">
        <f>O155*H155</f>
        <v>0</v>
      </c>
      <c r="Q155" s="161">
        <v>0.02</v>
      </c>
      <c r="R155" s="161">
        <f>Q155*H155</f>
        <v>12.030000000000001</v>
      </c>
      <c r="S155" s="161">
        <v>0</v>
      </c>
      <c r="T155" s="16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146</v>
      </c>
      <c r="AT155" s="163" t="s">
        <v>142</v>
      </c>
      <c r="AU155" s="163" t="s">
        <v>91</v>
      </c>
      <c r="AY155" s="18" t="s">
        <v>139</v>
      </c>
      <c r="BE155" s="164">
        <f>IF(N155="základná",J155,0)</f>
        <v>0</v>
      </c>
      <c r="BF155" s="164">
        <f>IF(N155="znížená",J155,0)</f>
        <v>0</v>
      </c>
      <c r="BG155" s="164">
        <f>IF(N155="zákl. prenesená",J155,0)</f>
        <v>0</v>
      </c>
      <c r="BH155" s="164">
        <f>IF(N155="zníž. prenesená",J155,0)</f>
        <v>0</v>
      </c>
      <c r="BI155" s="164">
        <f>IF(N155="nulová",J155,0)</f>
        <v>0</v>
      </c>
      <c r="BJ155" s="18" t="s">
        <v>91</v>
      </c>
      <c r="BK155" s="164">
        <f>ROUND(I155*H155,2)</f>
        <v>0</v>
      </c>
      <c r="BL155" s="18" t="s">
        <v>146</v>
      </c>
      <c r="BM155" s="163" t="s">
        <v>231</v>
      </c>
    </row>
    <row r="156" spans="1:65" s="2" customFormat="1" ht="24.2" customHeight="1">
      <c r="A156" s="33"/>
      <c r="B156" s="150"/>
      <c r="C156" s="151" t="s">
        <v>232</v>
      </c>
      <c r="D156" s="151" t="s">
        <v>142</v>
      </c>
      <c r="E156" s="152" t="s">
        <v>233</v>
      </c>
      <c r="F156" s="153" t="s">
        <v>234</v>
      </c>
      <c r="G156" s="154" t="s">
        <v>145</v>
      </c>
      <c r="H156" s="155">
        <v>1</v>
      </c>
      <c r="I156" s="156"/>
      <c r="J156" s="157">
        <f>ROUND(I156*H156,2)</f>
        <v>0</v>
      </c>
      <c r="K156" s="158"/>
      <c r="L156" s="34"/>
      <c r="M156" s="159" t="s">
        <v>1</v>
      </c>
      <c r="N156" s="160" t="s">
        <v>41</v>
      </c>
      <c r="O156" s="59"/>
      <c r="P156" s="161">
        <f>O156*H156</f>
        <v>0</v>
      </c>
      <c r="Q156" s="161">
        <v>0.39800000000000002</v>
      </c>
      <c r="R156" s="161">
        <f>Q156*H156</f>
        <v>0.39800000000000002</v>
      </c>
      <c r="S156" s="161">
        <v>0</v>
      </c>
      <c r="T156" s="162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146</v>
      </c>
      <c r="AT156" s="163" t="s">
        <v>142</v>
      </c>
      <c r="AU156" s="163" t="s">
        <v>91</v>
      </c>
      <c r="AY156" s="18" t="s">
        <v>139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91</v>
      </c>
      <c r="BK156" s="164">
        <f>ROUND(I156*H156,2)</f>
        <v>0</v>
      </c>
      <c r="BL156" s="18" t="s">
        <v>146</v>
      </c>
      <c r="BM156" s="163" t="s">
        <v>235</v>
      </c>
    </row>
    <row r="157" spans="1:65" s="13" customFormat="1">
      <c r="B157" s="165"/>
      <c r="D157" s="166" t="s">
        <v>169</v>
      </c>
      <c r="E157" s="167" t="s">
        <v>1</v>
      </c>
      <c r="F157" s="168" t="s">
        <v>203</v>
      </c>
      <c r="H157" s="169">
        <v>1</v>
      </c>
      <c r="I157" s="170"/>
      <c r="L157" s="165"/>
      <c r="M157" s="171"/>
      <c r="N157" s="172"/>
      <c r="O157" s="172"/>
      <c r="P157" s="172"/>
      <c r="Q157" s="172"/>
      <c r="R157" s="172"/>
      <c r="S157" s="172"/>
      <c r="T157" s="173"/>
      <c r="AT157" s="167" t="s">
        <v>169</v>
      </c>
      <c r="AU157" s="167" t="s">
        <v>91</v>
      </c>
      <c r="AV157" s="13" t="s">
        <v>91</v>
      </c>
      <c r="AW157" s="13" t="s">
        <v>31</v>
      </c>
      <c r="AX157" s="13" t="s">
        <v>75</v>
      </c>
      <c r="AY157" s="167" t="s">
        <v>139</v>
      </c>
    </row>
    <row r="158" spans="1:65" s="14" customFormat="1">
      <c r="B158" s="174"/>
      <c r="D158" s="166" t="s">
        <v>169</v>
      </c>
      <c r="E158" s="175" t="s">
        <v>1</v>
      </c>
      <c r="F158" s="176" t="s">
        <v>173</v>
      </c>
      <c r="H158" s="177">
        <v>1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169</v>
      </c>
      <c r="AU158" s="175" t="s">
        <v>91</v>
      </c>
      <c r="AV158" s="14" t="s">
        <v>146</v>
      </c>
      <c r="AW158" s="14" t="s">
        <v>31</v>
      </c>
      <c r="AX158" s="14" t="s">
        <v>83</v>
      </c>
      <c r="AY158" s="175" t="s">
        <v>139</v>
      </c>
    </row>
    <row r="159" spans="1:65" s="2" customFormat="1" ht="24.2" customHeight="1">
      <c r="A159" s="33"/>
      <c r="B159" s="150"/>
      <c r="C159" s="151" t="s">
        <v>236</v>
      </c>
      <c r="D159" s="151" t="s">
        <v>142</v>
      </c>
      <c r="E159" s="152" t="s">
        <v>237</v>
      </c>
      <c r="F159" s="153" t="s">
        <v>238</v>
      </c>
      <c r="G159" s="154" t="s">
        <v>145</v>
      </c>
      <c r="H159" s="155">
        <v>6.9</v>
      </c>
      <c r="I159" s="156"/>
      <c r="J159" s="157">
        <f>ROUND(I159*H159,2)</f>
        <v>0</v>
      </c>
      <c r="K159" s="158"/>
      <c r="L159" s="34"/>
      <c r="M159" s="159" t="s">
        <v>1</v>
      </c>
      <c r="N159" s="160" t="s">
        <v>41</v>
      </c>
      <c r="O159" s="59"/>
      <c r="P159" s="161">
        <f>O159*H159</f>
        <v>0</v>
      </c>
      <c r="Q159" s="161">
        <v>0.48574000000000001</v>
      </c>
      <c r="R159" s="161">
        <f>Q159*H159</f>
        <v>3.3516060000000003</v>
      </c>
      <c r="S159" s="161">
        <v>0</v>
      </c>
      <c r="T159" s="162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146</v>
      </c>
      <c r="AT159" s="163" t="s">
        <v>142</v>
      </c>
      <c r="AU159" s="163" t="s">
        <v>91</v>
      </c>
      <c r="AY159" s="18" t="s">
        <v>139</v>
      </c>
      <c r="BE159" s="164">
        <f>IF(N159="základná",J159,0)</f>
        <v>0</v>
      </c>
      <c r="BF159" s="164">
        <f>IF(N159="znížená",J159,0)</f>
        <v>0</v>
      </c>
      <c r="BG159" s="164">
        <f>IF(N159="zákl. prenesená",J159,0)</f>
        <v>0</v>
      </c>
      <c r="BH159" s="164">
        <f>IF(N159="zníž. prenesená",J159,0)</f>
        <v>0</v>
      </c>
      <c r="BI159" s="164">
        <f>IF(N159="nulová",J159,0)</f>
        <v>0</v>
      </c>
      <c r="BJ159" s="18" t="s">
        <v>91</v>
      </c>
      <c r="BK159" s="164">
        <f>ROUND(I159*H159,2)</f>
        <v>0</v>
      </c>
      <c r="BL159" s="18" t="s">
        <v>146</v>
      </c>
      <c r="BM159" s="163" t="s">
        <v>239</v>
      </c>
    </row>
    <row r="160" spans="1:65" s="13" customFormat="1">
      <c r="B160" s="165"/>
      <c r="D160" s="166" t="s">
        <v>169</v>
      </c>
      <c r="E160" s="167" t="s">
        <v>1</v>
      </c>
      <c r="F160" s="168" t="s">
        <v>202</v>
      </c>
      <c r="H160" s="169">
        <v>6.9</v>
      </c>
      <c r="I160" s="170"/>
      <c r="L160" s="165"/>
      <c r="M160" s="171"/>
      <c r="N160" s="172"/>
      <c r="O160" s="172"/>
      <c r="P160" s="172"/>
      <c r="Q160" s="172"/>
      <c r="R160" s="172"/>
      <c r="S160" s="172"/>
      <c r="T160" s="173"/>
      <c r="AT160" s="167" t="s">
        <v>169</v>
      </c>
      <c r="AU160" s="167" t="s">
        <v>91</v>
      </c>
      <c r="AV160" s="13" t="s">
        <v>91</v>
      </c>
      <c r="AW160" s="13" t="s">
        <v>31</v>
      </c>
      <c r="AX160" s="13" t="s">
        <v>75</v>
      </c>
      <c r="AY160" s="167" t="s">
        <v>139</v>
      </c>
    </row>
    <row r="161" spans="1:65" s="14" customFormat="1">
      <c r="B161" s="174"/>
      <c r="D161" s="166" t="s">
        <v>169</v>
      </c>
      <c r="E161" s="175" t="s">
        <v>1</v>
      </c>
      <c r="F161" s="176" t="s">
        <v>173</v>
      </c>
      <c r="H161" s="177">
        <v>6.9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169</v>
      </c>
      <c r="AU161" s="175" t="s">
        <v>91</v>
      </c>
      <c r="AV161" s="14" t="s">
        <v>146</v>
      </c>
      <c r="AW161" s="14" t="s">
        <v>31</v>
      </c>
      <c r="AX161" s="14" t="s">
        <v>83</v>
      </c>
      <c r="AY161" s="175" t="s">
        <v>139</v>
      </c>
    </row>
    <row r="162" spans="1:65" s="2" customFormat="1" ht="24.2" customHeight="1">
      <c r="A162" s="33"/>
      <c r="B162" s="150"/>
      <c r="C162" s="151" t="s">
        <v>240</v>
      </c>
      <c r="D162" s="151" t="s">
        <v>142</v>
      </c>
      <c r="E162" s="152" t="s">
        <v>241</v>
      </c>
      <c r="F162" s="153" t="s">
        <v>242</v>
      </c>
      <c r="G162" s="154" t="s">
        <v>145</v>
      </c>
      <c r="H162" s="155">
        <v>601.5</v>
      </c>
      <c r="I162" s="156"/>
      <c r="J162" s="157">
        <f>ROUND(I162*H162,2)</f>
        <v>0</v>
      </c>
      <c r="K162" s="158"/>
      <c r="L162" s="34"/>
      <c r="M162" s="159" t="s">
        <v>1</v>
      </c>
      <c r="N162" s="160" t="s">
        <v>41</v>
      </c>
      <c r="O162" s="59"/>
      <c r="P162" s="161">
        <f>O162*H162</f>
        <v>0</v>
      </c>
      <c r="Q162" s="161">
        <v>0.57798000000000005</v>
      </c>
      <c r="R162" s="161">
        <f>Q162*H162</f>
        <v>347.65497000000005</v>
      </c>
      <c r="S162" s="161">
        <v>0</v>
      </c>
      <c r="T162" s="16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146</v>
      </c>
      <c r="AT162" s="163" t="s">
        <v>142</v>
      </c>
      <c r="AU162" s="163" t="s">
        <v>91</v>
      </c>
      <c r="AY162" s="18" t="s">
        <v>139</v>
      </c>
      <c r="BE162" s="164">
        <f>IF(N162="základná",J162,0)</f>
        <v>0</v>
      </c>
      <c r="BF162" s="164">
        <f>IF(N162="znížená",J162,0)</f>
        <v>0</v>
      </c>
      <c r="BG162" s="164">
        <f>IF(N162="zákl. prenesená",J162,0)</f>
        <v>0</v>
      </c>
      <c r="BH162" s="164">
        <f>IF(N162="zníž. prenesená",J162,0)</f>
        <v>0</v>
      </c>
      <c r="BI162" s="164">
        <f>IF(N162="nulová",J162,0)</f>
        <v>0</v>
      </c>
      <c r="BJ162" s="18" t="s">
        <v>91</v>
      </c>
      <c r="BK162" s="164">
        <f>ROUND(I162*H162,2)</f>
        <v>0</v>
      </c>
      <c r="BL162" s="18" t="s">
        <v>146</v>
      </c>
      <c r="BM162" s="163" t="s">
        <v>243</v>
      </c>
    </row>
    <row r="163" spans="1:65" s="13" customFormat="1">
      <c r="B163" s="165"/>
      <c r="D163" s="166" t="s">
        <v>169</v>
      </c>
      <c r="E163" s="167" t="s">
        <v>1</v>
      </c>
      <c r="F163" s="168" t="s">
        <v>201</v>
      </c>
      <c r="H163" s="169">
        <v>601.5</v>
      </c>
      <c r="I163" s="170"/>
      <c r="L163" s="165"/>
      <c r="M163" s="171"/>
      <c r="N163" s="172"/>
      <c r="O163" s="172"/>
      <c r="P163" s="172"/>
      <c r="Q163" s="172"/>
      <c r="R163" s="172"/>
      <c r="S163" s="172"/>
      <c r="T163" s="173"/>
      <c r="AT163" s="167" t="s">
        <v>169</v>
      </c>
      <c r="AU163" s="167" t="s">
        <v>91</v>
      </c>
      <c r="AV163" s="13" t="s">
        <v>91</v>
      </c>
      <c r="AW163" s="13" t="s">
        <v>31</v>
      </c>
      <c r="AX163" s="13" t="s">
        <v>75</v>
      </c>
      <c r="AY163" s="167" t="s">
        <v>139</v>
      </c>
    </row>
    <row r="164" spans="1:65" s="14" customFormat="1">
      <c r="B164" s="174"/>
      <c r="D164" s="166" t="s">
        <v>169</v>
      </c>
      <c r="E164" s="175" t="s">
        <v>1</v>
      </c>
      <c r="F164" s="176" t="s">
        <v>173</v>
      </c>
      <c r="H164" s="177">
        <v>601.5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169</v>
      </c>
      <c r="AU164" s="175" t="s">
        <v>91</v>
      </c>
      <c r="AV164" s="14" t="s">
        <v>146</v>
      </c>
      <c r="AW164" s="14" t="s">
        <v>31</v>
      </c>
      <c r="AX164" s="14" t="s">
        <v>83</v>
      </c>
      <c r="AY164" s="175" t="s">
        <v>139</v>
      </c>
    </row>
    <row r="165" spans="1:65" s="2" customFormat="1" ht="24.2" customHeight="1">
      <c r="A165" s="33"/>
      <c r="B165" s="150"/>
      <c r="C165" s="151" t="s">
        <v>244</v>
      </c>
      <c r="D165" s="151" t="s">
        <v>142</v>
      </c>
      <c r="E165" s="152" t="s">
        <v>245</v>
      </c>
      <c r="F165" s="153" t="s">
        <v>246</v>
      </c>
      <c r="G165" s="154" t="s">
        <v>145</v>
      </c>
      <c r="H165" s="155">
        <v>601.5</v>
      </c>
      <c r="I165" s="156"/>
      <c r="J165" s="157">
        <f>ROUND(I165*H165,2)</f>
        <v>0</v>
      </c>
      <c r="K165" s="158"/>
      <c r="L165" s="34"/>
      <c r="M165" s="159" t="s">
        <v>1</v>
      </c>
      <c r="N165" s="160" t="s">
        <v>41</v>
      </c>
      <c r="O165" s="59"/>
      <c r="P165" s="161">
        <f>O165*H165</f>
        <v>0</v>
      </c>
      <c r="Q165" s="161">
        <v>0.23674999999999999</v>
      </c>
      <c r="R165" s="161">
        <f>Q165*H165</f>
        <v>142.405125</v>
      </c>
      <c r="S165" s="161">
        <v>0</v>
      </c>
      <c r="T165" s="162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146</v>
      </c>
      <c r="AT165" s="163" t="s">
        <v>142</v>
      </c>
      <c r="AU165" s="163" t="s">
        <v>91</v>
      </c>
      <c r="AY165" s="18" t="s">
        <v>139</v>
      </c>
      <c r="BE165" s="164">
        <f>IF(N165="základná",J165,0)</f>
        <v>0</v>
      </c>
      <c r="BF165" s="164">
        <f>IF(N165="znížená",J165,0)</f>
        <v>0</v>
      </c>
      <c r="BG165" s="164">
        <f>IF(N165="zákl. prenesená",J165,0)</f>
        <v>0</v>
      </c>
      <c r="BH165" s="164">
        <f>IF(N165="zníž. prenesená",J165,0)</f>
        <v>0</v>
      </c>
      <c r="BI165" s="164">
        <f>IF(N165="nulová",J165,0)</f>
        <v>0</v>
      </c>
      <c r="BJ165" s="18" t="s">
        <v>91</v>
      </c>
      <c r="BK165" s="164">
        <f>ROUND(I165*H165,2)</f>
        <v>0</v>
      </c>
      <c r="BL165" s="18" t="s">
        <v>146</v>
      </c>
      <c r="BM165" s="163" t="s">
        <v>247</v>
      </c>
    </row>
    <row r="166" spans="1:65" s="2" customFormat="1" ht="24.2" customHeight="1">
      <c r="A166" s="33"/>
      <c r="B166" s="150"/>
      <c r="C166" s="151" t="s">
        <v>248</v>
      </c>
      <c r="D166" s="151" t="s">
        <v>142</v>
      </c>
      <c r="E166" s="152" t="s">
        <v>249</v>
      </c>
      <c r="F166" s="153" t="s">
        <v>250</v>
      </c>
      <c r="G166" s="154" t="s">
        <v>145</v>
      </c>
      <c r="H166" s="155">
        <v>8.9</v>
      </c>
      <c r="I166" s="156"/>
      <c r="J166" s="157">
        <f>ROUND(I166*H166,2)</f>
        <v>0</v>
      </c>
      <c r="K166" s="158"/>
      <c r="L166" s="34"/>
      <c r="M166" s="159" t="s">
        <v>1</v>
      </c>
      <c r="N166" s="160" t="s">
        <v>41</v>
      </c>
      <c r="O166" s="59"/>
      <c r="P166" s="161">
        <f>O166*H166</f>
        <v>0</v>
      </c>
      <c r="Q166" s="161">
        <v>5.1000000000000004E-4</v>
      </c>
      <c r="R166" s="161">
        <f>Q166*H166</f>
        <v>4.5390000000000005E-3</v>
      </c>
      <c r="S166" s="161">
        <v>0</v>
      </c>
      <c r="T166" s="16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146</v>
      </c>
      <c r="AT166" s="163" t="s">
        <v>142</v>
      </c>
      <c r="AU166" s="163" t="s">
        <v>91</v>
      </c>
      <c r="AY166" s="18" t="s">
        <v>139</v>
      </c>
      <c r="BE166" s="164">
        <f>IF(N166="základná",J166,0)</f>
        <v>0</v>
      </c>
      <c r="BF166" s="164">
        <f>IF(N166="znížená",J166,0)</f>
        <v>0</v>
      </c>
      <c r="BG166" s="164">
        <f>IF(N166="zákl. prenesená",J166,0)</f>
        <v>0</v>
      </c>
      <c r="BH166" s="164">
        <f>IF(N166="zníž. prenesená",J166,0)</f>
        <v>0</v>
      </c>
      <c r="BI166" s="164">
        <f>IF(N166="nulová",J166,0)</f>
        <v>0</v>
      </c>
      <c r="BJ166" s="18" t="s">
        <v>91</v>
      </c>
      <c r="BK166" s="164">
        <f>ROUND(I166*H166,2)</f>
        <v>0</v>
      </c>
      <c r="BL166" s="18" t="s">
        <v>146</v>
      </c>
      <c r="BM166" s="163" t="s">
        <v>251</v>
      </c>
    </row>
    <row r="167" spans="1:65" s="2" customFormat="1" ht="24.2" customHeight="1">
      <c r="A167" s="33"/>
      <c r="B167" s="150"/>
      <c r="C167" s="151" t="s">
        <v>252</v>
      </c>
      <c r="D167" s="151" t="s">
        <v>142</v>
      </c>
      <c r="E167" s="152" t="s">
        <v>253</v>
      </c>
      <c r="F167" s="153" t="s">
        <v>254</v>
      </c>
      <c r="G167" s="154" t="s">
        <v>145</v>
      </c>
      <c r="H167" s="155">
        <v>8.9</v>
      </c>
      <c r="I167" s="156"/>
      <c r="J167" s="157">
        <f>ROUND(I167*H167,2)</f>
        <v>0</v>
      </c>
      <c r="K167" s="158"/>
      <c r="L167" s="34"/>
      <c r="M167" s="159" t="s">
        <v>1</v>
      </c>
      <c r="N167" s="160" t="s">
        <v>41</v>
      </c>
      <c r="O167" s="59"/>
      <c r="P167" s="161">
        <f>O167*H167</f>
        <v>0</v>
      </c>
      <c r="Q167" s="161">
        <v>0.12966</v>
      </c>
      <c r="R167" s="161">
        <f>Q167*H167</f>
        <v>1.1539740000000001</v>
      </c>
      <c r="S167" s="161">
        <v>0</v>
      </c>
      <c r="T167" s="16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146</v>
      </c>
      <c r="AT167" s="163" t="s">
        <v>142</v>
      </c>
      <c r="AU167" s="163" t="s">
        <v>91</v>
      </c>
      <c r="AY167" s="18" t="s">
        <v>139</v>
      </c>
      <c r="BE167" s="164">
        <f>IF(N167="základná",J167,0)</f>
        <v>0</v>
      </c>
      <c r="BF167" s="164">
        <f>IF(N167="znížená",J167,0)</f>
        <v>0</v>
      </c>
      <c r="BG167" s="164">
        <f>IF(N167="zákl. prenesená",J167,0)</f>
        <v>0</v>
      </c>
      <c r="BH167" s="164">
        <f>IF(N167="zníž. prenesená",J167,0)</f>
        <v>0</v>
      </c>
      <c r="BI167" s="164">
        <f>IF(N167="nulová",J167,0)</f>
        <v>0</v>
      </c>
      <c r="BJ167" s="18" t="s">
        <v>91</v>
      </c>
      <c r="BK167" s="164">
        <f>ROUND(I167*H167,2)</f>
        <v>0</v>
      </c>
      <c r="BL167" s="18" t="s">
        <v>146</v>
      </c>
      <c r="BM167" s="163" t="s">
        <v>255</v>
      </c>
    </row>
    <row r="168" spans="1:65" s="13" customFormat="1">
      <c r="B168" s="165"/>
      <c r="D168" s="166" t="s">
        <v>169</v>
      </c>
      <c r="E168" s="167" t="s">
        <v>1</v>
      </c>
      <c r="F168" s="168" t="s">
        <v>202</v>
      </c>
      <c r="H168" s="169">
        <v>6.9</v>
      </c>
      <c r="I168" s="170"/>
      <c r="L168" s="165"/>
      <c r="M168" s="171"/>
      <c r="N168" s="172"/>
      <c r="O168" s="172"/>
      <c r="P168" s="172"/>
      <c r="Q168" s="172"/>
      <c r="R168" s="172"/>
      <c r="S168" s="172"/>
      <c r="T168" s="173"/>
      <c r="AT168" s="167" t="s">
        <v>169</v>
      </c>
      <c r="AU168" s="167" t="s">
        <v>91</v>
      </c>
      <c r="AV168" s="13" t="s">
        <v>91</v>
      </c>
      <c r="AW168" s="13" t="s">
        <v>31</v>
      </c>
      <c r="AX168" s="13" t="s">
        <v>75</v>
      </c>
      <c r="AY168" s="167" t="s">
        <v>139</v>
      </c>
    </row>
    <row r="169" spans="1:65" s="13" customFormat="1">
      <c r="B169" s="165"/>
      <c r="D169" s="166" t="s">
        <v>169</v>
      </c>
      <c r="E169" s="167" t="s">
        <v>1</v>
      </c>
      <c r="F169" s="168" t="s">
        <v>256</v>
      </c>
      <c r="H169" s="169">
        <v>2</v>
      </c>
      <c r="I169" s="170"/>
      <c r="L169" s="165"/>
      <c r="M169" s="171"/>
      <c r="N169" s="172"/>
      <c r="O169" s="172"/>
      <c r="P169" s="172"/>
      <c r="Q169" s="172"/>
      <c r="R169" s="172"/>
      <c r="S169" s="172"/>
      <c r="T169" s="173"/>
      <c r="AT169" s="167" t="s">
        <v>169</v>
      </c>
      <c r="AU169" s="167" t="s">
        <v>91</v>
      </c>
      <c r="AV169" s="13" t="s">
        <v>91</v>
      </c>
      <c r="AW169" s="13" t="s">
        <v>31</v>
      </c>
      <c r="AX169" s="13" t="s">
        <v>75</v>
      </c>
      <c r="AY169" s="167" t="s">
        <v>139</v>
      </c>
    </row>
    <row r="170" spans="1:65" s="14" customFormat="1">
      <c r="B170" s="174"/>
      <c r="D170" s="166" t="s">
        <v>169</v>
      </c>
      <c r="E170" s="175" t="s">
        <v>1</v>
      </c>
      <c r="F170" s="176" t="s">
        <v>173</v>
      </c>
      <c r="H170" s="177">
        <v>8.9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169</v>
      </c>
      <c r="AU170" s="175" t="s">
        <v>91</v>
      </c>
      <c r="AV170" s="14" t="s">
        <v>146</v>
      </c>
      <c r="AW170" s="14" t="s">
        <v>31</v>
      </c>
      <c r="AX170" s="14" t="s">
        <v>83</v>
      </c>
      <c r="AY170" s="175" t="s">
        <v>139</v>
      </c>
    </row>
    <row r="171" spans="1:65" s="2" customFormat="1" ht="37.9" customHeight="1">
      <c r="A171" s="33"/>
      <c r="B171" s="150"/>
      <c r="C171" s="151" t="s">
        <v>257</v>
      </c>
      <c r="D171" s="151" t="s">
        <v>142</v>
      </c>
      <c r="E171" s="152" t="s">
        <v>258</v>
      </c>
      <c r="F171" s="153" t="s">
        <v>259</v>
      </c>
      <c r="G171" s="154" t="s">
        <v>145</v>
      </c>
      <c r="H171" s="155">
        <v>1</v>
      </c>
      <c r="I171" s="156"/>
      <c r="J171" s="157">
        <f>ROUND(I171*H171,2)</f>
        <v>0</v>
      </c>
      <c r="K171" s="158"/>
      <c r="L171" s="34"/>
      <c r="M171" s="159" t="s">
        <v>1</v>
      </c>
      <c r="N171" s="160" t="s">
        <v>41</v>
      </c>
      <c r="O171" s="59"/>
      <c r="P171" s="161">
        <f>O171*H171</f>
        <v>0</v>
      </c>
      <c r="Q171" s="161">
        <v>9.2499999999999999E-2</v>
      </c>
      <c r="R171" s="161">
        <f>Q171*H171</f>
        <v>9.2499999999999999E-2</v>
      </c>
      <c r="S171" s="161">
        <v>0</v>
      </c>
      <c r="T171" s="16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146</v>
      </c>
      <c r="AT171" s="163" t="s">
        <v>142</v>
      </c>
      <c r="AU171" s="163" t="s">
        <v>91</v>
      </c>
      <c r="AY171" s="18" t="s">
        <v>139</v>
      </c>
      <c r="BE171" s="164">
        <f>IF(N171="základná",J171,0)</f>
        <v>0</v>
      </c>
      <c r="BF171" s="164">
        <f>IF(N171="znížená",J171,0)</f>
        <v>0</v>
      </c>
      <c r="BG171" s="164">
        <f>IF(N171="zákl. prenesená",J171,0)</f>
        <v>0</v>
      </c>
      <c r="BH171" s="164">
        <f>IF(N171="zníž. prenesená",J171,0)</f>
        <v>0</v>
      </c>
      <c r="BI171" s="164">
        <f>IF(N171="nulová",J171,0)</f>
        <v>0</v>
      </c>
      <c r="BJ171" s="18" t="s">
        <v>91</v>
      </c>
      <c r="BK171" s="164">
        <f>ROUND(I171*H171,2)</f>
        <v>0</v>
      </c>
      <c r="BL171" s="18" t="s">
        <v>146</v>
      </c>
      <c r="BM171" s="163" t="s">
        <v>260</v>
      </c>
    </row>
    <row r="172" spans="1:65" s="2" customFormat="1" ht="14.45" customHeight="1">
      <c r="A172" s="33"/>
      <c r="B172" s="150"/>
      <c r="C172" s="182" t="s">
        <v>261</v>
      </c>
      <c r="D172" s="182" t="s">
        <v>211</v>
      </c>
      <c r="E172" s="183" t="s">
        <v>262</v>
      </c>
      <c r="F172" s="184" t="s">
        <v>263</v>
      </c>
      <c r="G172" s="185" t="s">
        <v>145</v>
      </c>
      <c r="H172" s="186">
        <v>1.02</v>
      </c>
      <c r="I172" s="187"/>
      <c r="J172" s="188">
        <f>ROUND(I172*H172,2)</f>
        <v>0</v>
      </c>
      <c r="K172" s="189"/>
      <c r="L172" s="190"/>
      <c r="M172" s="191" t="s">
        <v>1</v>
      </c>
      <c r="N172" s="192" t="s">
        <v>41</v>
      </c>
      <c r="O172" s="59"/>
      <c r="P172" s="161">
        <f>O172*H172</f>
        <v>0</v>
      </c>
      <c r="Q172" s="161">
        <v>0.184</v>
      </c>
      <c r="R172" s="161">
        <f>Q172*H172</f>
        <v>0.18768000000000001</v>
      </c>
      <c r="S172" s="161">
        <v>0</v>
      </c>
      <c r="T172" s="16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148</v>
      </c>
      <c r="AT172" s="163" t="s">
        <v>211</v>
      </c>
      <c r="AU172" s="163" t="s">
        <v>91</v>
      </c>
      <c r="AY172" s="18" t="s">
        <v>139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8" t="s">
        <v>91</v>
      </c>
      <c r="BK172" s="164">
        <f>ROUND(I172*H172,2)</f>
        <v>0</v>
      </c>
      <c r="BL172" s="18" t="s">
        <v>146</v>
      </c>
      <c r="BM172" s="163" t="s">
        <v>264</v>
      </c>
    </row>
    <row r="173" spans="1:65" s="13" customFormat="1">
      <c r="B173" s="165"/>
      <c r="D173" s="166" t="s">
        <v>169</v>
      </c>
      <c r="F173" s="168" t="s">
        <v>265</v>
      </c>
      <c r="H173" s="169">
        <v>1.02</v>
      </c>
      <c r="I173" s="170"/>
      <c r="L173" s="165"/>
      <c r="M173" s="171"/>
      <c r="N173" s="172"/>
      <c r="O173" s="172"/>
      <c r="P173" s="172"/>
      <c r="Q173" s="172"/>
      <c r="R173" s="172"/>
      <c r="S173" s="172"/>
      <c r="T173" s="173"/>
      <c r="AT173" s="167" t="s">
        <v>169</v>
      </c>
      <c r="AU173" s="167" t="s">
        <v>91</v>
      </c>
      <c r="AV173" s="13" t="s">
        <v>91</v>
      </c>
      <c r="AW173" s="13" t="s">
        <v>3</v>
      </c>
      <c r="AX173" s="13" t="s">
        <v>83</v>
      </c>
      <c r="AY173" s="167" t="s">
        <v>139</v>
      </c>
    </row>
    <row r="174" spans="1:65" s="12" customFormat="1" ht="22.9" customHeight="1">
      <c r="B174" s="137"/>
      <c r="D174" s="138" t="s">
        <v>74</v>
      </c>
      <c r="E174" s="148" t="s">
        <v>266</v>
      </c>
      <c r="F174" s="148" t="s">
        <v>267</v>
      </c>
      <c r="I174" s="140"/>
      <c r="J174" s="149">
        <f>BK174</f>
        <v>0</v>
      </c>
      <c r="L174" s="137"/>
      <c r="M174" s="142"/>
      <c r="N174" s="143"/>
      <c r="O174" s="143"/>
      <c r="P174" s="144">
        <f>SUM(P175:P191)</f>
        <v>0</v>
      </c>
      <c r="Q174" s="143"/>
      <c r="R174" s="144">
        <f>SUM(R175:R191)</f>
        <v>3.8768448000000002</v>
      </c>
      <c r="S174" s="143"/>
      <c r="T174" s="145">
        <f>SUM(T175:T191)</f>
        <v>0.30200000000000005</v>
      </c>
      <c r="AR174" s="138" t="s">
        <v>83</v>
      </c>
      <c r="AT174" s="146" t="s">
        <v>74</v>
      </c>
      <c r="AU174" s="146" t="s">
        <v>83</v>
      </c>
      <c r="AY174" s="138" t="s">
        <v>139</v>
      </c>
      <c r="BK174" s="147">
        <f>SUM(BK175:BK191)</f>
        <v>0</v>
      </c>
    </row>
    <row r="175" spans="1:65" s="2" customFormat="1" ht="37.9" customHeight="1">
      <c r="A175" s="33"/>
      <c r="B175" s="150"/>
      <c r="C175" s="151" t="s">
        <v>268</v>
      </c>
      <c r="D175" s="151" t="s">
        <v>142</v>
      </c>
      <c r="E175" s="152" t="s">
        <v>269</v>
      </c>
      <c r="F175" s="153" t="s">
        <v>270</v>
      </c>
      <c r="G175" s="154" t="s">
        <v>162</v>
      </c>
      <c r="H175" s="155">
        <v>12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9.8530000000000006E-2</v>
      </c>
      <c r="R175" s="161">
        <f>Q175*H175</f>
        <v>1.1823600000000001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146</v>
      </c>
      <c r="AT175" s="163" t="s">
        <v>142</v>
      </c>
      <c r="AU175" s="163" t="s">
        <v>91</v>
      </c>
      <c r="AY175" s="18" t="s">
        <v>139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91</v>
      </c>
      <c r="BK175" s="164">
        <f>ROUND(I175*H175,2)</f>
        <v>0</v>
      </c>
      <c r="BL175" s="18" t="s">
        <v>146</v>
      </c>
      <c r="BM175" s="163" t="s">
        <v>271</v>
      </c>
    </row>
    <row r="176" spans="1:65" s="2" customFormat="1" ht="14.45" customHeight="1">
      <c r="A176" s="33"/>
      <c r="B176" s="150"/>
      <c r="C176" s="182" t="s">
        <v>272</v>
      </c>
      <c r="D176" s="182" t="s">
        <v>211</v>
      </c>
      <c r="E176" s="183" t="s">
        <v>273</v>
      </c>
      <c r="F176" s="184" t="s">
        <v>274</v>
      </c>
      <c r="G176" s="185" t="s">
        <v>208</v>
      </c>
      <c r="H176" s="186">
        <v>12.12</v>
      </c>
      <c r="I176" s="187"/>
      <c r="J176" s="188">
        <f>ROUND(I176*H176,2)</f>
        <v>0</v>
      </c>
      <c r="K176" s="189"/>
      <c r="L176" s="190"/>
      <c r="M176" s="191" t="s">
        <v>1</v>
      </c>
      <c r="N176" s="192" t="s">
        <v>41</v>
      </c>
      <c r="O176" s="59"/>
      <c r="P176" s="161">
        <f>O176*H176</f>
        <v>0</v>
      </c>
      <c r="Q176" s="161">
        <v>2.3E-2</v>
      </c>
      <c r="R176" s="161">
        <f>Q176*H176</f>
        <v>0.27875999999999995</v>
      </c>
      <c r="S176" s="161">
        <v>0</v>
      </c>
      <c r="T176" s="16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148</v>
      </c>
      <c r="AT176" s="163" t="s">
        <v>211</v>
      </c>
      <c r="AU176" s="163" t="s">
        <v>91</v>
      </c>
      <c r="AY176" s="18" t="s">
        <v>139</v>
      </c>
      <c r="BE176" s="164">
        <f>IF(N176="základná",J176,0)</f>
        <v>0</v>
      </c>
      <c r="BF176" s="164">
        <f>IF(N176="znížená",J176,0)</f>
        <v>0</v>
      </c>
      <c r="BG176" s="164">
        <f>IF(N176="zákl. prenesená",J176,0)</f>
        <v>0</v>
      </c>
      <c r="BH176" s="164">
        <f>IF(N176="zníž. prenesená",J176,0)</f>
        <v>0</v>
      </c>
      <c r="BI176" s="164">
        <f>IF(N176="nulová",J176,0)</f>
        <v>0</v>
      </c>
      <c r="BJ176" s="18" t="s">
        <v>91</v>
      </c>
      <c r="BK176" s="164">
        <f>ROUND(I176*H176,2)</f>
        <v>0</v>
      </c>
      <c r="BL176" s="18" t="s">
        <v>146</v>
      </c>
      <c r="BM176" s="163" t="s">
        <v>275</v>
      </c>
    </row>
    <row r="177" spans="1:65" s="13" customFormat="1">
      <c r="B177" s="165"/>
      <c r="D177" s="166" t="s">
        <v>169</v>
      </c>
      <c r="F177" s="168" t="s">
        <v>276</v>
      </c>
      <c r="H177" s="169">
        <v>12.12</v>
      </c>
      <c r="I177" s="170"/>
      <c r="L177" s="165"/>
      <c r="M177" s="171"/>
      <c r="N177" s="172"/>
      <c r="O177" s="172"/>
      <c r="P177" s="172"/>
      <c r="Q177" s="172"/>
      <c r="R177" s="172"/>
      <c r="S177" s="172"/>
      <c r="T177" s="173"/>
      <c r="AT177" s="167" t="s">
        <v>169</v>
      </c>
      <c r="AU177" s="167" t="s">
        <v>91</v>
      </c>
      <c r="AV177" s="13" t="s">
        <v>91</v>
      </c>
      <c r="AW177" s="13" t="s">
        <v>3</v>
      </c>
      <c r="AX177" s="13" t="s">
        <v>83</v>
      </c>
      <c r="AY177" s="167" t="s">
        <v>139</v>
      </c>
    </row>
    <row r="178" spans="1:65" s="2" customFormat="1" ht="14.45" customHeight="1">
      <c r="A178" s="33"/>
      <c r="B178" s="150"/>
      <c r="C178" s="151" t="s">
        <v>277</v>
      </c>
      <c r="D178" s="151" t="s">
        <v>142</v>
      </c>
      <c r="E178" s="152" t="s">
        <v>278</v>
      </c>
      <c r="F178" s="153" t="s">
        <v>279</v>
      </c>
      <c r="G178" s="154" t="s">
        <v>162</v>
      </c>
      <c r="H178" s="155">
        <v>524</v>
      </c>
      <c r="I178" s="156"/>
      <c r="J178" s="157">
        <f>ROUND(I178*H178,2)</f>
        <v>0</v>
      </c>
      <c r="K178" s="158"/>
      <c r="L178" s="34"/>
      <c r="M178" s="159" t="s">
        <v>1</v>
      </c>
      <c r="N178" s="160" t="s">
        <v>41</v>
      </c>
      <c r="O178" s="59"/>
      <c r="P178" s="161">
        <f>O178*H178</f>
        <v>0</v>
      </c>
      <c r="Q178" s="161">
        <v>0</v>
      </c>
      <c r="R178" s="161">
        <f>Q178*H178</f>
        <v>0</v>
      </c>
      <c r="S178" s="161">
        <v>0</v>
      </c>
      <c r="T178" s="162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146</v>
      </c>
      <c r="AT178" s="163" t="s">
        <v>142</v>
      </c>
      <c r="AU178" s="163" t="s">
        <v>91</v>
      </c>
      <c r="AY178" s="18" t="s">
        <v>139</v>
      </c>
      <c r="BE178" s="164">
        <f>IF(N178="základná",J178,0)</f>
        <v>0</v>
      </c>
      <c r="BF178" s="164">
        <f>IF(N178="znížená",J178,0)</f>
        <v>0</v>
      </c>
      <c r="BG178" s="164">
        <f>IF(N178="zákl. prenesená",J178,0)</f>
        <v>0</v>
      </c>
      <c r="BH178" s="164">
        <f>IF(N178="zníž. prenesená",J178,0)</f>
        <v>0</v>
      </c>
      <c r="BI178" s="164">
        <f>IF(N178="nulová",J178,0)</f>
        <v>0</v>
      </c>
      <c r="BJ178" s="18" t="s">
        <v>91</v>
      </c>
      <c r="BK178" s="164">
        <f>ROUND(I178*H178,2)</f>
        <v>0</v>
      </c>
      <c r="BL178" s="18" t="s">
        <v>146</v>
      </c>
      <c r="BM178" s="163" t="s">
        <v>280</v>
      </c>
    </row>
    <row r="179" spans="1:65" s="2" customFormat="1" ht="14.45" customHeight="1">
      <c r="A179" s="33"/>
      <c r="B179" s="150"/>
      <c r="C179" s="182" t="s">
        <v>281</v>
      </c>
      <c r="D179" s="182" t="s">
        <v>211</v>
      </c>
      <c r="E179" s="183" t="s">
        <v>282</v>
      </c>
      <c r="F179" s="184" t="s">
        <v>283</v>
      </c>
      <c r="G179" s="185" t="s">
        <v>162</v>
      </c>
      <c r="H179" s="186">
        <v>524</v>
      </c>
      <c r="I179" s="187"/>
      <c r="J179" s="188">
        <f>ROUND(I179*H179,2)</f>
        <v>0</v>
      </c>
      <c r="K179" s="189"/>
      <c r="L179" s="190"/>
      <c r="M179" s="191" t="s">
        <v>1</v>
      </c>
      <c r="N179" s="192" t="s">
        <v>41</v>
      </c>
      <c r="O179" s="59"/>
      <c r="P179" s="161">
        <f>O179*H179</f>
        <v>0</v>
      </c>
      <c r="Q179" s="161">
        <v>2.9999999999999997E-4</v>
      </c>
      <c r="R179" s="161">
        <f>Q179*H179</f>
        <v>0.15719999999999998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148</v>
      </c>
      <c r="AT179" s="163" t="s">
        <v>211</v>
      </c>
      <c r="AU179" s="163" t="s">
        <v>91</v>
      </c>
      <c r="AY179" s="18" t="s">
        <v>139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91</v>
      </c>
      <c r="BK179" s="164">
        <f>ROUND(I179*H179,2)</f>
        <v>0</v>
      </c>
      <c r="BL179" s="18" t="s">
        <v>146</v>
      </c>
      <c r="BM179" s="163" t="s">
        <v>284</v>
      </c>
    </row>
    <row r="180" spans="1:65" s="2" customFormat="1" ht="24.2" customHeight="1">
      <c r="A180" s="33"/>
      <c r="B180" s="150"/>
      <c r="C180" s="151" t="s">
        <v>285</v>
      </c>
      <c r="D180" s="151" t="s">
        <v>142</v>
      </c>
      <c r="E180" s="152" t="s">
        <v>286</v>
      </c>
      <c r="F180" s="153" t="s">
        <v>287</v>
      </c>
      <c r="G180" s="154" t="s">
        <v>167</v>
      </c>
      <c r="H180" s="155">
        <v>0.96</v>
      </c>
      <c r="I180" s="156"/>
      <c r="J180" s="157">
        <f>ROUND(I180*H180,2)</f>
        <v>0</v>
      </c>
      <c r="K180" s="158"/>
      <c r="L180" s="34"/>
      <c r="M180" s="159" t="s">
        <v>1</v>
      </c>
      <c r="N180" s="160" t="s">
        <v>41</v>
      </c>
      <c r="O180" s="59"/>
      <c r="P180" s="161">
        <f>O180*H180</f>
        <v>0</v>
      </c>
      <c r="Q180" s="161">
        <v>2.2151299999999998</v>
      </c>
      <c r="R180" s="161">
        <f>Q180*H180</f>
        <v>2.1265247999999999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146</v>
      </c>
      <c r="AT180" s="163" t="s">
        <v>142</v>
      </c>
      <c r="AU180" s="163" t="s">
        <v>91</v>
      </c>
      <c r="AY180" s="18" t="s">
        <v>139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91</v>
      </c>
      <c r="BK180" s="164">
        <f>ROUND(I180*H180,2)</f>
        <v>0</v>
      </c>
      <c r="BL180" s="18" t="s">
        <v>146</v>
      </c>
      <c r="BM180" s="163" t="s">
        <v>288</v>
      </c>
    </row>
    <row r="181" spans="1:65" s="13" customFormat="1">
      <c r="B181" s="165"/>
      <c r="D181" s="166" t="s">
        <v>169</v>
      </c>
      <c r="E181" s="167" t="s">
        <v>1</v>
      </c>
      <c r="F181" s="168" t="s">
        <v>289</v>
      </c>
      <c r="H181" s="169">
        <v>0.96</v>
      </c>
      <c r="I181" s="170"/>
      <c r="L181" s="165"/>
      <c r="M181" s="171"/>
      <c r="N181" s="172"/>
      <c r="O181" s="172"/>
      <c r="P181" s="172"/>
      <c r="Q181" s="172"/>
      <c r="R181" s="172"/>
      <c r="S181" s="172"/>
      <c r="T181" s="173"/>
      <c r="AT181" s="167" t="s">
        <v>169</v>
      </c>
      <c r="AU181" s="167" t="s">
        <v>91</v>
      </c>
      <c r="AV181" s="13" t="s">
        <v>91</v>
      </c>
      <c r="AW181" s="13" t="s">
        <v>31</v>
      </c>
      <c r="AX181" s="13" t="s">
        <v>83</v>
      </c>
      <c r="AY181" s="167" t="s">
        <v>139</v>
      </c>
    </row>
    <row r="182" spans="1:65" s="2" customFormat="1" ht="24.2" customHeight="1">
      <c r="A182" s="33"/>
      <c r="B182" s="150"/>
      <c r="C182" s="151" t="s">
        <v>266</v>
      </c>
      <c r="D182" s="151" t="s">
        <v>142</v>
      </c>
      <c r="E182" s="152" t="s">
        <v>290</v>
      </c>
      <c r="F182" s="153" t="s">
        <v>291</v>
      </c>
      <c r="G182" s="154" t="s">
        <v>162</v>
      </c>
      <c r="H182" s="155">
        <v>15.6</v>
      </c>
      <c r="I182" s="156"/>
      <c r="J182" s="157">
        <f t="shared" ref="J182:J187" si="10">ROUND(I182*H182,2)</f>
        <v>0</v>
      </c>
      <c r="K182" s="158"/>
      <c r="L182" s="34"/>
      <c r="M182" s="159" t="s">
        <v>1</v>
      </c>
      <c r="N182" s="160" t="s">
        <v>41</v>
      </c>
      <c r="O182" s="59"/>
      <c r="P182" s="161">
        <f t="shared" ref="P182:P187" si="11">O182*H182</f>
        <v>0</v>
      </c>
      <c r="Q182" s="161">
        <v>0</v>
      </c>
      <c r="R182" s="161">
        <f t="shared" ref="R182:R187" si="12">Q182*H182</f>
        <v>0</v>
      </c>
      <c r="S182" s="161">
        <v>0</v>
      </c>
      <c r="T182" s="162">
        <f t="shared" ref="T182:T187" si="13"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146</v>
      </c>
      <c r="AT182" s="163" t="s">
        <v>142</v>
      </c>
      <c r="AU182" s="163" t="s">
        <v>91</v>
      </c>
      <c r="AY182" s="18" t="s">
        <v>139</v>
      </c>
      <c r="BE182" s="164">
        <f t="shared" ref="BE182:BE187" si="14">IF(N182="základná",J182,0)</f>
        <v>0</v>
      </c>
      <c r="BF182" s="164">
        <f t="shared" ref="BF182:BF187" si="15">IF(N182="znížená",J182,0)</f>
        <v>0</v>
      </c>
      <c r="BG182" s="164">
        <f t="shared" ref="BG182:BG187" si="16">IF(N182="zákl. prenesená",J182,0)</f>
        <v>0</v>
      </c>
      <c r="BH182" s="164">
        <f t="shared" ref="BH182:BH187" si="17">IF(N182="zníž. prenesená",J182,0)</f>
        <v>0</v>
      </c>
      <c r="BI182" s="164">
        <f t="shared" ref="BI182:BI187" si="18">IF(N182="nulová",J182,0)</f>
        <v>0</v>
      </c>
      <c r="BJ182" s="18" t="s">
        <v>91</v>
      </c>
      <c r="BK182" s="164">
        <f t="shared" ref="BK182:BK187" si="19">ROUND(I182*H182,2)</f>
        <v>0</v>
      </c>
      <c r="BL182" s="18" t="s">
        <v>146</v>
      </c>
      <c r="BM182" s="163" t="s">
        <v>292</v>
      </c>
    </row>
    <row r="183" spans="1:65" s="2" customFormat="1" ht="24.2" customHeight="1">
      <c r="A183" s="33"/>
      <c r="B183" s="150"/>
      <c r="C183" s="151" t="s">
        <v>293</v>
      </c>
      <c r="D183" s="151" t="s">
        <v>142</v>
      </c>
      <c r="E183" s="152" t="s">
        <v>294</v>
      </c>
      <c r="F183" s="153" t="s">
        <v>295</v>
      </c>
      <c r="G183" s="154" t="s">
        <v>208</v>
      </c>
      <c r="H183" s="155">
        <v>5</v>
      </c>
      <c r="I183" s="156"/>
      <c r="J183" s="157">
        <f t="shared" si="10"/>
        <v>0</v>
      </c>
      <c r="K183" s="158"/>
      <c r="L183" s="34"/>
      <c r="M183" s="159" t="s">
        <v>1</v>
      </c>
      <c r="N183" s="160" t="s">
        <v>41</v>
      </c>
      <c r="O183" s="59"/>
      <c r="P183" s="161">
        <f t="shared" si="11"/>
        <v>0</v>
      </c>
      <c r="Q183" s="161">
        <v>0</v>
      </c>
      <c r="R183" s="161">
        <f t="shared" si="12"/>
        <v>0</v>
      </c>
      <c r="S183" s="161">
        <v>2.7E-2</v>
      </c>
      <c r="T183" s="162">
        <f t="shared" si="13"/>
        <v>0.13500000000000001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3" t="s">
        <v>146</v>
      </c>
      <c r="AT183" s="163" t="s">
        <v>142</v>
      </c>
      <c r="AU183" s="163" t="s">
        <v>91</v>
      </c>
      <c r="AY183" s="18" t="s">
        <v>139</v>
      </c>
      <c r="BE183" s="164">
        <f t="shared" si="14"/>
        <v>0</v>
      </c>
      <c r="BF183" s="164">
        <f t="shared" si="15"/>
        <v>0</v>
      </c>
      <c r="BG183" s="164">
        <f t="shared" si="16"/>
        <v>0</v>
      </c>
      <c r="BH183" s="164">
        <f t="shared" si="17"/>
        <v>0</v>
      </c>
      <c r="BI183" s="164">
        <f t="shared" si="18"/>
        <v>0</v>
      </c>
      <c r="BJ183" s="18" t="s">
        <v>91</v>
      </c>
      <c r="BK183" s="164">
        <f t="shared" si="19"/>
        <v>0</v>
      </c>
      <c r="BL183" s="18" t="s">
        <v>146</v>
      </c>
      <c r="BM183" s="163" t="s">
        <v>296</v>
      </c>
    </row>
    <row r="184" spans="1:65" s="2" customFormat="1" ht="24.2" customHeight="1">
      <c r="A184" s="33"/>
      <c r="B184" s="150"/>
      <c r="C184" s="151" t="s">
        <v>91</v>
      </c>
      <c r="D184" s="151" t="s">
        <v>142</v>
      </c>
      <c r="E184" s="152" t="s">
        <v>297</v>
      </c>
      <c r="F184" s="153" t="s">
        <v>298</v>
      </c>
      <c r="G184" s="154" t="s">
        <v>208</v>
      </c>
      <c r="H184" s="155">
        <v>3</v>
      </c>
      <c r="I184" s="156"/>
      <c r="J184" s="157">
        <f t="shared" si="10"/>
        <v>0</v>
      </c>
      <c r="K184" s="158"/>
      <c r="L184" s="34"/>
      <c r="M184" s="159" t="s">
        <v>1</v>
      </c>
      <c r="N184" s="160" t="s">
        <v>41</v>
      </c>
      <c r="O184" s="59"/>
      <c r="P184" s="161">
        <f t="shared" si="11"/>
        <v>0</v>
      </c>
      <c r="Q184" s="161">
        <v>0</v>
      </c>
      <c r="R184" s="161">
        <f t="shared" si="12"/>
        <v>0</v>
      </c>
      <c r="S184" s="161">
        <v>3.4000000000000002E-2</v>
      </c>
      <c r="T184" s="162">
        <f t="shared" si="13"/>
        <v>0.10200000000000001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146</v>
      </c>
      <c r="AT184" s="163" t="s">
        <v>142</v>
      </c>
      <c r="AU184" s="163" t="s">
        <v>91</v>
      </c>
      <c r="AY184" s="18" t="s">
        <v>139</v>
      </c>
      <c r="BE184" s="164">
        <f t="shared" si="14"/>
        <v>0</v>
      </c>
      <c r="BF184" s="164">
        <f t="shared" si="15"/>
        <v>0</v>
      </c>
      <c r="BG184" s="164">
        <f t="shared" si="16"/>
        <v>0</v>
      </c>
      <c r="BH184" s="164">
        <f t="shared" si="17"/>
        <v>0</v>
      </c>
      <c r="BI184" s="164">
        <f t="shared" si="18"/>
        <v>0</v>
      </c>
      <c r="BJ184" s="18" t="s">
        <v>91</v>
      </c>
      <c r="BK184" s="164">
        <f t="shared" si="19"/>
        <v>0</v>
      </c>
      <c r="BL184" s="18" t="s">
        <v>146</v>
      </c>
      <c r="BM184" s="163" t="s">
        <v>299</v>
      </c>
    </row>
    <row r="185" spans="1:65" s="2" customFormat="1" ht="24.2" customHeight="1">
      <c r="A185" s="33"/>
      <c r="B185" s="150"/>
      <c r="C185" s="151" t="s">
        <v>146</v>
      </c>
      <c r="D185" s="151" t="s">
        <v>142</v>
      </c>
      <c r="E185" s="152" t="s">
        <v>300</v>
      </c>
      <c r="F185" s="153" t="s">
        <v>301</v>
      </c>
      <c r="G185" s="154" t="s">
        <v>208</v>
      </c>
      <c r="H185" s="155">
        <v>1</v>
      </c>
      <c r="I185" s="156"/>
      <c r="J185" s="157">
        <f t="shared" si="10"/>
        <v>0</v>
      </c>
      <c r="K185" s="158"/>
      <c r="L185" s="34"/>
      <c r="M185" s="159" t="s">
        <v>1</v>
      </c>
      <c r="N185" s="160" t="s">
        <v>41</v>
      </c>
      <c r="O185" s="59"/>
      <c r="P185" s="161">
        <f t="shared" si="11"/>
        <v>0</v>
      </c>
      <c r="Q185" s="161">
        <v>0</v>
      </c>
      <c r="R185" s="161">
        <f t="shared" si="12"/>
        <v>0</v>
      </c>
      <c r="S185" s="161">
        <v>6.5000000000000002E-2</v>
      </c>
      <c r="T185" s="162">
        <f t="shared" si="13"/>
        <v>6.5000000000000002E-2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146</v>
      </c>
      <c r="AT185" s="163" t="s">
        <v>142</v>
      </c>
      <c r="AU185" s="163" t="s">
        <v>91</v>
      </c>
      <c r="AY185" s="18" t="s">
        <v>139</v>
      </c>
      <c r="BE185" s="164">
        <f t="shared" si="14"/>
        <v>0</v>
      </c>
      <c r="BF185" s="164">
        <f t="shared" si="15"/>
        <v>0</v>
      </c>
      <c r="BG185" s="164">
        <f t="shared" si="16"/>
        <v>0</v>
      </c>
      <c r="BH185" s="164">
        <f t="shared" si="17"/>
        <v>0</v>
      </c>
      <c r="BI185" s="164">
        <f t="shared" si="18"/>
        <v>0</v>
      </c>
      <c r="BJ185" s="18" t="s">
        <v>91</v>
      </c>
      <c r="BK185" s="164">
        <f t="shared" si="19"/>
        <v>0</v>
      </c>
      <c r="BL185" s="18" t="s">
        <v>146</v>
      </c>
      <c r="BM185" s="163" t="s">
        <v>302</v>
      </c>
    </row>
    <row r="186" spans="1:65" s="2" customFormat="1" ht="14.45" customHeight="1">
      <c r="A186" s="33"/>
      <c r="B186" s="150"/>
      <c r="C186" s="151" t="s">
        <v>303</v>
      </c>
      <c r="D186" s="151" t="s">
        <v>142</v>
      </c>
      <c r="E186" s="152" t="s">
        <v>304</v>
      </c>
      <c r="F186" s="153" t="s">
        <v>305</v>
      </c>
      <c r="G186" s="154" t="s">
        <v>191</v>
      </c>
      <c r="H186" s="155">
        <v>18.117999999999999</v>
      </c>
      <c r="I186" s="156"/>
      <c r="J186" s="157">
        <f t="shared" si="10"/>
        <v>0</v>
      </c>
      <c r="K186" s="158"/>
      <c r="L186" s="34"/>
      <c r="M186" s="159" t="s">
        <v>1</v>
      </c>
      <c r="N186" s="160" t="s">
        <v>41</v>
      </c>
      <c r="O186" s="59"/>
      <c r="P186" s="161">
        <f t="shared" si="11"/>
        <v>0</v>
      </c>
      <c r="Q186" s="161">
        <v>0</v>
      </c>
      <c r="R186" s="161">
        <f t="shared" si="12"/>
        <v>0</v>
      </c>
      <c r="S186" s="161">
        <v>0</v>
      </c>
      <c r="T186" s="162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146</v>
      </c>
      <c r="AT186" s="163" t="s">
        <v>142</v>
      </c>
      <c r="AU186" s="163" t="s">
        <v>91</v>
      </c>
      <c r="AY186" s="18" t="s">
        <v>139</v>
      </c>
      <c r="BE186" s="164">
        <f t="shared" si="14"/>
        <v>0</v>
      </c>
      <c r="BF186" s="164">
        <f t="shared" si="15"/>
        <v>0</v>
      </c>
      <c r="BG186" s="164">
        <f t="shared" si="16"/>
        <v>0</v>
      </c>
      <c r="BH186" s="164">
        <f t="shared" si="17"/>
        <v>0</v>
      </c>
      <c r="BI186" s="164">
        <f t="shared" si="18"/>
        <v>0</v>
      </c>
      <c r="BJ186" s="18" t="s">
        <v>91</v>
      </c>
      <c r="BK186" s="164">
        <f t="shared" si="19"/>
        <v>0</v>
      </c>
      <c r="BL186" s="18" t="s">
        <v>146</v>
      </c>
      <c r="BM186" s="163" t="s">
        <v>306</v>
      </c>
    </row>
    <row r="187" spans="1:65" s="2" customFormat="1" ht="24.2" customHeight="1">
      <c r="A187" s="33"/>
      <c r="B187" s="150"/>
      <c r="C187" s="151" t="s">
        <v>307</v>
      </c>
      <c r="D187" s="151" t="s">
        <v>142</v>
      </c>
      <c r="E187" s="152" t="s">
        <v>308</v>
      </c>
      <c r="F187" s="153" t="s">
        <v>309</v>
      </c>
      <c r="G187" s="154" t="s">
        <v>191</v>
      </c>
      <c r="H187" s="155">
        <v>434.83199999999999</v>
      </c>
      <c r="I187" s="156"/>
      <c r="J187" s="157">
        <f t="shared" si="10"/>
        <v>0</v>
      </c>
      <c r="K187" s="158"/>
      <c r="L187" s="34"/>
      <c r="M187" s="159" t="s">
        <v>1</v>
      </c>
      <c r="N187" s="160" t="s">
        <v>41</v>
      </c>
      <c r="O187" s="59"/>
      <c r="P187" s="161">
        <f t="shared" si="11"/>
        <v>0</v>
      </c>
      <c r="Q187" s="161">
        <v>0</v>
      </c>
      <c r="R187" s="161">
        <f t="shared" si="12"/>
        <v>0</v>
      </c>
      <c r="S187" s="161">
        <v>0</v>
      </c>
      <c r="T187" s="162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146</v>
      </c>
      <c r="AT187" s="163" t="s">
        <v>142</v>
      </c>
      <c r="AU187" s="163" t="s">
        <v>91</v>
      </c>
      <c r="AY187" s="18" t="s">
        <v>139</v>
      </c>
      <c r="BE187" s="164">
        <f t="shared" si="14"/>
        <v>0</v>
      </c>
      <c r="BF187" s="164">
        <f t="shared" si="15"/>
        <v>0</v>
      </c>
      <c r="BG187" s="164">
        <f t="shared" si="16"/>
        <v>0</v>
      </c>
      <c r="BH187" s="164">
        <f t="shared" si="17"/>
        <v>0</v>
      </c>
      <c r="BI187" s="164">
        <f t="shared" si="18"/>
        <v>0</v>
      </c>
      <c r="BJ187" s="18" t="s">
        <v>91</v>
      </c>
      <c r="BK187" s="164">
        <f t="shared" si="19"/>
        <v>0</v>
      </c>
      <c r="BL187" s="18" t="s">
        <v>146</v>
      </c>
      <c r="BM187" s="163" t="s">
        <v>310</v>
      </c>
    </row>
    <row r="188" spans="1:65" s="13" customFormat="1">
      <c r="B188" s="165"/>
      <c r="D188" s="166" t="s">
        <v>169</v>
      </c>
      <c r="F188" s="168" t="s">
        <v>311</v>
      </c>
      <c r="H188" s="169">
        <v>434.83199999999999</v>
      </c>
      <c r="I188" s="170"/>
      <c r="L188" s="165"/>
      <c r="M188" s="171"/>
      <c r="N188" s="172"/>
      <c r="O188" s="172"/>
      <c r="P188" s="172"/>
      <c r="Q188" s="172"/>
      <c r="R188" s="172"/>
      <c r="S188" s="172"/>
      <c r="T188" s="173"/>
      <c r="AT188" s="167" t="s">
        <v>169</v>
      </c>
      <c r="AU188" s="167" t="s">
        <v>91</v>
      </c>
      <c r="AV188" s="13" t="s">
        <v>91</v>
      </c>
      <c r="AW188" s="13" t="s">
        <v>3</v>
      </c>
      <c r="AX188" s="13" t="s">
        <v>83</v>
      </c>
      <c r="AY188" s="167" t="s">
        <v>139</v>
      </c>
    </row>
    <row r="189" spans="1:65" s="2" customFormat="1" ht="14.45" customHeight="1">
      <c r="A189" s="33"/>
      <c r="B189" s="150"/>
      <c r="C189" s="151" t="s">
        <v>312</v>
      </c>
      <c r="D189" s="151" t="s">
        <v>142</v>
      </c>
      <c r="E189" s="152" t="s">
        <v>313</v>
      </c>
      <c r="F189" s="153" t="s">
        <v>314</v>
      </c>
      <c r="G189" s="154" t="s">
        <v>191</v>
      </c>
      <c r="H189" s="155">
        <v>18.117999999999999</v>
      </c>
      <c r="I189" s="156"/>
      <c r="J189" s="157">
        <f>ROUND(I189*H189,2)</f>
        <v>0</v>
      </c>
      <c r="K189" s="158"/>
      <c r="L189" s="34"/>
      <c r="M189" s="159" t="s">
        <v>1</v>
      </c>
      <c r="N189" s="160" t="s">
        <v>41</v>
      </c>
      <c r="O189" s="59"/>
      <c r="P189" s="161">
        <f>O189*H189</f>
        <v>0</v>
      </c>
      <c r="Q189" s="161">
        <v>0</v>
      </c>
      <c r="R189" s="161">
        <f>Q189*H189</f>
        <v>0</v>
      </c>
      <c r="S189" s="161">
        <v>0</v>
      </c>
      <c r="T189" s="16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146</v>
      </c>
      <c r="AT189" s="163" t="s">
        <v>142</v>
      </c>
      <c r="AU189" s="163" t="s">
        <v>91</v>
      </c>
      <c r="AY189" s="18" t="s">
        <v>139</v>
      </c>
      <c r="BE189" s="164">
        <f>IF(N189="základná",J189,0)</f>
        <v>0</v>
      </c>
      <c r="BF189" s="164">
        <f>IF(N189="znížená",J189,0)</f>
        <v>0</v>
      </c>
      <c r="BG189" s="164">
        <f>IF(N189="zákl. prenesená",J189,0)</f>
        <v>0</v>
      </c>
      <c r="BH189" s="164">
        <f>IF(N189="zníž. prenesená",J189,0)</f>
        <v>0</v>
      </c>
      <c r="BI189" s="164">
        <f>IF(N189="nulová",J189,0)</f>
        <v>0</v>
      </c>
      <c r="BJ189" s="18" t="s">
        <v>91</v>
      </c>
      <c r="BK189" s="164">
        <f>ROUND(I189*H189,2)</f>
        <v>0</v>
      </c>
      <c r="BL189" s="18" t="s">
        <v>146</v>
      </c>
      <c r="BM189" s="163" t="s">
        <v>315</v>
      </c>
    </row>
    <row r="190" spans="1:65" s="2" customFormat="1" ht="24.2" customHeight="1">
      <c r="A190" s="33"/>
      <c r="B190" s="150"/>
      <c r="C190" s="151" t="s">
        <v>316</v>
      </c>
      <c r="D190" s="151" t="s">
        <v>142</v>
      </c>
      <c r="E190" s="152" t="s">
        <v>317</v>
      </c>
      <c r="F190" s="153" t="s">
        <v>318</v>
      </c>
      <c r="G190" s="154" t="s">
        <v>162</v>
      </c>
      <c r="H190" s="155">
        <v>50</v>
      </c>
      <c r="I190" s="156"/>
      <c r="J190" s="157">
        <f>ROUND(I190*H190,2)</f>
        <v>0</v>
      </c>
      <c r="K190" s="158"/>
      <c r="L190" s="34"/>
      <c r="M190" s="159" t="s">
        <v>1</v>
      </c>
      <c r="N190" s="160" t="s">
        <v>41</v>
      </c>
      <c r="O190" s="59"/>
      <c r="P190" s="161">
        <f>O190*H190</f>
        <v>0</v>
      </c>
      <c r="Q190" s="161">
        <v>0</v>
      </c>
      <c r="R190" s="161">
        <f>Q190*H190</f>
        <v>0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319</v>
      </c>
      <c r="AT190" s="163" t="s">
        <v>142</v>
      </c>
      <c r="AU190" s="163" t="s">
        <v>91</v>
      </c>
      <c r="AY190" s="18" t="s">
        <v>139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8" t="s">
        <v>91</v>
      </c>
      <c r="BK190" s="164">
        <f>ROUND(I190*H190,2)</f>
        <v>0</v>
      </c>
      <c r="BL190" s="18" t="s">
        <v>319</v>
      </c>
      <c r="BM190" s="163" t="s">
        <v>320</v>
      </c>
    </row>
    <row r="191" spans="1:65" s="2" customFormat="1" ht="14.45" customHeight="1">
      <c r="A191" s="33"/>
      <c r="B191" s="150"/>
      <c r="C191" s="182" t="s">
        <v>321</v>
      </c>
      <c r="D191" s="182" t="s">
        <v>211</v>
      </c>
      <c r="E191" s="183" t="s">
        <v>322</v>
      </c>
      <c r="F191" s="184" t="s">
        <v>323</v>
      </c>
      <c r="G191" s="185" t="s">
        <v>162</v>
      </c>
      <c r="H191" s="186">
        <v>50</v>
      </c>
      <c r="I191" s="187"/>
      <c r="J191" s="188">
        <f>ROUND(I191*H191,2)</f>
        <v>0</v>
      </c>
      <c r="K191" s="189"/>
      <c r="L191" s="190"/>
      <c r="M191" s="191" t="s">
        <v>1</v>
      </c>
      <c r="N191" s="192" t="s">
        <v>41</v>
      </c>
      <c r="O191" s="59"/>
      <c r="P191" s="161">
        <f>O191*H191</f>
        <v>0</v>
      </c>
      <c r="Q191" s="161">
        <v>2.64E-3</v>
      </c>
      <c r="R191" s="161">
        <f>Q191*H191</f>
        <v>0.13200000000000001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324</v>
      </c>
      <c r="AT191" s="163" t="s">
        <v>211</v>
      </c>
      <c r="AU191" s="163" t="s">
        <v>91</v>
      </c>
      <c r="AY191" s="18" t="s">
        <v>139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91</v>
      </c>
      <c r="BK191" s="164">
        <f>ROUND(I191*H191,2)</f>
        <v>0</v>
      </c>
      <c r="BL191" s="18" t="s">
        <v>324</v>
      </c>
      <c r="BM191" s="163" t="s">
        <v>325</v>
      </c>
    </row>
    <row r="192" spans="1:65" s="12" customFormat="1" ht="22.9" customHeight="1">
      <c r="B192" s="137"/>
      <c r="D192" s="138" t="s">
        <v>74</v>
      </c>
      <c r="E192" s="148" t="s">
        <v>326</v>
      </c>
      <c r="F192" s="148" t="s">
        <v>327</v>
      </c>
      <c r="I192" s="140"/>
      <c r="J192" s="149">
        <f>BK192</f>
        <v>0</v>
      </c>
      <c r="L192" s="137"/>
      <c r="M192" s="142"/>
      <c r="N192" s="143"/>
      <c r="O192" s="143"/>
      <c r="P192" s="144">
        <f>P193</f>
        <v>0</v>
      </c>
      <c r="Q192" s="143"/>
      <c r="R192" s="144">
        <f>R193</f>
        <v>0</v>
      </c>
      <c r="S192" s="143"/>
      <c r="T192" s="145">
        <f>T193</f>
        <v>0</v>
      </c>
      <c r="AR192" s="138" t="s">
        <v>83</v>
      </c>
      <c r="AT192" s="146" t="s">
        <v>74</v>
      </c>
      <c r="AU192" s="146" t="s">
        <v>83</v>
      </c>
      <c r="AY192" s="138" t="s">
        <v>139</v>
      </c>
      <c r="BK192" s="147">
        <f>BK193</f>
        <v>0</v>
      </c>
    </row>
    <row r="193" spans="1:65" s="2" customFormat="1" ht="24.2" customHeight="1">
      <c r="A193" s="33"/>
      <c r="B193" s="150"/>
      <c r="C193" s="151" t="s">
        <v>328</v>
      </c>
      <c r="D193" s="151" t="s">
        <v>142</v>
      </c>
      <c r="E193" s="152" t="s">
        <v>329</v>
      </c>
      <c r="F193" s="153" t="s">
        <v>330</v>
      </c>
      <c r="G193" s="154" t="s">
        <v>191</v>
      </c>
      <c r="H193" s="155">
        <v>521.79999999999995</v>
      </c>
      <c r="I193" s="156"/>
      <c r="J193" s="157">
        <f>ROUND(I193*H193,2)</f>
        <v>0</v>
      </c>
      <c r="K193" s="158"/>
      <c r="L193" s="34"/>
      <c r="M193" s="193" t="s">
        <v>1</v>
      </c>
      <c r="N193" s="194" t="s">
        <v>41</v>
      </c>
      <c r="O193" s="195"/>
      <c r="P193" s="196">
        <f>O193*H193</f>
        <v>0</v>
      </c>
      <c r="Q193" s="196">
        <v>0</v>
      </c>
      <c r="R193" s="196">
        <f>Q193*H193</f>
        <v>0</v>
      </c>
      <c r="S193" s="196">
        <v>0</v>
      </c>
      <c r="T193" s="197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146</v>
      </c>
      <c r="AT193" s="163" t="s">
        <v>142</v>
      </c>
      <c r="AU193" s="163" t="s">
        <v>91</v>
      </c>
      <c r="AY193" s="18" t="s">
        <v>139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91</v>
      </c>
      <c r="BK193" s="164">
        <f>ROUND(I193*H193,2)</f>
        <v>0</v>
      </c>
      <c r="BL193" s="18" t="s">
        <v>146</v>
      </c>
      <c r="BM193" s="163" t="s">
        <v>331</v>
      </c>
    </row>
    <row r="194" spans="1:65" s="2" customFormat="1" ht="6.95" customHeight="1">
      <c r="A194" s="33"/>
      <c r="B194" s="48"/>
      <c r="C194" s="49"/>
      <c r="D194" s="49"/>
      <c r="E194" s="49"/>
      <c r="F194" s="49"/>
      <c r="G194" s="49"/>
      <c r="H194" s="49"/>
      <c r="I194" s="49"/>
      <c r="J194" s="49"/>
      <c r="K194" s="49"/>
      <c r="L194" s="34"/>
      <c r="M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</row>
  </sheetData>
  <autoFilter ref="C121:K193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60"/>
  <sheetViews>
    <sheetView showGridLines="0" topLeftCell="A106" zoomScale="91" zoomScaleNormal="91" workbookViewId="0">
      <selection activeCell="E117" sqref="E117:H11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332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6" t="s">
        <v>334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61"/>
      <c r="G20" s="261"/>
      <c r="H20" s="261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9" t="s">
        <v>1</v>
      </c>
      <c r="F29" s="269"/>
      <c r="G29" s="269"/>
      <c r="H29" s="269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ROUND((SUM(BE125:BE156)),  2)</f>
        <v>0</v>
      </c>
      <c r="G35" s="33"/>
      <c r="H35" s="33"/>
      <c r="I35" s="106">
        <v>0.2</v>
      </c>
      <c r="J35" s="105">
        <f>ROUND(((SUM(BE125:BE156))*I35),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ROUND((SUM(BF125:BF156)),  2)</f>
        <v>0</v>
      </c>
      <c r="G36" s="33"/>
      <c r="H36" s="33"/>
      <c r="I36" s="106">
        <v>0.2</v>
      </c>
      <c r="J36" s="105">
        <f>ROUND(((SUM(BF125:BF156))*I36),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ROUND((SUM(BG125:BG156)),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ROUND((SUM(BH125:BH156)),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ROUND((SUM(BI125:BI156)),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332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6" t="str">
        <f>E11</f>
        <v>2-21-2-1 - Typový mobiliár - I. etapa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899999999999999" customHeight="1">
      <c r="B101" s="122"/>
      <c r="D101" s="123" t="s">
        <v>335</v>
      </c>
      <c r="E101" s="124"/>
      <c r="F101" s="124"/>
      <c r="G101" s="124"/>
      <c r="H101" s="124"/>
      <c r="I101" s="124"/>
      <c r="J101" s="125">
        <f>J140</f>
        <v>0</v>
      </c>
      <c r="L101" s="122"/>
    </row>
    <row r="102" spans="1:47" s="10" customFormat="1" ht="19.899999999999999" customHeight="1">
      <c r="B102" s="122"/>
      <c r="D102" s="123" t="s">
        <v>123</v>
      </c>
      <c r="E102" s="124"/>
      <c r="F102" s="124"/>
      <c r="G102" s="124"/>
      <c r="H102" s="124"/>
      <c r="I102" s="124"/>
      <c r="J102" s="125">
        <f>J146</f>
        <v>0</v>
      </c>
      <c r="L102" s="122"/>
    </row>
    <row r="103" spans="1:47" s="10" customFormat="1" ht="19.899999999999999" customHeight="1">
      <c r="B103" s="122"/>
      <c r="D103" s="123" t="s">
        <v>124</v>
      </c>
      <c r="E103" s="124"/>
      <c r="F103" s="124"/>
      <c r="G103" s="124"/>
      <c r="H103" s="124"/>
      <c r="I103" s="124"/>
      <c r="J103" s="125">
        <f>J155</f>
        <v>0</v>
      </c>
      <c r="L103" s="122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5" customHeight="1">
      <c r="A110" s="33"/>
      <c r="B110" s="34"/>
      <c r="C110" s="22" t="s">
        <v>125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8" t="str">
        <f>E7</f>
        <v>Motýlia lúka - Pri kríži</v>
      </c>
      <c r="F113" s="279"/>
      <c r="G113" s="279"/>
      <c r="H113" s="27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112</v>
      </c>
      <c r="L114" s="21"/>
    </row>
    <row r="115" spans="1:65" s="2" customFormat="1" ht="16.5" customHeight="1">
      <c r="A115" s="33"/>
      <c r="B115" s="34"/>
      <c r="C115" s="33"/>
      <c r="D115" s="33"/>
      <c r="E115" s="278" t="s">
        <v>332</v>
      </c>
      <c r="F115" s="277"/>
      <c r="G115" s="277"/>
      <c r="H115" s="27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333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66" t="str">
        <f>E11</f>
        <v>2-21-2-1 - Typový mobiliár - I. etapa</v>
      </c>
      <c r="F117" s="277"/>
      <c r="G117" s="277"/>
      <c r="H117" s="27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Dúbravka, Bratislava</v>
      </c>
      <c r="G119" s="33"/>
      <c r="H119" s="33"/>
      <c r="I119" s="28" t="s">
        <v>21</v>
      </c>
      <c r="J119" s="56" t="str">
        <f>IF(J14="","",J14)</f>
        <v>23. 3. 2021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7" customHeight="1">
      <c r="A121" s="33"/>
      <c r="B121" s="34"/>
      <c r="C121" s="28" t="s">
        <v>23</v>
      </c>
      <c r="D121" s="33"/>
      <c r="E121" s="33"/>
      <c r="F121" s="26" t="str">
        <f>E17</f>
        <v>Metropolitní inštitút Bratislavy</v>
      </c>
      <c r="G121" s="33"/>
      <c r="H121" s="33"/>
      <c r="I121" s="28" t="s">
        <v>29</v>
      </c>
      <c r="J121" s="31" t="str">
        <f>E23</f>
        <v>Ing. Magdaléna Horňáková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IF(E20="","",E20)</f>
        <v>Vyplň údaj</v>
      </c>
      <c r="G122" s="33"/>
      <c r="H122" s="33"/>
      <c r="I122" s="28" t="s">
        <v>32</v>
      </c>
      <c r="J122" s="31" t="str">
        <f>E26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126</v>
      </c>
      <c r="D124" s="129" t="s">
        <v>60</v>
      </c>
      <c r="E124" s="129" t="s">
        <v>56</v>
      </c>
      <c r="F124" s="129" t="s">
        <v>57</v>
      </c>
      <c r="G124" s="129" t="s">
        <v>127</v>
      </c>
      <c r="H124" s="129" t="s">
        <v>128</v>
      </c>
      <c r="I124" s="129" t="s">
        <v>129</v>
      </c>
      <c r="J124" s="130" t="s">
        <v>116</v>
      </c>
      <c r="K124" s="131" t="s">
        <v>130</v>
      </c>
      <c r="L124" s="132"/>
      <c r="M124" s="63" t="s">
        <v>1</v>
      </c>
      <c r="N124" s="64" t="s">
        <v>39</v>
      </c>
      <c r="O124" s="64" t="s">
        <v>131</v>
      </c>
      <c r="P124" s="64" t="s">
        <v>132</v>
      </c>
      <c r="Q124" s="64" t="s">
        <v>133</v>
      </c>
      <c r="R124" s="64" t="s">
        <v>134</v>
      </c>
      <c r="S124" s="64" t="s">
        <v>135</v>
      </c>
      <c r="T124" s="65" t="s">
        <v>136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>
      <c r="A125" s="33"/>
      <c r="B125" s="34"/>
      <c r="C125" s="70" t="s">
        <v>117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</f>
        <v>0</v>
      </c>
      <c r="Q125" s="67"/>
      <c r="R125" s="134">
        <f>R126</f>
        <v>5.5117764000000005</v>
      </c>
      <c r="S125" s="67"/>
      <c r="T125" s="135">
        <f>T126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118</v>
      </c>
      <c r="BK125" s="136">
        <f>BK126</f>
        <v>0</v>
      </c>
    </row>
    <row r="126" spans="1:65" s="12" customFormat="1" ht="25.9" customHeight="1">
      <c r="B126" s="137"/>
      <c r="D126" s="138" t="s">
        <v>74</v>
      </c>
      <c r="E126" s="139" t="s">
        <v>137</v>
      </c>
      <c r="F126" s="139" t="s">
        <v>138</v>
      </c>
      <c r="I126" s="140"/>
      <c r="J126" s="141">
        <f>BK126</f>
        <v>0</v>
      </c>
      <c r="L126" s="137"/>
      <c r="M126" s="142"/>
      <c r="N126" s="143"/>
      <c r="O126" s="143"/>
      <c r="P126" s="144">
        <f>P127+P140+P146+P155</f>
        <v>0</v>
      </c>
      <c r="Q126" s="143"/>
      <c r="R126" s="144">
        <f>R127+R140+R146+R155</f>
        <v>5.5117764000000005</v>
      </c>
      <c r="S126" s="143"/>
      <c r="T126" s="145">
        <f>T127+T140+T146+T155</f>
        <v>0</v>
      </c>
      <c r="AR126" s="138" t="s">
        <v>83</v>
      </c>
      <c r="AT126" s="146" t="s">
        <v>74</v>
      </c>
      <c r="AU126" s="146" t="s">
        <v>75</v>
      </c>
      <c r="AY126" s="138" t="s">
        <v>139</v>
      </c>
      <c r="BK126" s="147">
        <f>BK127+BK140+BK146+BK155</f>
        <v>0</v>
      </c>
    </row>
    <row r="127" spans="1:65" s="12" customFormat="1" ht="22.9" customHeight="1">
      <c r="B127" s="137"/>
      <c r="D127" s="138" t="s">
        <v>74</v>
      </c>
      <c r="E127" s="148" t="s">
        <v>83</v>
      </c>
      <c r="F127" s="148" t="s">
        <v>140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SUM(P128:P139)</f>
        <v>0</v>
      </c>
      <c r="Q127" s="143"/>
      <c r="R127" s="144">
        <f>SUM(R128:R139)</f>
        <v>0</v>
      </c>
      <c r="S127" s="143"/>
      <c r="T127" s="145">
        <f>SUM(T128:T139)</f>
        <v>0</v>
      </c>
      <c r="AR127" s="138" t="s">
        <v>83</v>
      </c>
      <c r="AT127" s="146" t="s">
        <v>74</v>
      </c>
      <c r="AU127" s="146" t="s">
        <v>83</v>
      </c>
      <c r="AY127" s="138" t="s">
        <v>139</v>
      </c>
      <c r="BK127" s="147">
        <f>SUM(BK128:BK139)</f>
        <v>0</v>
      </c>
    </row>
    <row r="128" spans="1:65" s="2" customFormat="1" ht="14.45" customHeight="1">
      <c r="A128" s="33"/>
      <c r="B128" s="150"/>
      <c r="C128" s="151" t="s">
        <v>178</v>
      </c>
      <c r="D128" s="151" t="s">
        <v>142</v>
      </c>
      <c r="E128" s="152" t="s">
        <v>336</v>
      </c>
      <c r="F128" s="153" t="s">
        <v>337</v>
      </c>
      <c r="G128" s="154" t="s">
        <v>167</v>
      </c>
      <c r="H128" s="155">
        <v>1.52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91</v>
      </c>
      <c r="BK128" s="164">
        <f>ROUND(I128*H128,2)</f>
        <v>0</v>
      </c>
      <c r="BL128" s="18" t="s">
        <v>146</v>
      </c>
      <c r="BM128" s="163" t="s">
        <v>338</v>
      </c>
    </row>
    <row r="129" spans="1:65" s="13" customFormat="1">
      <c r="B129" s="165"/>
      <c r="D129" s="166" t="s">
        <v>169</v>
      </c>
      <c r="E129" s="167" t="s">
        <v>1</v>
      </c>
      <c r="F129" s="168" t="s">
        <v>339</v>
      </c>
      <c r="H129" s="169">
        <v>0.96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169</v>
      </c>
      <c r="AU129" s="167" t="s">
        <v>91</v>
      </c>
      <c r="AV129" s="13" t="s">
        <v>91</v>
      </c>
      <c r="AW129" s="13" t="s">
        <v>31</v>
      </c>
      <c r="AX129" s="13" t="s">
        <v>75</v>
      </c>
      <c r="AY129" s="167" t="s">
        <v>139</v>
      </c>
    </row>
    <row r="130" spans="1:65" s="13" customFormat="1">
      <c r="B130" s="165"/>
      <c r="D130" s="166" t="s">
        <v>169</v>
      </c>
      <c r="E130" s="167" t="s">
        <v>1</v>
      </c>
      <c r="F130" s="168" t="s">
        <v>340</v>
      </c>
      <c r="H130" s="169">
        <v>0.32</v>
      </c>
      <c r="I130" s="170"/>
      <c r="L130" s="165"/>
      <c r="M130" s="171"/>
      <c r="N130" s="172"/>
      <c r="O130" s="172"/>
      <c r="P130" s="172"/>
      <c r="Q130" s="172"/>
      <c r="R130" s="172"/>
      <c r="S130" s="172"/>
      <c r="T130" s="173"/>
      <c r="AT130" s="167" t="s">
        <v>169</v>
      </c>
      <c r="AU130" s="167" t="s">
        <v>91</v>
      </c>
      <c r="AV130" s="13" t="s">
        <v>91</v>
      </c>
      <c r="AW130" s="13" t="s">
        <v>31</v>
      </c>
      <c r="AX130" s="13" t="s">
        <v>75</v>
      </c>
      <c r="AY130" s="167" t="s">
        <v>139</v>
      </c>
    </row>
    <row r="131" spans="1:65" s="13" customFormat="1">
      <c r="B131" s="165"/>
      <c r="D131" s="166" t="s">
        <v>169</v>
      </c>
      <c r="E131" s="167" t="s">
        <v>1</v>
      </c>
      <c r="F131" s="168" t="s">
        <v>341</v>
      </c>
      <c r="H131" s="169">
        <v>0.24</v>
      </c>
      <c r="I131" s="170"/>
      <c r="L131" s="165"/>
      <c r="M131" s="171"/>
      <c r="N131" s="172"/>
      <c r="O131" s="172"/>
      <c r="P131" s="172"/>
      <c r="Q131" s="172"/>
      <c r="R131" s="172"/>
      <c r="S131" s="172"/>
      <c r="T131" s="173"/>
      <c r="AT131" s="167" t="s">
        <v>169</v>
      </c>
      <c r="AU131" s="167" t="s">
        <v>91</v>
      </c>
      <c r="AV131" s="13" t="s">
        <v>91</v>
      </c>
      <c r="AW131" s="13" t="s">
        <v>31</v>
      </c>
      <c r="AX131" s="13" t="s">
        <v>75</v>
      </c>
      <c r="AY131" s="167" t="s">
        <v>139</v>
      </c>
    </row>
    <row r="132" spans="1:65" s="14" customFormat="1">
      <c r="B132" s="174"/>
      <c r="D132" s="166" t="s">
        <v>169</v>
      </c>
      <c r="E132" s="175" t="s">
        <v>1</v>
      </c>
      <c r="F132" s="176" t="s">
        <v>173</v>
      </c>
      <c r="H132" s="177">
        <v>1.52</v>
      </c>
      <c r="I132" s="178"/>
      <c r="L132" s="174"/>
      <c r="M132" s="179"/>
      <c r="N132" s="180"/>
      <c r="O132" s="180"/>
      <c r="P132" s="180"/>
      <c r="Q132" s="180"/>
      <c r="R132" s="180"/>
      <c r="S132" s="180"/>
      <c r="T132" s="181"/>
      <c r="AT132" s="175" t="s">
        <v>169</v>
      </c>
      <c r="AU132" s="175" t="s">
        <v>91</v>
      </c>
      <c r="AV132" s="14" t="s">
        <v>146</v>
      </c>
      <c r="AW132" s="14" t="s">
        <v>31</v>
      </c>
      <c r="AX132" s="14" t="s">
        <v>83</v>
      </c>
      <c r="AY132" s="175" t="s">
        <v>139</v>
      </c>
    </row>
    <row r="133" spans="1:65" s="2" customFormat="1" ht="24.2" customHeight="1">
      <c r="A133" s="33"/>
      <c r="B133" s="150"/>
      <c r="C133" s="151" t="s">
        <v>188</v>
      </c>
      <c r="D133" s="151" t="s">
        <v>142</v>
      </c>
      <c r="E133" s="152" t="s">
        <v>179</v>
      </c>
      <c r="F133" s="153" t="s">
        <v>180</v>
      </c>
      <c r="G133" s="154" t="s">
        <v>167</v>
      </c>
      <c r="H133" s="155">
        <v>1.52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41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146</v>
      </c>
      <c r="AT133" s="163" t="s">
        <v>142</v>
      </c>
      <c r="AU133" s="163" t="s">
        <v>91</v>
      </c>
      <c r="AY133" s="18" t="s">
        <v>139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91</v>
      </c>
      <c r="BK133" s="164">
        <f>ROUND(I133*H133,2)</f>
        <v>0</v>
      </c>
      <c r="BL133" s="18" t="s">
        <v>146</v>
      </c>
      <c r="BM133" s="163" t="s">
        <v>342</v>
      </c>
    </row>
    <row r="134" spans="1:65" s="13" customFormat="1">
      <c r="B134" s="165"/>
      <c r="D134" s="166" t="s">
        <v>169</v>
      </c>
      <c r="E134" s="167" t="s">
        <v>1</v>
      </c>
      <c r="F134" s="168" t="s">
        <v>343</v>
      </c>
      <c r="H134" s="169">
        <v>1.52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169</v>
      </c>
      <c r="AU134" s="167" t="s">
        <v>91</v>
      </c>
      <c r="AV134" s="13" t="s">
        <v>91</v>
      </c>
      <c r="AW134" s="13" t="s">
        <v>31</v>
      </c>
      <c r="AX134" s="13" t="s">
        <v>83</v>
      </c>
      <c r="AY134" s="167" t="s">
        <v>139</v>
      </c>
    </row>
    <row r="135" spans="1:65" s="2" customFormat="1" ht="37.9" customHeight="1">
      <c r="A135" s="33"/>
      <c r="B135" s="150"/>
      <c r="C135" s="151" t="s">
        <v>7</v>
      </c>
      <c r="D135" s="151" t="s">
        <v>142</v>
      </c>
      <c r="E135" s="152" t="s">
        <v>184</v>
      </c>
      <c r="F135" s="153" t="s">
        <v>185</v>
      </c>
      <c r="G135" s="154" t="s">
        <v>167</v>
      </c>
      <c r="H135" s="155">
        <v>33.44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146</v>
      </c>
      <c r="AT135" s="163" t="s">
        <v>142</v>
      </c>
      <c r="AU135" s="163" t="s">
        <v>91</v>
      </c>
      <c r="AY135" s="18" t="s">
        <v>139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91</v>
      </c>
      <c r="BK135" s="164">
        <f>ROUND(I135*H135,2)</f>
        <v>0</v>
      </c>
      <c r="BL135" s="18" t="s">
        <v>146</v>
      </c>
      <c r="BM135" s="163" t="s">
        <v>344</v>
      </c>
    </row>
    <row r="136" spans="1:65" s="13" customFormat="1">
      <c r="B136" s="165"/>
      <c r="D136" s="166" t="s">
        <v>169</v>
      </c>
      <c r="E136" s="167" t="s">
        <v>1</v>
      </c>
      <c r="F136" s="168" t="s">
        <v>345</v>
      </c>
      <c r="H136" s="169">
        <v>33.44</v>
      </c>
      <c r="I136" s="170"/>
      <c r="L136" s="165"/>
      <c r="M136" s="171"/>
      <c r="N136" s="172"/>
      <c r="O136" s="172"/>
      <c r="P136" s="172"/>
      <c r="Q136" s="172"/>
      <c r="R136" s="172"/>
      <c r="S136" s="172"/>
      <c r="T136" s="173"/>
      <c r="AT136" s="167" t="s">
        <v>169</v>
      </c>
      <c r="AU136" s="167" t="s">
        <v>91</v>
      </c>
      <c r="AV136" s="13" t="s">
        <v>91</v>
      </c>
      <c r="AW136" s="13" t="s">
        <v>31</v>
      </c>
      <c r="AX136" s="13" t="s">
        <v>83</v>
      </c>
      <c r="AY136" s="167" t="s">
        <v>139</v>
      </c>
    </row>
    <row r="137" spans="1:65" s="2" customFormat="1" ht="24.2" customHeight="1">
      <c r="A137" s="33"/>
      <c r="B137" s="150"/>
      <c r="C137" s="151" t="s">
        <v>183</v>
      </c>
      <c r="D137" s="151" t="s">
        <v>142</v>
      </c>
      <c r="E137" s="152" t="s">
        <v>346</v>
      </c>
      <c r="F137" s="153" t="s">
        <v>347</v>
      </c>
      <c r="G137" s="154" t="s">
        <v>167</v>
      </c>
      <c r="H137" s="155">
        <v>1.52</v>
      </c>
      <c r="I137" s="156"/>
      <c r="J137" s="157">
        <f>ROUND(I137*H137,2)</f>
        <v>0</v>
      </c>
      <c r="K137" s="158"/>
      <c r="L137" s="34"/>
      <c r="M137" s="159" t="s">
        <v>1</v>
      </c>
      <c r="N137" s="160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146</v>
      </c>
      <c r="AT137" s="163" t="s">
        <v>142</v>
      </c>
      <c r="AU137" s="163" t="s">
        <v>91</v>
      </c>
      <c r="AY137" s="18" t="s">
        <v>139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91</v>
      </c>
      <c r="BK137" s="164">
        <f>ROUND(I137*H137,2)</f>
        <v>0</v>
      </c>
      <c r="BL137" s="18" t="s">
        <v>146</v>
      </c>
      <c r="BM137" s="163" t="s">
        <v>348</v>
      </c>
    </row>
    <row r="138" spans="1:65" s="2" customFormat="1" ht="24.2" customHeight="1">
      <c r="A138" s="33"/>
      <c r="B138" s="150"/>
      <c r="C138" s="151" t="s">
        <v>240</v>
      </c>
      <c r="D138" s="151" t="s">
        <v>142</v>
      </c>
      <c r="E138" s="152" t="s">
        <v>189</v>
      </c>
      <c r="F138" s="153" t="s">
        <v>190</v>
      </c>
      <c r="G138" s="154" t="s">
        <v>191</v>
      </c>
      <c r="H138" s="155">
        <v>2.4319999999999999</v>
      </c>
      <c r="I138" s="156"/>
      <c r="J138" s="157">
        <f>ROUND(I138*H138,2)</f>
        <v>0</v>
      </c>
      <c r="K138" s="158"/>
      <c r="L138" s="34"/>
      <c r="M138" s="159" t="s">
        <v>1</v>
      </c>
      <c r="N138" s="160" t="s">
        <v>41</v>
      </c>
      <c r="O138" s="59"/>
      <c r="P138" s="161">
        <f>O138*H138</f>
        <v>0</v>
      </c>
      <c r="Q138" s="161">
        <v>0</v>
      </c>
      <c r="R138" s="161">
        <f>Q138*H138</f>
        <v>0</v>
      </c>
      <c r="S138" s="161">
        <v>0</v>
      </c>
      <c r="T138" s="162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146</v>
      </c>
      <c r="AT138" s="163" t="s">
        <v>142</v>
      </c>
      <c r="AU138" s="163" t="s">
        <v>91</v>
      </c>
      <c r="AY138" s="18" t="s">
        <v>139</v>
      </c>
      <c r="BE138" s="164">
        <f>IF(N138="základná",J138,0)</f>
        <v>0</v>
      </c>
      <c r="BF138" s="164">
        <f>IF(N138="znížená",J138,0)</f>
        <v>0</v>
      </c>
      <c r="BG138" s="164">
        <f>IF(N138="zákl. prenesená",J138,0)</f>
        <v>0</v>
      </c>
      <c r="BH138" s="164">
        <f>IF(N138="zníž. prenesená",J138,0)</f>
        <v>0</v>
      </c>
      <c r="BI138" s="164">
        <f>IF(N138="nulová",J138,0)</f>
        <v>0</v>
      </c>
      <c r="BJ138" s="18" t="s">
        <v>91</v>
      </c>
      <c r="BK138" s="164">
        <f>ROUND(I138*H138,2)</f>
        <v>0</v>
      </c>
      <c r="BL138" s="18" t="s">
        <v>146</v>
      </c>
      <c r="BM138" s="163" t="s">
        <v>349</v>
      </c>
    </row>
    <row r="139" spans="1:65" s="13" customFormat="1">
      <c r="B139" s="165"/>
      <c r="D139" s="166" t="s">
        <v>169</v>
      </c>
      <c r="E139" s="167" t="s">
        <v>1</v>
      </c>
      <c r="F139" s="168" t="s">
        <v>350</v>
      </c>
      <c r="H139" s="169">
        <v>2.4319999999999999</v>
      </c>
      <c r="I139" s="170"/>
      <c r="L139" s="165"/>
      <c r="M139" s="171"/>
      <c r="N139" s="172"/>
      <c r="O139" s="172"/>
      <c r="P139" s="172"/>
      <c r="Q139" s="172"/>
      <c r="R139" s="172"/>
      <c r="S139" s="172"/>
      <c r="T139" s="173"/>
      <c r="AT139" s="167" t="s">
        <v>169</v>
      </c>
      <c r="AU139" s="167" t="s">
        <v>91</v>
      </c>
      <c r="AV139" s="13" t="s">
        <v>91</v>
      </c>
      <c r="AW139" s="13" t="s">
        <v>31</v>
      </c>
      <c r="AX139" s="13" t="s">
        <v>83</v>
      </c>
      <c r="AY139" s="167" t="s">
        <v>139</v>
      </c>
    </row>
    <row r="140" spans="1:65" s="12" customFormat="1" ht="22.9" customHeight="1">
      <c r="B140" s="137"/>
      <c r="D140" s="138" t="s">
        <v>74</v>
      </c>
      <c r="E140" s="148" t="s">
        <v>91</v>
      </c>
      <c r="F140" s="148" t="s">
        <v>351</v>
      </c>
      <c r="I140" s="140"/>
      <c r="J140" s="149">
        <f>BK140</f>
        <v>0</v>
      </c>
      <c r="L140" s="137"/>
      <c r="M140" s="142"/>
      <c r="N140" s="143"/>
      <c r="O140" s="143"/>
      <c r="P140" s="144">
        <f>SUM(P141:P145)</f>
        <v>0</v>
      </c>
      <c r="Q140" s="143"/>
      <c r="R140" s="144">
        <f>SUM(R141:R145)</f>
        <v>3.3349864</v>
      </c>
      <c r="S140" s="143"/>
      <c r="T140" s="145">
        <f>SUM(T141:T145)</f>
        <v>0</v>
      </c>
      <c r="AR140" s="138" t="s">
        <v>83</v>
      </c>
      <c r="AT140" s="146" t="s">
        <v>74</v>
      </c>
      <c r="AU140" s="146" t="s">
        <v>83</v>
      </c>
      <c r="AY140" s="138" t="s">
        <v>139</v>
      </c>
      <c r="BK140" s="147">
        <f>SUM(BK141:BK145)</f>
        <v>0</v>
      </c>
    </row>
    <row r="141" spans="1:65" s="2" customFormat="1" ht="14.45" customHeight="1">
      <c r="A141" s="33"/>
      <c r="B141" s="150"/>
      <c r="C141" s="151" t="s">
        <v>244</v>
      </c>
      <c r="D141" s="151" t="s">
        <v>142</v>
      </c>
      <c r="E141" s="152" t="s">
        <v>352</v>
      </c>
      <c r="F141" s="153" t="s">
        <v>353</v>
      </c>
      <c r="G141" s="154" t="s">
        <v>167</v>
      </c>
      <c r="H141" s="155">
        <v>1.52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2.19407</v>
      </c>
      <c r="R141" s="161">
        <f>Q141*H141</f>
        <v>3.3349864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146</v>
      </c>
      <c r="AT141" s="163" t="s">
        <v>142</v>
      </c>
      <c r="AU141" s="163" t="s">
        <v>91</v>
      </c>
      <c r="AY141" s="18" t="s">
        <v>139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91</v>
      </c>
      <c r="BK141" s="164">
        <f>ROUND(I141*H141,2)</f>
        <v>0</v>
      </c>
      <c r="BL141" s="18" t="s">
        <v>146</v>
      </c>
      <c r="BM141" s="163" t="s">
        <v>354</v>
      </c>
    </row>
    <row r="142" spans="1:65" s="13" customFormat="1">
      <c r="B142" s="165"/>
      <c r="D142" s="166" t="s">
        <v>169</v>
      </c>
      <c r="E142" s="167" t="s">
        <v>1</v>
      </c>
      <c r="F142" s="168" t="s">
        <v>339</v>
      </c>
      <c r="H142" s="169">
        <v>0.96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169</v>
      </c>
      <c r="AU142" s="167" t="s">
        <v>91</v>
      </c>
      <c r="AV142" s="13" t="s">
        <v>91</v>
      </c>
      <c r="AW142" s="13" t="s">
        <v>31</v>
      </c>
      <c r="AX142" s="13" t="s">
        <v>75</v>
      </c>
      <c r="AY142" s="167" t="s">
        <v>139</v>
      </c>
    </row>
    <row r="143" spans="1:65" s="13" customFormat="1">
      <c r="B143" s="165"/>
      <c r="D143" s="166" t="s">
        <v>169</v>
      </c>
      <c r="E143" s="167" t="s">
        <v>1</v>
      </c>
      <c r="F143" s="168" t="s">
        <v>340</v>
      </c>
      <c r="H143" s="169">
        <v>0.32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169</v>
      </c>
      <c r="AU143" s="167" t="s">
        <v>91</v>
      </c>
      <c r="AV143" s="13" t="s">
        <v>91</v>
      </c>
      <c r="AW143" s="13" t="s">
        <v>31</v>
      </c>
      <c r="AX143" s="13" t="s">
        <v>75</v>
      </c>
      <c r="AY143" s="167" t="s">
        <v>139</v>
      </c>
    </row>
    <row r="144" spans="1:65" s="13" customFormat="1">
      <c r="B144" s="165"/>
      <c r="D144" s="166" t="s">
        <v>169</v>
      </c>
      <c r="E144" s="167" t="s">
        <v>1</v>
      </c>
      <c r="F144" s="168" t="s">
        <v>341</v>
      </c>
      <c r="H144" s="169">
        <v>0.24</v>
      </c>
      <c r="I144" s="170"/>
      <c r="L144" s="165"/>
      <c r="M144" s="171"/>
      <c r="N144" s="172"/>
      <c r="O144" s="172"/>
      <c r="P144" s="172"/>
      <c r="Q144" s="172"/>
      <c r="R144" s="172"/>
      <c r="S144" s="172"/>
      <c r="T144" s="173"/>
      <c r="AT144" s="167" t="s">
        <v>169</v>
      </c>
      <c r="AU144" s="167" t="s">
        <v>91</v>
      </c>
      <c r="AV144" s="13" t="s">
        <v>91</v>
      </c>
      <c r="AW144" s="13" t="s">
        <v>31</v>
      </c>
      <c r="AX144" s="13" t="s">
        <v>75</v>
      </c>
      <c r="AY144" s="167" t="s">
        <v>139</v>
      </c>
    </row>
    <row r="145" spans="1:65" s="14" customFormat="1">
      <c r="B145" s="174"/>
      <c r="D145" s="166" t="s">
        <v>169</v>
      </c>
      <c r="E145" s="175" t="s">
        <v>1</v>
      </c>
      <c r="F145" s="176" t="s">
        <v>173</v>
      </c>
      <c r="H145" s="177">
        <v>1.52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169</v>
      </c>
      <c r="AU145" s="175" t="s">
        <v>91</v>
      </c>
      <c r="AV145" s="14" t="s">
        <v>146</v>
      </c>
      <c r="AW145" s="14" t="s">
        <v>31</v>
      </c>
      <c r="AX145" s="14" t="s">
        <v>83</v>
      </c>
      <c r="AY145" s="175" t="s">
        <v>139</v>
      </c>
    </row>
    <row r="146" spans="1:65" s="12" customFormat="1" ht="22.9" customHeight="1">
      <c r="B146" s="137"/>
      <c r="D146" s="138" t="s">
        <v>74</v>
      </c>
      <c r="E146" s="148" t="s">
        <v>266</v>
      </c>
      <c r="F146" s="148" t="s">
        <v>267</v>
      </c>
      <c r="I146" s="140"/>
      <c r="J146" s="149">
        <f>BK146</f>
        <v>0</v>
      </c>
      <c r="L146" s="137"/>
      <c r="M146" s="142"/>
      <c r="N146" s="143"/>
      <c r="O146" s="143"/>
      <c r="P146" s="144">
        <f>SUM(P147:P154)</f>
        <v>0</v>
      </c>
      <c r="Q146" s="143"/>
      <c r="R146" s="144">
        <f>SUM(R147:R154)</f>
        <v>2.17679</v>
      </c>
      <c r="S146" s="143"/>
      <c r="T146" s="145">
        <f>SUM(T147:T154)</f>
        <v>0</v>
      </c>
      <c r="AR146" s="138" t="s">
        <v>83</v>
      </c>
      <c r="AT146" s="146" t="s">
        <v>74</v>
      </c>
      <c r="AU146" s="146" t="s">
        <v>83</v>
      </c>
      <c r="AY146" s="138" t="s">
        <v>139</v>
      </c>
      <c r="BK146" s="147">
        <f>SUM(BK147:BK154)</f>
        <v>0</v>
      </c>
    </row>
    <row r="147" spans="1:65" s="2" customFormat="1" ht="14.45" customHeight="1">
      <c r="A147" s="33"/>
      <c r="B147" s="150"/>
      <c r="C147" s="151" t="s">
        <v>266</v>
      </c>
      <c r="D147" s="151" t="s">
        <v>142</v>
      </c>
      <c r="E147" s="152" t="s">
        <v>355</v>
      </c>
      <c r="F147" s="153" t="s">
        <v>356</v>
      </c>
      <c r="G147" s="154" t="s">
        <v>208</v>
      </c>
      <c r="H147" s="155">
        <v>4</v>
      </c>
      <c r="I147" s="156"/>
      <c r="J147" s="157">
        <f t="shared" ref="J147:J154" si="0"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 t="shared" ref="P147:P154" si="1">O147*H147</f>
        <v>0</v>
      </c>
      <c r="Q147" s="161">
        <v>0.15306</v>
      </c>
      <c r="R147" s="161">
        <f t="shared" ref="R147:R154" si="2">Q147*H147</f>
        <v>0.61224000000000001</v>
      </c>
      <c r="S147" s="161">
        <v>0</v>
      </c>
      <c r="T147" s="162">
        <f t="shared" ref="T147:T154" si="3"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146</v>
      </c>
      <c r="AT147" s="163" t="s">
        <v>142</v>
      </c>
      <c r="AU147" s="163" t="s">
        <v>91</v>
      </c>
      <c r="AY147" s="18" t="s">
        <v>139</v>
      </c>
      <c r="BE147" s="164">
        <f t="shared" ref="BE147:BE154" si="4">IF(N147="základná",J147,0)</f>
        <v>0</v>
      </c>
      <c r="BF147" s="164">
        <f t="shared" ref="BF147:BF154" si="5">IF(N147="znížená",J147,0)</f>
        <v>0</v>
      </c>
      <c r="BG147" s="164">
        <f t="shared" ref="BG147:BG154" si="6">IF(N147="zákl. prenesená",J147,0)</f>
        <v>0</v>
      </c>
      <c r="BH147" s="164">
        <f t="shared" ref="BH147:BH154" si="7">IF(N147="zníž. prenesená",J147,0)</f>
        <v>0</v>
      </c>
      <c r="BI147" s="164">
        <f t="shared" ref="BI147:BI154" si="8">IF(N147="nulová",J147,0)</f>
        <v>0</v>
      </c>
      <c r="BJ147" s="18" t="s">
        <v>91</v>
      </c>
      <c r="BK147" s="164">
        <f t="shared" ref="BK147:BK154" si="9">ROUND(I147*H147,2)</f>
        <v>0</v>
      </c>
      <c r="BL147" s="18" t="s">
        <v>146</v>
      </c>
      <c r="BM147" s="163" t="s">
        <v>357</v>
      </c>
    </row>
    <row r="148" spans="1:65" s="2" customFormat="1" ht="14.45" customHeight="1">
      <c r="A148" s="33"/>
      <c r="B148" s="150"/>
      <c r="C148" s="182" t="s">
        <v>303</v>
      </c>
      <c r="D148" s="182" t="s">
        <v>211</v>
      </c>
      <c r="E148" s="183" t="s">
        <v>358</v>
      </c>
      <c r="F148" s="184" t="s">
        <v>359</v>
      </c>
      <c r="G148" s="185" t="s">
        <v>208</v>
      </c>
      <c r="H148" s="186">
        <v>0</v>
      </c>
      <c r="I148" s="187"/>
      <c r="J148" s="188">
        <f t="shared" si="0"/>
        <v>0</v>
      </c>
      <c r="K148" s="189"/>
      <c r="L148" s="190"/>
      <c r="M148" s="191" t="s">
        <v>1</v>
      </c>
      <c r="N148" s="192" t="s">
        <v>41</v>
      </c>
      <c r="O148" s="59"/>
      <c r="P148" s="161">
        <f t="shared" si="1"/>
        <v>0</v>
      </c>
      <c r="Q148" s="161">
        <v>2.7E-2</v>
      </c>
      <c r="R148" s="161">
        <f t="shared" si="2"/>
        <v>0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148</v>
      </c>
      <c r="AT148" s="163" t="s">
        <v>211</v>
      </c>
      <c r="AU148" s="163" t="s">
        <v>91</v>
      </c>
      <c r="AY148" s="18" t="s">
        <v>139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91</v>
      </c>
      <c r="BK148" s="164">
        <f t="shared" si="9"/>
        <v>0</v>
      </c>
      <c r="BL148" s="18" t="s">
        <v>146</v>
      </c>
      <c r="BM148" s="163" t="s">
        <v>360</v>
      </c>
    </row>
    <row r="149" spans="1:65" s="2" customFormat="1" ht="14.45" customHeight="1">
      <c r="A149" s="33"/>
      <c r="B149" s="150"/>
      <c r="C149" s="151" t="s">
        <v>307</v>
      </c>
      <c r="D149" s="151" t="s">
        <v>142</v>
      </c>
      <c r="E149" s="152" t="s">
        <v>361</v>
      </c>
      <c r="F149" s="153" t="s">
        <v>362</v>
      </c>
      <c r="G149" s="154" t="s">
        <v>208</v>
      </c>
      <c r="H149" s="155">
        <v>6</v>
      </c>
      <c r="I149" s="156"/>
      <c r="J149" s="157">
        <f t="shared" si="0"/>
        <v>0</v>
      </c>
      <c r="K149" s="158"/>
      <c r="L149" s="34"/>
      <c r="M149" s="159" t="s">
        <v>1</v>
      </c>
      <c r="N149" s="160" t="s">
        <v>41</v>
      </c>
      <c r="O149" s="59"/>
      <c r="P149" s="161">
        <f t="shared" si="1"/>
        <v>0</v>
      </c>
      <c r="Q149" s="161">
        <v>0.20089000000000001</v>
      </c>
      <c r="R149" s="161">
        <f t="shared" si="2"/>
        <v>1.2053400000000001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146</v>
      </c>
      <c r="AT149" s="163" t="s">
        <v>142</v>
      </c>
      <c r="AU149" s="163" t="s">
        <v>91</v>
      </c>
      <c r="AY149" s="18" t="s">
        <v>139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91</v>
      </c>
      <c r="BK149" s="164">
        <f t="shared" si="9"/>
        <v>0</v>
      </c>
      <c r="BL149" s="18" t="s">
        <v>146</v>
      </c>
      <c r="BM149" s="163" t="s">
        <v>363</v>
      </c>
    </row>
    <row r="150" spans="1:65" s="2" customFormat="1" ht="14.45" customHeight="1">
      <c r="A150" s="33"/>
      <c r="B150" s="150"/>
      <c r="C150" s="182" t="s">
        <v>312</v>
      </c>
      <c r="D150" s="182" t="s">
        <v>211</v>
      </c>
      <c r="E150" s="183" t="s">
        <v>364</v>
      </c>
      <c r="F150" s="184" t="s">
        <v>365</v>
      </c>
      <c r="G150" s="185" t="s">
        <v>208</v>
      </c>
      <c r="H150" s="186">
        <v>0</v>
      </c>
      <c r="I150" s="187"/>
      <c r="J150" s="188">
        <f t="shared" si="0"/>
        <v>0</v>
      </c>
      <c r="K150" s="189"/>
      <c r="L150" s="190"/>
      <c r="M150" s="191" t="s">
        <v>1</v>
      </c>
      <c r="N150" s="192" t="s">
        <v>41</v>
      </c>
      <c r="O150" s="59"/>
      <c r="P150" s="161">
        <f t="shared" si="1"/>
        <v>0</v>
      </c>
      <c r="Q150" s="161">
        <v>5.1999999999999998E-2</v>
      </c>
      <c r="R150" s="161">
        <f t="shared" si="2"/>
        <v>0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148</v>
      </c>
      <c r="AT150" s="163" t="s">
        <v>211</v>
      </c>
      <c r="AU150" s="163" t="s">
        <v>91</v>
      </c>
      <c r="AY150" s="18" t="s">
        <v>139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91</v>
      </c>
      <c r="BK150" s="164">
        <f t="shared" si="9"/>
        <v>0</v>
      </c>
      <c r="BL150" s="18" t="s">
        <v>146</v>
      </c>
      <c r="BM150" s="163" t="s">
        <v>366</v>
      </c>
    </row>
    <row r="151" spans="1:65" s="2" customFormat="1" ht="24.2" customHeight="1">
      <c r="A151" s="33"/>
      <c r="B151" s="150"/>
      <c r="C151" s="182" t="s">
        <v>367</v>
      </c>
      <c r="D151" s="182" t="s">
        <v>211</v>
      </c>
      <c r="E151" s="183" t="s">
        <v>368</v>
      </c>
      <c r="F151" s="184" t="s">
        <v>369</v>
      </c>
      <c r="G151" s="185" t="s">
        <v>208</v>
      </c>
      <c r="H151" s="186">
        <v>0</v>
      </c>
      <c r="I151" s="187"/>
      <c r="J151" s="188">
        <f t="shared" si="0"/>
        <v>0</v>
      </c>
      <c r="K151" s="189"/>
      <c r="L151" s="190"/>
      <c r="M151" s="191" t="s">
        <v>1</v>
      </c>
      <c r="N151" s="192" t="s">
        <v>41</v>
      </c>
      <c r="O151" s="59"/>
      <c r="P151" s="161">
        <f t="shared" si="1"/>
        <v>0</v>
      </c>
      <c r="Q151" s="161">
        <v>5.1999999999999998E-2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148</v>
      </c>
      <c r="AT151" s="163" t="s">
        <v>211</v>
      </c>
      <c r="AU151" s="163" t="s">
        <v>91</v>
      </c>
      <c r="AY151" s="18" t="s">
        <v>139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91</v>
      </c>
      <c r="BK151" s="164">
        <f t="shared" si="9"/>
        <v>0</v>
      </c>
      <c r="BL151" s="18" t="s">
        <v>146</v>
      </c>
      <c r="BM151" s="163" t="s">
        <v>370</v>
      </c>
    </row>
    <row r="152" spans="1:65" s="2" customFormat="1" ht="14.45" customHeight="1">
      <c r="A152" s="33"/>
      <c r="B152" s="150"/>
      <c r="C152" s="151" t="s">
        <v>194</v>
      </c>
      <c r="D152" s="151" t="s">
        <v>142</v>
      </c>
      <c r="E152" s="152" t="s">
        <v>371</v>
      </c>
      <c r="F152" s="153" t="s">
        <v>372</v>
      </c>
      <c r="G152" s="154" t="s">
        <v>208</v>
      </c>
      <c r="H152" s="155">
        <v>3</v>
      </c>
      <c r="I152" s="156"/>
      <c r="J152" s="157">
        <f t="shared" si="0"/>
        <v>0</v>
      </c>
      <c r="K152" s="158"/>
      <c r="L152" s="34"/>
      <c r="M152" s="159" t="s">
        <v>1</v>
      </c>
      <c r="N152" s="160" t="s">
        <v>41</v>
      </c>
      <c r="O152" s="59"/>
      <c r="P152" s="161">
        <f t="shared" si="1"/>
        <v>0</v>
      </c>
      <c r="Q152" s="161">
        <v>0.11958000000000001</v>
      </c>
      <c r="R152" s="161">
        <f t="shared" si="2"/>
        <v>0.35874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146</v>
      </c>
      <c r="AT152" s="163" t="s">
        <v>142</v>
      </c>
      <c r="AU152" s="163" t="s">
        <v>91</v>
      </c>
      <c r="AY152" s="18" t="s">
        <v>139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91</v>
      </c>
      <c r="BK152" s="164">
        <f t="shared" si="9"/>
        <v>0</v>
      </c>
      <c r="BL152" s="18" t="s">
        <v>146</v>
      </c>
      <c r="BM152" s="163" t="s">
        <v>373</v>
      </c>
    </row>
    <row r="153" spans="1:65" s="2" customFormat="1" ht="14.45" customHeight="1">
      <c r="A153" s="33"/>
      <c r="B153" s="150"/>
      <c r="C153" s="182" t="s">
        <v>164</v>
      </c>
      <c r="D153" s="182" t="s">
        <v>211</v>
      </c>
      <c r="E153" s="183" t="s">
        <v>374</v>
      </c>
      <c r="F153" s="184" t="s">
        <v>375</v>
      </c>
      <c r="G153" s="185" t="s">
        <v>208</v>
      </c>
      <c r="H153" s="186">
        <v>0</v>
      </c>
      <c r="I153" s="187"/>
      <c r="J153" s="188">
        <f t="shared" si="0"/>
        <v>0</v>
      </c>
      <c r="K153" s="189"/>
      <c r="L153" s="190"/>
      <c r="M153" s="191" t="s">
        <v>1</v>
      </c>
      <c r="N153" s="192" t="s">
        <v>41</v>
      </c>
      <c r="O153" s="59"/>
      <c r="P153" s="161">
        <f t="shared" si="1"/>
        <v>0</v>
      </c>
      <c r="Q153" s="161">
        <v>0.01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148</v>
      </c>
      <c r="AT153" s="163" t="s">
        <v>211</v>
      </c>
      <c r="AU153" s="163" t="s">
        <v>91</v>
      </c>
      <c r="AY153" s="18" t="s">
        <v>139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91</v>
      </c>
      <c r="BK153" s="164">
        <f t="shared" si="9"/>
        <v>0</v>
      </c>
      <c r="BL153" s="18" t="s">
        <v>146</v>
      </c>
      <c r="BM153" s="163" t="s">
        <v>376</v>
      </c>
    </row>
    <row r="154" spans="1:65" s="2" customFormat="1" ht="14.45" customHeight="1">
      <c r="A154" s="33"/>
      <c r="B154" s="150"/>
      <c r="C154" s="151" t="s">
        <v>148</v>
      </c>
      <c r="D154" s="151" t="s">
        <v>142</v>
      </c>
      <c r="E154" s="152" t="s">
        <v>377</v>
      </c>
      <c r="F154" s="153" t="s">
        <v>378</v>
      </c>
      <c r="G154" s="154" t="s">
        <v>379</v>
      </c>
      <c r="H154" s="155">
        <v>1</v>
      </c>
      <c r="I154" s="156"/>
      <c r="J154" s="157">
        <f t="shared" si="0"/>
        <v>0</v>
      </c>
      <c r="K154" s="158"/>
      <c r="L154" s="34"/>
      <c r="M154" s="159" t="s">
        <v>1</v>
      </c>
      <c r="N154" s="160" t="s">
        <v>41</v>
      </c>
      <c r="O154" s="59"/>
      <c r="P154" s="161">
        <f t="shared" si="1"/>
        <v>0</v>
      </c>
      <c r="Q154" s="161">
        <v>4.6999999999999999E-4</v>
      </c>
      <c r="R154" s="161">
        <f t="shared" si="2"/>
        <v>4.6999999999999999E-4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146</v>
      </c>
      <c r="AT154" s="163" t="s">
        <v>142</v>
      </c>
      <c r="AU154" s="163" t="s">
        <v>91</v>
      </c>
      <c r="AY154" s="18" t="s">
        <v>139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91</v>
      </c>
      <c r="BK154" s="164">
        <f t="shared" si="9"/>
        <v>0</v>
      </c>
      <c r="BL154" s="18" t="s">
        <v>146</v>
      </c>
      <c r="BM154" s="163" t="s">
        <v>380</v>
      </c>
    </row>
    <row r="155" spans="1:65" s="12" customFormat="1" ht="22.9" customHeight="1">
      <c r="B155" s="137"/>
      <c r="D155" s="138" t="s">
        <v>74</v>
      </c>
      <c r="E155" s="148" t="s">
        <v>326</v>
      </c>
      <c r="F155" s="148" t="s">
        <v>327</v>
      </c>
      <c r="I155" s="140"/>
      <c r="J155" s="149">
        <f>BK155</f>
        <v>0</v>
      </c>
      <c r="L155" s="137"/>
      <c r="M155" s="142"/>
      <c r="N155" s="143"/>
      <c r="O155" s="143"/>
      <c r="P155" s="144">
        <f>P156</f>
        <v>0</v>
      </c>
      <c r="Q155" s="143"/>
      <c r="R155" s="144">
        <f>R156</f>
        <v>0</v>
      </c>
      <c r="S155" s="143"/>
      <c r="T155" s="145">
        <f>T156</f>
        <v>0</v>
      </c>
      <c r="AR155" s="138" t="s">
        <v>83</v>
      </c>
      <c r="AT155" s="146" t="s">
        <v>74</v>
      </c>
      <c r="AU155" s="146" t="s">
        <v>83</v>
      </c>
      <c r="AY155" s="138" t="s">
        <v>139</v>
      </c>
      <c r="BK155" s="147">
        <f>BK156</f>
        <v>0</v>
      </c>
    </row>
    <row r="156" spans="1:65" s="2" customFormat="1" ht="24.2" customHeight="1">
      <c r="A156" s="33"/>
      <c r="B156" s="150"/>
      <c r="C156" s="151" t="s">
        <v>174</v>
      </c>
      <c r="D156" s="151" t="s">
        <v>142</v>
      </c>
      <c r="E156" s="152" t="s">
        <v>381</v>
      </c>
      <c r="F156" s="153" t="s">
        <v>382</v>
      </c>
      <c r="G156" s="154" t="s">
        <v>191</v>
      </c>
      <c r="H156" s="155">
        <v>5.9619999999999997</v>
      </c>
      <c r="I156" s="156"/>
      <c r="J156" s="157">
        <f>ROUND(I156*H156,2)</f>
        <v>0</v>
      </c>
      <c r="K156" s="158"/>
      <c r="L156" s="34"/>
      <c r="M156" s="193" t="s">
        <v>1</v>
      </c>
      <c r="N156" s="194" t="s">
        <v>41</v>
      </c>
      <c r="O156" s="195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146</v>
      </c>
      <c r="AT156" s="163" t="s">
        <v>142</v>
      </c>
      <c r="AU156" s="163" t="s">
        <v>91</v>
      </c>
      <c r="AY156" s="18" t="s">
        <v>139</v>
      </c>
      <c r="BE156" s="164">
        <f>IF(N156="základná",J156,0)</f>
        <v>0</v>
      </c>
      <c r="BF156" s="164">
        <f>IF(N156="znížená",J156,0)</f>
        <v>0</v>
      </c>
      <c r="BG156" s="164">
        <f>IF(N156="zákl. prenesená",J156,0)</f>
        <v>0</v>
      </c>
      <c r="BH156" s="164">
        <f>IF(N156="zníž. prenesená",J156,0)</f>
        <v>0</v>
      </c>
      <c r="BI156" s="164">
        <f>IF(N156="nulová",J156,0)</f>
        <v>0</v>
      </c>
      <c r="BJ156" s="18" t="s">
        <v>91</v>
      </c>
      <c r="BK156" s="164">
        <f>ROUND(I156*H156,2)</f>
        <v>0</v>
      </c>
      <c r="BL156" s="18" t="s">
        <v>146</v>
      </c>
      <c r="BM156" s="163" t="s">
        <v>383</v>
      </c>
    </row>
    <row r="157" spans="1:65" s="2" customFormat="1" ht="6.95" customHeight="1">
      <c r="A157" s="33"/>
      <c r="B157" s="48"/>
      <c r="C157" s="49"/>
      <c r="D157" s="49"/>
      <c r="E157" s="49"/>
      <c r="F157" s="49"/>
      <c r="G157" s="49"/>
      <c r="H157" s="49"/>
      <c r="I157" s="49"/>
      <c r="J157" s="49"/>
      <c r="K157" s="49"/>
      <c r="L157" s="34"/>
      <c r="M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</row>
    <row r="160" spans="1:65" ht="12">
      <c r="C160" s="225" t="s">
        <v>943</v>
      </c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6"/>
    </row>
  </sheetData>
  <autoFilter ref="C124:K156" xr:uid="{00000000-0009-0000-0000-000002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4"/>
  <sheetViews>
    <sheetView showGridLines="0" topLeftCell="A128" zoomScale="80" zoomScaleNormal="80" workbookViewId="0">
      <selection activeCell="Y150" sqref="Y15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332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6" t="s">
        <v>384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61"/>
      <c r="G20" s="261"/>
      <c r="H20" s="261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9" t="s">
        <v>1</v>
      </c>
      <c r="F29" s="269"/>
      <c r="G29" s="269"/>
      <c r="H29" s="269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ROUND(J125,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ROUND((SUM(BE125:BE151)),  2)</f>
        <v>0</v>
      </c>
      <c r="G35" s="33"/>
      <c r="H35" s="33"/>
      <c r="I35" s="106">
        <v>0.2</v>
      </c>
      <c r="J35" s="105">
        <f>ROUND(((SUM(BE125:BE151))*I35),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ROUND((SUM(BF125:BF151)),  2)</f>
        <v>0</v>
      </c>
      <c r="G36" s="33"/>
      <c r="H36" s="33"/>
      <c r="I36" s="106">
        <v>0.2</v>
      </c>
      <c r="J36" s="105">
        <f>ROUND(((SUM(BF125:BF151))*I36),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ROUND((SUM(BG125:BG151)),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ROUND((SUM(BH125:BH151)),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ROUND((SUM(BI125:BI151)),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332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6" t="str">
        <f>E11</f>
        <v>2-21-2-2 - Typový mobiliár - II. etapa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J125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J126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J127</f>
        <v>0</v>
      </c>
      <c r="L100" s="122"/>
    </row>
    <row r="101" spans="1:47" s="10" customFormat="1" ht="19.899999999999999" customHeight="1">
      <c r="B101" s="122"/>
      <c r="D101" s="123" t="s">
        <v>335</v>
      </c>
      <c r="E101" s="124"/>
      <c r="F101" s="124"/>
      <c r="G101" s="124"/>
      <c r="H101" s="124"/>
      <c r="I101" s="124"/>
      <c r="J101" s="125">
        <f>J139</f>
        <v>0</v>
      </c>
      <c r="L101" s="122"/>
    </row>
    <row r="102" spans="1:47" s="10" customFormat="1" ht="19.899999999999999" customHeight="1">
      <c r="B102" s="122"/>
      <c r="D102" s="123" t="s">
        <v>123</v>
      </c>
      <c r="E102" s="124"/>
      <c r="F102" s="124"/>
      <c r="G102" s="124"/>
      <c r="H102" s="124"/>
      <c r="I102" s="124"/>
      <c r="J102" s="125">
        <f>J144</f>
        <v>0</v>
      </c>
      <c r="L102" s="122"/>
    </row>
    <row r="103" spans="1:47" s="10" customFormat="1" ht="19.899999999999999" customHeight="1">
      <c r="B103" s="122"/>
      <c r="D103" s="123" t="s">
        <v>124</v>
      </c>
      <c r="E103" s="124"/>
      <c r="F103" s="124"/>
      <c r="G103" s="124"/>
      <c r="H103" s="124"/>
      <c r="I103" s="124"/>
      <c r="J103" s="125">
        <f>J150</f>
        <v>0</v>
      </c>
      <c r="L103" s="122"/>
    </row>
    <row r="104" spans="1:47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47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47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24.95" customHeight="1">
      <c r="A110" s="33"/>
      <c r="B110" s="34"/>
      <c r="C110" s="22" t="s">
        <v>125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8" t="str">
        <f>E7</f>
        <v>Motýlia lúka - Pri kríži</v>
      </c>
      <c r="F113" s="279"/>
      <c r="G113" s="279"/>
      <c r="H113" s="27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1" customFormat="1" ht="12" customHeight="1">
      <c r="B114" s="21"/>
      <c r="C114" s="28" t="s">
        <v>112</v>
      </c>
      <c r="L114" s="21"/>
    </row>
    <row r="115" spans="1:65" s="2" customFormat="1" ht="16.5" customHeight="1">
      <c r="A115" s="33"/>
      <c r="B115" s="34"/>
      <c r="C115" s="33"/>
      <c r="D115" s="33"/>
      <c r="E115" s="278" t="s">
        <v>332</v>
      </c>
      <c r="F115" s="277"/>
      <c r="G115" s="277"/>
      <c r="H115" s="27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333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66" t="str">
        <f>E11</f>
        <v>2-21-2-2 - Typový mobiliár - II. etapa</v>
      </c>
      <c r="F117" s="277"/>
      <c r="G117" s="277"/>
      <c r="H117" s="277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19</v>
      </c>
      <c r="D119" s="33"/>
      <c r="E119" s="33"/>
      <c r="F119" s="26" t="str">
        <f>F14</f>
        <v>Dúbravka, Bratislava</v>
      </c>
      <c r="G119" s="33"/>
      <c r="H119" s="33"/>
      <c r="I119" s="28" t="s">
        <v>21</v>
      </c>
      <c r="J119" s="56" t="str">
        <f>IF(J14="","",J14)</f>
        <v>23. 3. 2021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5.7" customHeight="1">
      <c r="A121" s="33"/>
      <c r="B121" s="34"/>
      <c r="C121" s="28" t="s">
        <v>23</v>
      </c>
      <c r="D121" s="33"/>
      <c r="E121" s="33"/>
      <c r="F121" s="26" t="str">
        <f>E17</f>
        <v>Metropolitní inštitút Bratislavy</v>
      </c>
      <c r="G121" s="33"/>
      <c r="H121" s="33"/>
      <c r="I121" s="28" t="s">
        <v>29</v>
      </c>
      <c r="J121" s="31" t="str">
        <f>E23</f>
        <v>Ing. Magdaléna Horňáková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IF(E20="","",E20)</f>
        <v>Vyplň údaj</v>
      </c>
      <c r="G122" s="33"/>
      <c r="H122" s="33"/>
      <c r="I122" s="28" t="s">
        <v>32</v>
      </c>
      <c r="J122" s="31" t="str">
        <f>E26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126</v>
      </c>
      <c r="D124" s="129" t="s">
        <v>60</v>
      </c>
      <c r="E124" s="129" t="s">
        <v>56</v>
      </c>
      <c r="F124" s="129" t="s">
        <v>57</v>
      </c>
      <c r="G124" s="129" t="s">
        <v>127</v>
      </c>
      <c r="H124" s="129" t="s">
        <v>128</v>
      </c>
      <c r="I124" s="129" t="s">
        <v>129</v>
      </c>
      <c r="J124" s="130" t="s">
        <v>116</v>
      </c>
      <c r="K124" s="131" t="s">
        <v>130</v>
      </c>
      <c r="L124" s="132"/>
      <c r="M124" s="63" t="s">
        <v>1</v>
      </c>
      <c r="N124" s="64" t="s">
        <v>39</v>
      </c>
      <c r="O124" s="64" t="s">
        <v>131</v>
      </c>
      <c r="P124" s="64" t="s">
        <v>132</v>
      </c>
      <c r="Q124" s="64" t="s">
        <v>133</v>
      </c>
      <c r="R124" s="64" t="s">
        <v>134</v>
      </c>
      <c r="S124" s="64" t="s">
        <v>135</v>
      </c>
      <c r="T124" s="65" t="s">
        <v>136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9" customHeight="1">
      <c r="A125" s="33"/>
      <c r="B125" s="34"/>
      <c r="C125" s="70" t="s">
        <v>117</v>
      </c>
      <c r="D125" s="33"/>
      <c r="E125" s="33"/>
      <c r="F125" s="33"/>
      <c r="G125" s="33"/>
      <c r="H125" s="33"/>
      <c r="I125" s="33"/>
      <c r="J125" s="133">
        <f>BK125</f>
        <v>0</v>
      </c>
      <c r="K125" s="33"/>
      <c r="L125" s="34"/>
      <c r="M125" s="66"/>
      <c r="N125" s="57"/>
      <c r="O125" s="67"/>
      <c r="P125" s="134">
        <f>P126</f>
        <v>0</v>
      </c>
      <c r="Q125" s="67"/>
      <c r="R125" s="134">
        <f>R126</f>
        <v>4.0869328000000005</v>
      </c>
      <c r="S125" s="67"/>
      <c r="T125" s="135">
        <f>T126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118</v>
      </c>
      <c r="BK125" s="136">
        <f>BK126</f>
        <v>0</v>
      </c>
    </row>
    <row r="126" spans="1:65" s="12" customFormat="1" ht="25.9" customHeight="1">
      <c r="B126" s="137"/>
      <c r="D126" s="138" t="s">
        <v>74</v>
      </c>
      <c r="E126" s="139" t="s">
        <v>137</v>
      </c>
      <c r="F126" s="139" t="s">
        <v>138</v>
      </c>
      <c r="I126" s="140"/>
      <c r="J126" s="141">
        <f>BK126</f>
        <v>0</v>
      </c>
      <c r="L126" s="137"/>
      <c r="M126" s="142"/>
      <c r="N126" s="143"/>
      <c r="O126" s="143"/>
      <c r="P126" s="144">
        <f>P127+P139+P144+P150</f>
        <v>0</v>
      </c>
      <c r="Q126" s="143"/>
      <c r="R126" s="144">
        <f>R127+R139+R144+R150</f>
        <v>4.0869328000000005</v>
      </c>
      <c r="S126" s="143"/>
      <c r="T126" s="145">
        <f>T127+T139+T144+T150</f>
        <v>0</v>
      </c>
      <c r="AR126" s="138" t="s">
        <v>83</v>
      </c>
      <c r="AT126" s="146" t="s">
        <v>74</v>
      </c>
      <c r="AU126" s="146" t="s">
        <v>75</v>
      </c>
      <c r="AY126" s="138" t="s">
        <v>139</v>
      </c>
      <c r="BK126" s="147">
        <f>BK127+BK139+BK144+BK150</f>
        <v>0</v>
      </c>
    </row>
    <row r="127" spans="1:65" s="12" customFormat="1" ht="22.9" customHeight="1">
      <c r="B127" s="137"/>
      <c r="D127" s="138" t="s">
        <v>74</v>
      </c>
      <c r="E127" s="148" t="s">
        <v>83</v>
      </c>
      <c r="F127" s="148" t="s">
        <v>140</v>
      </c>
      <c r="I127" s="140"/>
      <c r="J127" s="149">
        <f>BK127</f>
        <v>0</v>
      </c>
      <c r="L127" s="137"/>
      <c r="M127" s="142"/>
      <c r="N127" s="143"/>
      <c r="O127" s="143"/>
      <c r="P127" s="144">
        <f>SUM(P128:P138)</f>
        <v>0</v>
      </c>
      <c r="Q127" s="143"/>
      <c r="R127" s="144">
        <f>SUM(R128:R138)</f>
        <v>0</v>
      </c>
      <c r="S127" s="143"/>
      <c r="T127" s="145">
        <f>SUM(T128:T138)</f>
        <v>0</v>
      </c>
      <c r="AR127" s="138" t="s">
        <v>83</v>
      </c>
      <c r="AT127" s="146" t="s">
        <v>74</v>
      </c>
      <c r="AU127" s="146" t="s">
        <v>83</v>
      </c>
      <c r="AY127" s="138" t="s">
        <v>139</v>
      </c>
      <c r="BK127" s="147">
        <f>SUM(BK128:BK138)</f>
        <v>0</v>
      </c>
    </row>
    <row r="128" spans="1:65" s="2" customFormat="1" ht="14.45" customHeight="1">
      <c r="A128" s="33"/>
      <c r="B128" s="150"/>
      <c r="C128" s="151" t="s">
        <v>83</v>
      </c>
      <c r="D128" s="151" t="s">
        <v>142</v>
      </c>
      <c r="E128" s="152" t="s">
        <v>336</v>
      </c>
      <c r="F128" s="153" t="s">
        <v>337</v>
      </c>
      <c r="G128" s="154" t="s">
        <v>167</v>
      </c>
      <c r="H128" s="155">
        <v>1.04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91</v>
      </c>
      <c r="BK128" s="164">
        <f>ROUND(I128*H128,2)</f>
        <v>0</v>
      </c>
      <c r="BL128" s="18" t="s">
        <v>146</v>
      </c>
      <c r="BM128" s="163" t="s">
        <v>385</v>
      </c>
    </row>
    <row r="129" spans="1:65" s="13" customFormat="1">
      <c r="B129" s="165"/>
      <c r="D129" s="166" t="s">
        <v>169</v>
      </c>
      <c r="E129" s="167" t="s">
        <v>1</v>
      </c>
      <c r="F129" s="168" t="s">
        <v>386</v>
      </c>
      <c r="H129" s="169">
        <v>0.8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169</v>
      </c>
      <c r="AU129" s="167" t="s">
        <v>91</v>
      </c>
      <c r="AV129" s="13" t="s">
        <v>91</v>
      </c>
      <c r="AW129" s="13" t="s">
        <v>31</v>
      </c>
      <c r="AX129" s="13" t="s">
        <v>75</v>
      </c>
      <c r="AY129" s="167" t="s">
        <v>139</v>
      </c>
    </row>
    <row r="130" spans="1:65" s="13" customFormat="1">
      <c r="B130" s="165"/>
      <c r="D130" s="166" t="s">
        <v>169</v>
      </c>
      <c r="E130" s="167" t="s">
        <v>1</v>
      </c>
      <c r="F130" s="168" t="s">
        <v>387</v>
      </c>
      <c r="H130" s="169">
        <v>0.24</v>
      </c>
      <c r="I130" s="170"/>
      <c r="L130" s="165"/>
      <c r="M130" s="171"/>
      <c r="N130" s="172"/>
      <c r="O130" s="172"/>
      <c r="P130" s="172"/>
      <c r="Q130" s="172"/>
      <c r="R130" s="172"/>
      <c r="S130" s="172"/>
      <c r="T130" s="173"/>
      <c r="AT130" s="167" t="s">
        <v>169</v>
      </c>
      <c r="AU130" s="167" t="s">
        <v>91</v>
      </c>
      <c r="AV130" s="13" t="s">
        <v>91</v>
      </c>
      <c r="AW130" s="13" t="s">
        <v>31</v>
      </c>
      <c r="AX130" s="13" t="s">
        <v>75</v>
      </c>
      <c r="AY130" s="167" t="s">
        <v>139</v>
      </c>
    </row>
    <row r="131" spans="1:65" s="14" customFormat="1">
      <c r="B131" s="174"/>
      <c r="D131" s="166" t="s">
        <v>169</v>
      </c>
      <c r="E131" s="175" t="s">
        <v>1</v>
      </c>
      <c r="F131" s="176" t="s">
        <v>173</v>
      </c>
      <c r="H131" s="177">
        <v>1.04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169</v>
      </c>
      <c r="AU131" s="175" t="s">
        <v>91</v>
      </c>
      <c r="AV131" s="14" t="s">
        <v>146</v>
      </c>
      <c r="AW131" s="14" t="s">
        <v>31</v>
      </c>
      <c r="AX131" s="14" t="s">
        <v>83</v>
      </c>
      <c r="AY131" s="175" t="s">
        <v>139</v>
      </c>
    </row>
    <row r="132" spans="1:65" s="2" customFormat="1" ht="24.2" customHeight="1">
      <c r="A132" s="33"/>
      <c r="B132" s="150"/>
      <c r="C132" s="151" t="s">
        <v>91</v>
      </c>
      <c r="D132" s="151" t="s">
        <v>142</v>
      </c>
      <c r="E132" s="152" t="s">
        <v>179</v>
      </c>
      <c r="F132" s="153" t="s">
        <v>180</v>
      </c>
      <c r="G132" s="154" t="s">
        <v>167</v>
      </c>
      <c r="H132" s="155">
        <v>1.04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146</v>
      </c>
      <c r="AT132" s="163" t="s">
        <v>142</v>
      </c>
      <c r="AU132" s="163" t="s">
        <v>91</v>
      </c>
      <c r="AY132" s="18" t="s">
        <v>139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91</v>
      </c>
      <c r="BK132" s="164">
        <f>ROUND(I132*H132,2)</f>
        <v>0</v>
      </c>
      <c r="BL132" s="18" t="s">
        <v>146</v>
      </c>
      <c r="BM132" s="163" t="s">
        <v>388</v>
      </c>
    </row>
    <row r="133" spans="1:65" s="13" customFormat="1">
      <c r="B133" s="165"/>
      <c r="D133" s="166" t="s">
        <v>169</v>
      </c>
      <c r="E133" s="167" t="s">
        <v>1</v>
      </c>
      <c r="F133" s="168" t="s">
        <v>389</v>
      </c>
      <c r="H133" s="169">
        <v>1.04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169</v>
      </c>
      <c r="AU133" s="167" t="s">
        <v>91</v>
      </c>
      <c r="AV133" s="13" t="s">
        <v>91</v>
      </c>
      <c r="AW133" s="13" t="s">
        <v>31</v>
      </c>
      <c r="AX133" s="13" t="s">
        <v>83</v>
      </c>
      <c r="AY133" s="167" t="s">
        <v>139</v>
      </c>
    </row>
    <row r="134" spans="1:65" s="2" customFormat="1" ht="37.9" customHeight="1">
      <c r="A134" s="33"/>
      <c r="B134" s="150"/>
      <c r="C134" s="151" t="s">
        <v>293</v>
      </c>
      <c r="D134" s="151" t="s">
        <v>142</v>
      </c>
      <c r="E134" s="152" t="s">
        <v>184</v>
      </c>
      <c r="F134" s="153" t="s">
        <v>185</v>
      </c>
      <c r="G134" s="154" t="s">
        <v>167</v>
      </c>
      <c r="H134" s="155">
        <v>22.88</v>
      </c>
      <c r="I134" s="156"/>
      <c r="J134" s="157">
        <f>ROUND(I134*H134,2)</f>
        <v>0</v>
      </c>
      <c r="K134" s="158"/>
      <c r="L134" s="34"/>
      <c r="M134" s="159" t="s">
        <v>1</v>
      </c>
      <c r="N134" s="160" t="s">
        <v>41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146</v>
      </c>
      <c r="AT134" s="163" t="s">
        <v>142</v>
      </c>
      <c r="AU134" s="163" t="s">
        <v>91</v>
      </c>
      <c r="AY134" s="18" t="s">
        <v>139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91</v>
      </c>
      <c r="BK134" s="164">
        <f>ROUND(I134*H134,2)</f>
        <v>0</v>
      </c>
      <c r="BL134" s="18" t="s">
        <v>146</v>
      </c>
      <c r="BM134" s="163" t="s">
        <v>390</v>
      </c>
    </row>
    <row r="135" spans="1:65" s="13" customFormat="1">
      <c r="B135" s="165"/>
      <c r="D135" s="166" t="s">
        <v>169</v>
      </c>
      <c r="E135" s="167" t="s">
        <v>1</v>
      </c>
      <c r="F135" s="168" t="s">
        <v>391</v>
      </c>
      <c r="H135" s="169">
        <v>22.88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169</v>
      </c>
      <c r="AU135" s="167" t="s">
        <v>91</v>
      </c>
      <c r="AV135" s="13" t="s">
        <v>91</v>
      </c>
      <c r="AW135" s="13" t="s">
        <v>31</v>
      </c>
      <c r="AX135" s="13" t="s">
        <v>83</v>
      </c>
      <c r="AY135" s="167" t="s">
        <v>139</v>
      </c>
    </row>
    <row r="136" spans="1:65" s="2" customFormat="1" ht="24.2" customHeight="1">
      <c r="A136" s="33"/>
      <c r="B136" s="150"/>
      <c r="C136" s="151" t="s">
        <v>146</v>
      </c>
      <c r="D136" s="151" t="s">
        <v>142</v>
      </c>
      <c r="E136" s="152" t="s">
        <v>346</v>
      </c>
      <c r="F136" s="153" t="s">
        <v>347</v>
      </c>
      <c r="G136" s="154" t="s">
        <v>167</v>
      </c>
      <c r="H136" s="155">
        <v>1.04</v>
      </c>
      <c r="I136" s="156"/>
      <c r="J136" s="157">
        <f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>O136*H136</f>
        <v>0</v>
      </c>
      <c r="Q136" s="161">
        <v>0</v>
      </c>
      <c r="R136" s="161">
        <f>Q136*H136</f>
        <v>0</v>
      </c>
      <c r="S136" s="161">
        <v>0</v>
      </c>
      <c r="T136" s="162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146</v>
      </c>
      <c r="AT136" s="163" t="s">
        <v>142</v>
      </c>
      <c r="AU136" s="163" t="s">
        <v>91</v>
      </c>
      <c r="AY136" s="18" t="s">
        <v>139</v>
      </c>
      <c r="BE136" s="164">
        <f>IF(N136="základná",J136,0)</f>
        <v>0</v>
      </c>
      <c r="BF136" s="164">
        <f>IF(N136="znížená",J136,0)</f>
        <v>0</v>
      </c>
      <c r="BG136" s="164">
        <f>IF(N136="zákl. prenesená",J136,0)</f>
        <v>0</v>
      </c>
      <c r="BH136" s="164">
        <f>IF(N136="zníž. prenesená",J136,0)</f>
        <v>0</v>
      </c>
      <c r="BI136" s="164">
        <f>IF(N136="nulová",J136,0)</f>
        <v>0</v>
      </c>
      <c r="BJ136" s="18" t="s">
        <v>91</v>
      </c>
      <c r="BK136" s="164">
        <f>ROUND(I136*H136,2)</f>
        <v>0</v>
      </c>
      <c r="BL136" s="18" t="s">
        <v>146</v>
      </c>
      <c r="BM136" s="163" t="s">
        <v>392</v>
      </c>
    </row>
    <row r="137" spans="1:65" s="2" customFormat="1" ht="24.2" customHeight="1">
      <c r="A137" s="33"/>
      <c r="B137" s="150"/>
      <c r="C137" s="151" t="s">
        <v>156</v>
      </c>
      <c r="D137" s="151" t="s">
        <v>142</v>
      </c>
      <c r="E137" s="152" t="s">
        <v>189</v>
      </c>
      <c r="F137" s="153" t="s">
        <v>190</v>
      </c>
      <c r="G137" s="154" t="s">
        <v>191</v>
      </c>
      <c r="H137" s="155">
        <v>1.6639999999999999</v>
      </c>
      <c r="I137" s="156"/>
      <c r="J137" s="157">
        <f>ROUND(I137*H137,2)</f>
        <v>0</v>
      </c>
      <c r="K137" s="158"/>
      <c r="L137" s="34"/>
      <c r="M137" s="159" t="s">
        <v>1</v>
      </c>
      <c r="N137" s="160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146</v>
      </c>
      <c r="AT137" s="163" t="s">
        <v>142</v>
      </c>
      <c r="AU137" s="163" t="s">
        <v>91</v>
      </c>
      <c r="AY137" s="18" t="s">
        <v>139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91</v>
      </c>
      <c r="BK137" s="164">
        <f>ROUND(I137*H137,2)</f>
        <v>0</v>
      </c>
      <c r="BL137" s="18" t="s">
        <v>146</v>
      </c>
      <c r="BM137" s="163" t="s">
        <v>393</v>
      </c>
    </row>
    <row r="138" spans="1:65" s="13" customFormat="1">
      <c r="B138" s="165"/>
      <c r="D138" s="166" t="s">
        <v>169</v>
      </c>
      <c r="E138" s="167" t="s">
        <v>1</v>
      </c>
      <c r="F138" s="168" t="s">
        <v>394</v>
      </c>
      <c r="H138" s="169">
        <v>1.6639999999999999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169</v>
      </c>
      <c r="AU138" s="167" t="s">
        <v>91</v>
      </c>
      <c r="AV138" s="13" t="s">
        <v>91</v>
      </c>
      <c r="AW138" s="13" t="s">
        <v>31</v>
      </c>
      <c r="AX138" s="13" t="s">
        <v>83</v>
      </c>
      <c r="AY138" s="167" t="s">
        <v>139</v>
      </c>
    </row>
    <row r="139" spans="1:65" s="12" customFormat="1" ht="22.9" customHeight="1">
      <c r="B139" s="137"/>
      <c r="D139" s="138" t="s">
        <v>74</v>
      </c>
      <c r="E139" s="148" t="s">
        <v>91</v>
      </c>
      <c r="F139" s="148" t="s">
        <v>351</v>
      </c>
      <c r="I139" s="140"/>
      <c r="J139" s="149">
        <f>BK139</f>
        <v>0</v>
      </c>
      <c r="L139" s="137"/>
      <c r="M139" s="142"/>
      <c r="N139" s="143"/>
      <c r="O139" s="143"/>
      <c r="P139" s="144">
        <f>SUM(P140:P143)</f>
        <v>0</v>
      </c>
      <c r="Q139" s="143"/>
      <c r="R139" s="144">
        <f>SUM(R140:R143)</f>
        <v>2.2818328000000001</v>
      </c>
      <c r="S139" s="143"/>
      <c r="T139" s="145">
        <f>SUM(T140:T143)</f>
        <v>0</v>
      </c>
      <c r="AR139" s="138" t="s">
        <v>83</v>
      </c>
      <c r="AT139" s="146" t="s">
        <v>74</v>
      </c>
      <c r="AU139" s="146" t="s">
        <v>83</v>
      </c>
      <c r="AY139" s="138" t="s">
        <v>139</v>
      </c>
      <c r="BK139" s="147">
        <f>SUM(BK140:BK143)</f>
        <v>0</v>
      </c>
    </row>
    <row r="140" spans="1:65" s="2" customFormat="1" ht="14.45" customHeight="1">
      <c r="A140" s="33"/>
      <c r="B140" s="150"/>
      <c r="C140" s="151" t="s">
        <v>141</v>
      </c>
      <c r="D140" s="151" t="s">
        <v>142</v>
      </c>
      <c r="E140" s="152" t="s">
        <v>352</v>
      </c>
      <c r="F140" s="153" t="s">
        <v>353</v>
      </c>
      <c r="G140" s="154" t="s">
        <v>167</v>
      </c>
      <c r="H140" s="155">
        <v>1.04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2.19407</v>
      </c>
      <c r="R140" s="161">
        <f>Q140*H140</f>
        <v>2.2818328000000001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146</v>
      </c>
      <c r="AT140" s="163" t="s">
        <v>142</v>
      </c>
      <c r="AU140" s="163" t="s">
        <v>91</v>
      </c>
      <c r="AY140" s="18" t="s">
        <v>139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91</v>
      </c>
      <c r="BK140" s="164">
        <f>ROUND(I140*H140,2)</f>
        <v>0</v>
      </c>
      <c r="BL140" s="18" t="s">
        <v>146</v>
      </c>
      <c r="BM140" s="163" t="s">
        <v>395</v>
      </c>
    </row>
    <row r="141" spans="1:65" s="13" customFormat="1">
      <c r="B141" s="165"/>
      <c r="D141" s="166" t="s">
        <v>169</v>
      </c>
      <c r="E141" s="167" t="s">
        <v>1</v>
      </c>
      <c r="F141" s="168" t="s">
        <v>386</v>
      </c>
      <c r="H141" s="169">
        <v>0.8</v>
      </c>
      <c r="I141" s="170"/>
      <c r="L141" s="165"/>
      <c r="M141" s="171"/>
      <c r="N141" s="172"/>
      <c r="O141" s="172"/>
      <c r="P141" s="172"/>
      <c r="Q141" s="172"/>
      <c r="R141" s="172"/>
      <c r="S141" s="172"/>
      <c r="T141" s="173"/>
      <c r="AT141" s="167" t="s">
        <v>169</v>
      </c>
      <c r="AU141" s="167" t="s">
        <v>91</v>
      </c>
      <c r="AV141" s="13" t="s">
        <v>91</v>
      </c>
      <c r="AW141" s="13" t="s">
        <v>31</v>
      </c>
      <c r="AX141" s="13" t="s">
        <v>75</v>
      </c>
      <c r="AY141" s="167" t="s">
        <v>139</v>
      </c>
    </row>
    <row r="142" spans="1:65" s="13" customFormat="1">
      <c r="B142" s="165"/>
      <c r="D142" s="166" t="s">
        <v>169</v>
      </c>
      <c r="E142" s="167" t="s">
        <v>1</v>
      </c>
      <c r="F142" s="168" t="s">
        <v>387</v>
      </c>
      <c r="H142" s="169">
        <v>0.24</v>
      </c>
      <c r="I142" s="170"/>
      <c r="L142" s="165"/>
      <c r="M142" s="171"/>
      <c r="N142" s="172"/>
      <c r="O142" s="172"/>
      <c r="P142" s="172"/>
      <c r="Q142" s="172"/>
      <c r="R142" s="172"/>
      <c r="S142" s="172"/>
      <c r="T142" s="173"/>
      <c r="AT142" s="167" t="s">
        <v>169</v>
      </c>
      <c r="AU142" s="167" t="s">
        <v>91</v>
      </c>
      <c r="AV142" s="13" t="s">
        <v>91</v>
      </c>
      <c r="AW142" s="13" t="s">
        <v>31</v>
      </c>
      <c r="AX142" s="13" t="s">
        <v>75</v>
      </c>
      <c r="AY142" s="167" t="s">
        <v>139</v>
      </c>
    </row>
    <row r="143" spans="1:65" s="14" customFormat="1">
      <c r="B143" s="174"/>
      <c r="D143" s="166" t="s">
        <v>169</v>
      </c>
      <c r="E143" s="175" t="s">
        <v>1</v>
      </c>
      <c r="F143" s="176" t="s">
        <v>173</v>
      </c>
      <c r="H143" s="177">
        <v>1.04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169</v>
      </c>
      <c r="AU143" s="175" t="s">
        <v>91</v>
      </c>
      <c r="AV143" s="14" t="s">
        <v>146</v>
      </c>
      <c r="AW143" s="14" t="s">
        <v>31</v>
      </c>
      <c r="AX143" s="14" t="s">
        <v>83</v>
      </c>
      <c r="AY143" s="175" t="s">
        <v>139</v>
      </c>
    </row>
    <row r="144" spans="1:65" s="12" customFormat="1" ht="22.9" customHeight="1">
      <c r="B144" s="137"/>
      <c r="D144" s="138" t="s">
        <v>74</v>
      </c>
      <c r="E144" s="148" t="s">
        <v>266</v>
      </c>
      <c r="F144" s="148" t="s">
        <v>267</v>
      </c>
      <c r="I144" s="140"/>
      <c r="J144" s="149">
        <f>BK144</f>
        <v>0</v>
      </c>
      <c r="L144" s="137"/>
      <c r="M144" s="142"/>
      <c r="N144" s="143"/>
      <c r="O144" s="143"/>
      <c r="P144" s="144">
        <f>SUM(P145:P149)</f>
        <v>0</v>
      </c>
      <c r="Q144" s="143"/>
      <c r="R144" s="144">
        <f>SUM(R145:R149)</f>
        <v>1.8051000000000001</v>
      </c>
      <c r="S144" s="143"/>
      <c r="T144" s="145">
        <f>SUM(T145:T149)</f>
        <v>0</v>
      </c>
      <c r="AR144" s="138" t="s">
        <v>83</v>
      </c>
      <c r="AT144" s="146" t="s">
        <v>74</v>
      </c>
      <c r="AU144" s="146" t="s">
        <v>83</v>
      </c>
      <c r="AY144" s="138" t="s">
        <v>139</v>
      </c>
      <c r="BK144" s="147">
        <f>SUM(BK145:BK149)</f>
        <v>0</v>
      </c>
    </row>
    <row r="145" spans="1:65" s="2" customFormat="1" ht="14.45" customHeight="1">
      <c r="A145" s="33"/>
      <c r="B145" s="150"/>
      <c r="C145" s="151" t="s">
        <v>152</v>
      </c>
      <c r="D145" s="151" t="s">
        <v>142</v>
      </c>
      <c r="E145" s="152" t="s">
        <v>355</v>
      </c>
      <c r="F145" s="153" t="s">
        <v>356</v>
      </c>
      <c r="G145" s="154" t="s">
        <v>208</v>
      </c>
      <c r="H145" s="155">
        <v>3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0.15306</v>
      </c>
      <c r="R145" s="161">
        <f>Q145*H145</f>
        <v>0.45918000000000003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146</v>
      </c>
      <c r="AT145" s="163" t="s">
        <v>142</v>
      </c>
      <c r="AU145" s="163" t="s">
        <v>91</v>
      </c>
      <c r="AY145" s="18" t="s">
        <v>139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91</v>
      </c>
      <c r="BK145" s="164">
        <f>ROUND(I145*H145,2)</f>
        <v>0</v>
      </c>
      <c r="BL145" s="18" t="s">
        <v>146</v>
      </c>
      <c r="BM145" s="163" t="s">
        <v>396</v>
      </c>
    </row>
    <row r="146" spans="1:65" s="2" customFormat="1" ht="14.45" customHeight="1">
      <c r="A146" s="33"/>
      <c r="B146" s="150"/>
      <c r="C146" s="182" t="s">
        <v>148</v>
      </c>
      <c r="D146" s="182" t="s">
        <v>211</v>
      </c>
      <c r="E146" s="183" t="s">
        <v>358</v>
      </c>
      <c r="F146" s="184" t="s">
        <v>359</v>
      </c>
      <c r="G146" s="185" t="s">
        <v>208</v>
      </c>
      <c r="H146" s="186">
        <v>3</v>
      </c>
      <c r="I146" s="187"/>
      <c r="J146" s="188">
        <f>ROUND(I146*H146,2)</f>
        <v>0</v>
      </c>
      <c r="K146" s="189"/>
      <c r="L146" s="190"/>
      <c r="M146" s="191" t="s">
        <v>1</v>
      </c>
      <c r="N146" s="192" t="s">
        <v>41</v>
      </c>
      <c r="O146" s="59"/>
      <c r="P146" s="161">
        <f>O146*H146</f>
        <v>0</v>
      </c>
      <c r="Q146" s="161">
        <v>2.7E-2</v>
      </c>
      <c r="R146" s="161">
        <f>Q146*H146</f>
        <v>8.1000000000000003E-2</v>
      </c>
      <c r="S146" s="161">
        <v>0</v>
      </c>
      <c r="T146" s="16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148</v>
      </c>
      <c r="AT146" s="163" t="s">
        <v>211</v>
      </c>
      <c r="AU146" s="163" t="s">
        <v>91</v>
      </c>
      <c r="AY146" s="18" t="s">
        <v>139</v>
      </c>
      <c r="BE146" s="164">
        <f>IF(N146="základná",J146,0)</f>
        <v>0</v>
      </c>
      <c r="BF146" s="164">
        <f>IF(N146="znížená",J146,0)</f>
        <v>0</v>
      </c>
      <c r="BG146" s="164">
        <f>IF(N146="zákl. prenesená",J146,0)</f>
        <v>0</v>
      </c>
      <c r="BH146" s="164">
        <f>IF(N146="zníž. prenesená",J146,0)</f>
        <v>0</v>
      </c>
      <c r="BI146" s="164">
        <f>IF(N146="nulová",J146,0)</f>
        <v>0</v>
      </c>
      <c r="BJ146" s="18" t="s">
        <v>91</v>
      </c>
      <c r="BK146" s="164">
        <f>ROUND(I146*H146,2)</f>
        <v>0</v>
      </c>
      <c r="BL146" s="18" t="s">
        <v>146</v>
      </c>
      <c r="BM146" s="163" t="s">
        <v>397</v>
      </c>
    </row>
    <row r="147" spans="1:65" s="2" customFormat="1" ht="14.45" customHeight="1">
      <c r="A147" s="33"/>
      <c r="B147" s="150"/>
      <c r="C147" s="151" t="s">
        <v>266</v>
      </c>
      <c r="D147" s="151" t="s">
        <v>142</v>
      </c>
      <c r="E147" s="152" t="s">
        <v>361</v>
      </c>
      <c r="F147" s="153" t="s">
        <v>362</v>
      </c>
      <c r="G147" s="154" t="s">
        <v>208</v>
      </c>
      <c r="H147" s="155">
        <v>5</v>
      </c>
      <c r="I147" s="156"/>
      <c r="J147" s="157">
        <f>ROUND(I147*H147,2)</f>
        <v>0</v>
      </c>
      <c r="K147" s="158"/>
      <c r="L147" s="34"/>
      <c r="M147" s="159" t="s">
        <v>1</v>
      </c>
      <c r="N147" s="160" t="s">
        <v>41</v>
      </c>
      <c r="O147" s="59"/>
      <c r="P147" s="161">
        <f>O147*H147</f>
        <v>0</v>
      </c>
      <c r="Q147" s="161">
        <v>0.20089000000000001</v>
      </c>
      <c r="R147" s="161">
        <f>Q147*H147</f>
        <v>1.0044500000000001</v>
      </c>
      <c r="S147" s="161">
        <v>0</v>
      </c>
      <c r="T147" s="162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146</v>
      </c>
      <c r="AT147" s="163" t="s">
        <v>142</v>
      </c>
      <c r="AU147" s="163" t="s">
        <v>91</v>
      </c>
      <c r="AY147" s="18" t="s">
        <v>139</v>
      </c>
      <c r="BE147" s="164">
        <f>IF(N147="základná",J147,0)</f>
        <v>0</v>
      </c>
      <c r="BF147" s="164">
        <f>IF(N147="znížená",J147,0)</f>
        <v>0</v>
      </c>
      <c r="BG147" s="164">
        <f>IF(N147="zákl. prenesená",J147,0)</f>
        <v>0</v>
      </c>
      <c r="BH147" s="164">
        <f>IF(N147="zníž. prenesená",J147,0)</f>
        <v>0</v>
      </c>
      <c r="BI147" s="164">
        <f>IF(N147="nulová",J147,0)</f>
        <v>0</v>
      </c>
      <c r="BJ147" s="18" t="s">
        <v>91</v>
      </c>
      <c r="BK147" s="164">
        <f>ROUND(I147*H147,2)</f>
        <v>0</v>
      </c>
      <c r="BL147" s="18" t="s">
        <v>146</v>
      </c>
      <c r="BM147" s="163" t="s">
        <v>398</v>
      </c>
    </row>
    <row r="148" spans="1:65" s="2" customFormat="1" ht="14.45" customHeight="1">
      <c r="A148" s="33"/>
      <c r="B148" s="150"/>
      <c r="C148" s="182" t="s">
        <v>303</v>
      </c>
      <c r="D148" s="182" t="s">
        <v>211</v>
      </c>
      <c r="E148" s="183" t="s">
        <v>364</v>
      </c>
      <c r="F148" s="184" t="s">
        <v>365</v>
      </c>
      <c r="G148" s="185" t="s">
        <v>208</v>
      </c>
      <c r="H148" s="186">
        <v>5</v>
      </c>
      <c r="I148" s="187"/>
      <c r="J148" s="188">
        <f>ROUND(I148*H148,2)</f>
        <v>0</v>
      </c>
      <c r="K148" s="189"/>
      <c r="L148" s="190"/>
      <c r="M148" s="191" t="s">
        <v>1</v>
      </c>
      <c r="N148" s="192" t="s">
        <v>41</v>
      </c>
      <c r="O148" s="59"/>
      <c r="P148" s="161">
        <f>O148*H148</f>
        <v>0</v>
      </c>
      <c r="Q148" s="161">
        <v>5.1999999999999998E-2</v>
      </c>
      <c r="R148" s="161">
        <f>Q148*H148</f>
        <v>0.26</v>
      </c>
      <c r="S148" s="161">
        <v>0</v>
      </c>
      <c r="T148" s="16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148</v>
      </c>
      <c r="AT148" s="163" t="s">
        <v>211</v>
      </c>
      <c r="AU148" s="163" t="s">
        <v>91</v>
      </c>
      <c r="AY148" s="18" t="s">
        <v>139</v>
      </c>
      <c r="BE148" s="164">
        <f>IF(N148="základná",J148,0)</f>
        <v>0</v>
      </c>
      <c r="BF148" s="164">
        <f>IF(N148="znížená",J148,0)</f>
        <v>0</v>
      </c>
      <c r="BG148" s="164">
        <f>IF(N148="zákl. prenesená",J148,0)</f>
        <v>0</v>
      </c>
      <c r="BH148" s="164">
        <f>IF(N148="zníž. prenesená",J148,0)</f>
        <v>0</v>
      </c>
      <c r="BI148" s="164">
        <f>IF(N148="nulová",J148,0)</f>
        <v>0</v>
      </c>
      <c r="BJ148" s="18" t="s">
        <v>91</v>
      </c>
      <c r="BK148" s="164">
        <f>ROUND(I148*H148,2)</f>
        <v>0</v>
      </c>
      <c r="BL148" s="18" t="s">
        <v>146</v>
      </c>
      <c r="BM148" s="163" t="s">
        <v>399</v>
      </c>
    </row>
    <row r="149" spans="1:65" s="2" customFormat="1" ht="14.45" customHeight="1">
      <c r="A149" s="33"/>
      <c r="B149" s="150"/>
      <c r="C149" s="151" t="s">
        <v>174</v>
      </c>
      <c r="D149" s="151" t="s">
        <v>142</v>
      </c>
      <c r="E149" s="152" t="s">
        <v>377</v>
      </c>
      <c r="F149" s="153" t="s">
        <v>378</v>
      </c>
      <c r="G149" s="154" t="s">
        <v>379</v>
      </c>
      <c r="H149" s="155">
        <v>1</v>
      </c>
      <c r="I149" s="156"/>
      <c r="J149" s="157">
        <f>ROUND(I149*H149,2)</f>
        <v>0</v>
      </c>
      <c r="K149" s="158"/>
      <c r="L149" s="34"/>
      <c r="M149" s="159" t="s">
        <v>1</v>
      </c>
      <c r="N149" s="160" t="s">
        <v>41</v>
      </c>
      <c r="O149" s="59"/>
      <c r="P149" s="161">
        <f>O149*H149</f>
        <v>0</v>
      </c>
      <c r="Q149" s="161">
        <v>4.6999999999999999E-4</v>
      </c>
      <c r="R149" s="161">
        <f>Q149*H149</f>
        <v>4.6999999999999999E-4</v>
      </c>
      <c r="S149" s="161">
        <v>0</v>
      </c>
      <c r="T149" s="16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146</v>
      </c>
      <c r="AT149" s="163" t="s">
        <v>142</v>
      </c>
      <c r="AU149" s="163" t="s">
        <v>91</v>
      </c>
      <c r="AY149" s="18" t="s">
        <v>139</v>
      </c>
      <c r="BE149" s="164">
        <f>IF(N149="základná",J149,0)</f>
        <v>0</v>
      </c>
      <c r="BF149" s="164">
        <f>IF(N149="znížená",J149,0)</f>
        <v>0</v>
      </c>
      <c r="BG149" s="164">
        <f>IF(N149="zákl. prenesená",J149,0)</f>
        <v>0</v>
      </c>
      <c r="BH149" s="164">
        <f>IF(N149="zníž. prenesená",J149,0)</f>
        <v>0</v>
      </c>
      <c r="BI149" s="164">
        <f>IF(N149="nulová",J149,0)</f>
        <v>0</v>
      </c>
      <c r="BJ149" s="18" t="s">
        <v>91</v>
      </c>
      <c r="BK149" s="164">
        <f>ROUND(I149*H149,2)</f>
        <v>0</v>
      </c>
      <c r="BL149" s="18" t="s">
        <v>146</v>
      </c>
      <c r="BM149" s="163" t="s">
        <v>400</v>
      </c>
    </row>
    <row r="150" spans="1:65" s="12" customFormat="1" ht="22.9" customHeight="1">
      <c r="B150" s="137"/>
      <c r="D150" s="138" t="s">
        <v>74</v>
      </c>
      <c r="E150" s="148" t="s">
        <v>326</v>
      </c>
      <c r="F150" s="148" t="s">
        <v>327</v>
      </c>
      <c r="I150" s="140"/>
      <c r="J150" s="149">
        <f>BK150</f>
        <v>0</v>
      </c>
      <c r="L150" s="137"/>
      <c r="M150" s="142"/>
      <c r="N150" s="143"/>
      <c r="O150" s="143"/>
      <c r="P150" s="144">
        <f>P151</f>
        <v>0</v>
      </c>
      <c r="Q150" s="143"/>
      <c r="R150" s="144">
        <f>R151</f>
        <v>0</v>
      </c>
      <c r="S150" s="143"/>
      <c r="T150" s="145">
        <f>T151</f>
        <v>0</v>
      </c>
      <c r="AR150" s="138" t="s">
        <v>83</v>
      </c>
      <c r="AT150" s="146" t="s">
        <v>74</v>
      </c>
      <c r="AU150" s="146" t="s">
        <v>83</v>
      </c>
      <c r="AY150" s="138" t="s">
        <v>139</v>
      </c>
      <c r="BK150" s="147">
        <f>BK151</f>
        <v>0</v>
      </c>
    </row>
    <row r="151" spans="1:65" s="2" customFormat="1" ht="24.2" customHeight="1">
      <c r="A151" s="33"/>
      <c r="B151" s="150"/>
      <c r="C151" s="151" t="s">
        <v>194</v>
      </c>
      <c r="D151" s="151" t="s">
        <v>142</v>
      </c>
      <c r="E151" s="152" t="s">
        <v>381</v>
      </c>
      <c r="F151" s="153" t="s">
        <v>382</v>
      </c>
      <c r="G151" s="154" t="s">
        <v>191</v>
      </c>
      <c r="H151" s="155">
        <v>4.0869999999999997</v>
      </c>
      <c r="I151" s="156"/>
      <c r="J151" s="157">
        <f>ROUND(I151*H151,2)</f>
        <v>0</v>
      </c>
      <c r="K151" s="158"/>
      <c r="L151" s="34"/>
      <c r="M151" s="193" t="s">
        <v>1</v>
      </c>
      <c r="N151" s="194" t="s">
        <v>41</v>
      </c>
      <c r="O151" s="195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146</v>
      </c>
      <c r="AT151" s="163" t="s">
        <v>142</v>
      </c>
      <c r="AU151" s="163" t="s">
        <v>91</v>
      </c>
      <c r="AY151" s="18" t="s">
        <v>139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91</v>
      </c>
      <c r="BK151" s="164">
        <f>ROUND(I151*H151,2)</f>
        <v>0</v>
      </c>
      <c r="BL151" s="18" t="s">
        <v>146</v>
      </c>
      <c r="BM151" s="163" t="s">
        <v>401</v>
      </c>
    </row>
    <row r="152" spans="1:65" s="2" customFormat="1" ht="6.95" customHeight="1">
      <c r="A152" s="33"/>
      <c r="B152" s="48"/>
      <c r="C152" s="49"/>
      <c r="D152" s="49"/>
      <c r="E152" s="49"/>
      <c r="F152" s="49"/>
      <c r="G152" s="49"/>
      <c r="H152" s="49"/>
      <c r="I152" s="49"/>
      <c r="J152" s="49"/>
      <c r="K152" s="49"/>
      <c r="L152" s="34"/>
      <c r="M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</row>
    <row r="154" spans="1:65" ht="12">
      <c r="B154" s="225" t="s">
        <v>944</v>
      </c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6"/>
    </row>
  </sheetData>
  <autoFilter ref="C124:K151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25"/>
  <sheetViews>
    <sheetView showGridLines="0" topLeftCell="A67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98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332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6" t="s">
        <v>402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61"/>
      <c r="G20" s="261"/>
      <c r="H20" s="261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9" t="s">
        <v>1</v>
      </c>
      <c r="F29" s="269"/>
      <c r="G29" s="269"/>
      <c r="H29" s="269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ROUND((SUM(BE129:BE224)),  2)</f>
        <v>0</v>
      </c>
      <c r="G35" s="33"/>
      <c r="H35" s="33"/>
      <c r="I35" s="106">
        <v>0.2</v>
      </c>
      <c r="J35" s="105">
        <f>ROUND(((SUM(BE129:BE224))*I35),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ROUND((SUM(BF129:BF224)),  2)</f>
        <v>0</v>
      </c>
      <c r="G36" s="33"/>
      <c r="H36" s="33"/>
      <c r="I36" s="106">
        <v>0.2</v>
      </c>
      <c r="J36" s="105">
        <f>ROUND(((SUM(BF129:BF224))*I36),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ROUND((SUM(BG129:BG224)),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ROUND((SUM(BH129:BH224)),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ROUND((SUM(BI129:BI224)),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332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6" t="str">
        <f>E11</f>
        <v>2-21-2-3 - Atypové prvky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J130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J131</f>
        <v>0</v>
      </c>
      <c r="L100" s="122"/>
    </row>
    <row r="101" spans="1:47" s="10" customFormat="1" ht="19.899999999999999" customHeight="1">
      <c r="B101" s="122"/>
      <c r="D101" s="123" t="s">
        <v>335</v>
      </c>
      <c r="E101" s="124"/>
      <c r="F101" s="124"/>
      <c r="G101" s="124"/>
      <c r="H101" s="124"/>
      <c r="I101" s="124"/>
      <c r="J101" s="125">
        <f>J144</f>
        <v>0</v>
      </c>
      <c r="L101" s="122"/>
    </row>
    <row r="102" spans="1:47" s="10" customFormat="1" ht="19.899999999999999" customHeight="1">
      <c r="B102" s="122"/>
      <c r="D102" s="123" t="s">
        <v>403</v>
      </c>
      <c r="E102" s="124"/>
      <c r="F102" s="124"/>
      <c r="G102" s="124"/>
      <c r="H102" s="124"/>
      <c r="I102" s="124"/>
      <c r="J102" s="125">
        <f>J162</f>
        <v>0</v>
      </c>
      <c r="L102" s="122"/>
    </row>
    <row r="103" spans="1:47" s="10" customFormat="1" ht="19.899999999999999" customHeight="1">
      <c r="B103" s="122"/>
      <c r="D103" s="123" t="s">
        <v>123</v>
      </c>
      <c r="E103" s="124"/>
      <c r="F103" s="124"/>
      <c r="G103" s="124"/>
      <c r="H103" s="124"/>
      <c r="I103" s="124"/>
      <c r="J103" s="125">
        <f>J166</f>
        <v>0</v>
      </c>
      <c r="L103" s="122"/>
    </row>
    <row r="104" spans="1:47" s="10" customFormat="1" ht="19.899999999999999" customHeight="1">
      <c r="B104" s="122"/>
      <c r="D104" s="123" t="s">
        <v>124</v>
      </c>
      <c r="E104" s="124"/>
      <c r="F104" s="124"/>
      <c r="G104" s="124"/>
      <c r="H104" s="124"/>
      <c r="I104" s="124"/>
      <c r="J104" s="125">
        <f>J190</f>
        <v>0</v>
      </c>
      <c r="L104" s="122"/>
    </row>
    <row r="105" spans="1:47" s="9" customFormat="1" ht="24.95" customHeight="1">
      <c r="B105" s="118"/>
      <c r="D105" s="119" t="s">
        <v>404</v>
      </c>
      <c r="E105" s="120"/>
      <c r="F105" s="120"/>
      <c r="G105" s="120"/>
      <c r="H105" s="120"/>
      <c r="I105" s="120"/>
      <c r="J105" s="121">
        <f>J192</f>
        <v>0</v>
      </c>
      <c r="L105" s="118"/>
    </row>
    <row r="106" spans="1:47" s="10" customFormat="1" ht="19.899999999999999" customHeight="1">
      <c r="B106" s="122"/>
      <c r="D106" s="123" t="s">
        <v>405</v>
      </c>
      <c r="E106" s="124"/>
      <c r="F106" s="124"/>
      <c r="G106" s="124"/>
      <c r="H106" s="124"/>
      <c r="I106" s="124"/>
      <c r="J106" s="125">
        <f>J193</f>
        <v>0</v>
      </c>
      <c r="L106" s="122"/>
    </row>
    <row r="107" spans="1:47" s="10" customFormat="1" ht="19.899999999999999" customHeight="1">
      <c r="B107" s="122"/>
      <c r="D107" s="123" t="s">
        <v>406</v>
      </c>
      <c r="E107" s="124"/>
      <c r="F107" s="124"/>
      <c r="G107" s="124"/>
      <c r="H107" s="124"/>
      <c r="I107" s="124"/>
      <c r="J107" s="125">
        <f>J217</f>
        <v>0</v>
      </c>
      <c r="L107" s="122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49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51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5" customHeight="1">
      <c r="A114" s="33"/>
      <c r="B114" s="34"/>
      <c r="C114" s="22" t="s">
        <v>125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15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16.5" customHeight="1">
      <c r="A117" s="33"/>
      <c r="B117" s="34"/>
      <c r="C117" s="33"/>
      <c r="D117" s="33"/>
      <c r="E117" s="278" t="str">
        <f>E7</f>
        <v>Motýlia lúka - Pri kríži</v>
      </c>
      <c r="F117" s="279"/>
      <c r="G117" s="279"/>
      <c r="H117" s="279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112</v>
      </c>
      <c r="L118" s="21"/>
    </row>
    <row r="119" spans="1:31" s="2" customFormat="1" ht="16.5" customHeight="1">
      <c r="A119" s="33"/>
      <c r="B119" s="34"/>
      <c r="C119" s="33"/>
      <c r="D119" s="33"/>
      <c r="E119" s="278" t="s">
        <v>332</v>
      </c>
      <c r="F119" s="277"/>
      <c r="G119" s="277"/>
      <c r="H119" s="277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333</v>
      </c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66" t="str">
        <f>E11</f>
        <v>2-21-2-3 - Atypové prvky</v>
      </c>
      <c r="F121" s="277"/>
      <c r="G121" s="277"/>
      <c r="H121" s="277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19</v>
      </c>
      <c r="D123" s="33"/>
      <c r="E123" s="33"/>
      <c r="F123" s="26" t="str">
        <f>F14</f>
        <v>Dúbravka, Bratislava</v>
      </c>
      <c r="G123" s="33"/>
      <c r="H123" s="33"/>
      <c r="I123" s="28" t="s">
        <v>21</v>
      </c>
      <c r="J123" s="56" t="str">
        <f>IF(J14="","",J14)</f>
        <v>23. 3. 2021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25.7" customHeight="1">
      <c r="A125" s="33"/>
      <c r="B125" s="34"/>
      <c r="C125" s="28" t="s">
        <v>23</v>
      </c>
      <c r="D125" s="33"/>
      <c r="E125" s="33"/>
      <c r="F125" s="26" t="str">
        <f>E17</f>
        <v>Metropolitní inštitút Bratislavy</v>
      </c>
      <c r="G125" s="33"/>
      <c r="H125" s="33"/>
      <c r="I125" s="28" t="s">
        <v>29</v>
      </c>
      <c r="J125" s="31" t="str">
        <f>E23</f>
        <v>Ing. Magdaléna Horňáková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27</v>
      </c>
      <c r="D126" s="33"/>
      <c r="E126" s="33"/>
      <c r="F126" s="26" t="str">
        <f>IF(E20="","",E20)</f>
        <v>Vyplň údaj</v>
      </c>
      <c r="G126" s="33"/>
      <c r="H126" s="33"/>
      <c r="I126" s="28" t="s">
        <v>32</v>
      </c>
      <c r="J126" s="31" t="str">
        <f>E26</f>
        <v xml:space="preserve"> 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26"/>
      <c r="B128" s="127"/>
      <c r="C128" s="128" t="s">
        <v>126</v>
      </c>
      <c r="D128" s="129" t="s">
        <v>60</v>
      </c>
      <c r="E128" s="129" t="s">
        <v>56</v>
      </c>
      <c r="F128" s="129" t="s">
        <v>57</v>
      </c>
      <c r="G128" s="129" t="s">
        <v>127</v>
      </c>
      <c r="H128" s="129" t="s">
        <v>128</v>
      </c>
      <c r="I128" s="129" t="s">
        <v>129</v>
      </c>
      <c r="J128" s="130" t="s">
        <v>116</v>
      </c>
      <c r="K128" s="131" t="s">
        <v>130</v>
      </c>
      <c r="L128" s="132"/>
      <c r="M128" s="63" t="s">
        <v>1</v>
      </c>
      <c r="N128" s="64" t="s">
        <v>39</v>
      </c>
      <c r="O128" s="64" t="s">
        <v>131</v>
      </c>
      <c r="P128" s="64" t="s">
        <v>132</v>
      </c>
      <c r="Q128" s="64" t="s">
        <v>133</v>
      </c>
      <c r="R128" s="64" t="s">
        <v>134</v>
      </c>
      <c r="S128" s="64" t="s">
        <v>135</v>
      </c>
      <c r="T128" s="65" t="s">
        <v>136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>
      <c r="A129" s="33"/>
      <c r="B129" s="34"/>
      <c r="C129" s="70" t="s">
        <v>117</v>
      </c>
      <c r="D129" s="33"/>
      <c r="E129" s="33"/>
      <c r="F129" s="33"/>
      <c r="G129" s="33"/>
      <c r="H129" s="33"/>
      <c r="I129" s="33"/>
      <c r="J129" s="133">
        <f>BK129</f>
        <v>0</v>
      </c>
      <c r="K129" s="33"/>
      <c r="L129" s="34"/>
      <c r="M129" s="66"/>
      <c r="N129" s="57"/>
      <c r="O129" s="67"/>
      <c r="P129" s="134">
        <f>P130+P192</f>
        <v>0</v>
      </c>
      <c r="Q129" s="67"/>
      <c r="R129" s="134">
        <f>R130+R192</f>
        <v>42.728950300000001</v>
      </c>
      <c r="S129" s="67"/>
      <c r="T129" s="135">
        <f>T130+T192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74</v>
      </c>
      <c r="AU129" s="18" t="s">
        <v>118</v>
      </c>
      <c r="BK129" s="136">
        <f>BK130+BK192</f>
        <v>0</v>
      </c>
    </row>
    <row r="130" spans="1:65" s="12" customFormat="1" ht="25.9" customHeight="1">
      <c r="B130" s="137"/>
      <c r="D130" s="138" t="s">
        <v>74</v>
      </c>
      <c r="E130" s="139" t="s">
        <v>137</v>
      </c>
      <c r="F130" s="139" t="s">
        <v>138</v>
      </c>
      <c r="I130" s="140"/>
      <c r="J130" s="141">
        <f>BK130</f>
        <v>0</v>
      </c>
      <c r="L130" s="137"/>
      <c r="M130" s="142"/>
      <c r="N130" s="143"/>
      <c r="O130" s="143"/>
      <c r="P130" s="144">
        <f>P131+P144+P162+P166+P190</f>
        <v>0</v>
      </c>
      <c r="Q130" s="143"/>
      <c r="R130" s="144">
        <f>R131+R144+R162+R166+R190</f>
        <v>42.522139719999998</v>
      </c>
      <c r="S130" s="143"/>
      <c r="T130" s="145">
        <f>T131+T144+T162+T166+T190</f>
        <v>0</v>
      </c>
      <c r="AR130" s="138" t="s">
        <v>83</v>
      </c>
      <c r="AT130" s="146" t="s">
        <v>74</v>
      </c>
      <c r="AU130" s="146" t="s">
        <v>75</v>
      </c>
      <c r="AY130" s="138" t="s">
        <v>139</v>
      </c>
      <c r="BK130" s="147">
        <f>BK131+BK144+BK162+BK166+BK190</f>
        <v>0</v>
      </c>
    </row>
    <row r="131" spans="1:65" s="12" customFormat="1" ht="22.9" customHeight="1">
      <c r="B131" s="137"/>
      <c r="D131" s="138" t="s">
        <v>74</v>
      </c>
      <c r="E131" s="148" t="s">
        <v>83</v>
      </c>
      <c r="F131" s="148" t="s">
        <v>140</v>
      </c>
      <c r="I131" s="140"/>
      <c r="J131" s="149">
        <f>BK131</f>
        <v>0</v>
      </c>
      <c r="L131" s="137"/>
      <c r="M131" s="142"/>
      <c r="N131" s="143"/>
      <c r="O131" s="143"/>
      <c r="P131" s="144">
        <f>SUM(P132:P143)</f>
        <v>0</v>
      </c>
      <c r="Q131" s="143"/>
      <c r="R131" s="144">
        <f>SUM(R132:R143)</f>
        <v>0</v>
      </c>
      <c r="S131" s="143"/>
      <c r="T131" s="145">
        <f>SUM(T132:T143)</f>
        <v>0</v>
      </c>
      <c r="AR131" s="138" t="s">
        <v>83</v>
      </c>
      <c r="AT131" s="146" t="s">
        <v>74</v>
      </c>
      <c r="AU131" s="146" t="s">
        <v>83</v>
      </c>
      <c r="AY131" s="138" t="s">
        <v>139</v>
      </c>
      <c r="BK131" s="147">
        <f>SUM(BK132:BK143)</f>
        <v>0</v>
      </c>
    </row>
    <row r="132" spans="1:65" s="2" customFormat="1" ht="14.45" customHeight="1">
      <c r="A132" s="33"/>
      <c r="B132" s="150"/>
      <c r="C132" s="151" t="s">
        <v>83</v>
      </c>
      <c r="D132" s="151" t="s">
        <v>142</v>
      </c>
      <c r="E132" s="152" t="s">
        <v>336</v>
      </c>
      <c r="F132" s="153" t="s">
        <v>337</v>
      </c>
      <c r="G132" s="154" t="s">
        <v>167</v>
      </c>
      <c r="H132" s="155">
        <v>2.952</v>
      </c>
      <c r="I132" s="156"/>
      <c r="J132" s="157">
        <f>ROUND(I132*H132,2)</f>
        <v>0</v>
      </c>
      <c r="K132" s="158"/>
      <c r="L132" s="34"/>
      <c r="M132" s="159" t="s">
        <v>1</v>
      </c>
      <c r="N132" s="160" t="s">
        <v>41</v>
      </c>
      <c r="O132" s="59"/>
      <c r="P132" s="161">
        <f>O132*H132</f>
        <v>0</v>
      </c>
      <c r="Q132" s="161">
        <v>0</v>
      </c>
      <c r="R132" s="161">
        <f>Q132*H132</f>
        <v>0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146</v>
      </c>
      <c r="AT132" s="163" t="s">
        <v>142</v>
      </c>
      <c r="AU132" s="163" t="s">
        <v>91</v>
      </c>
      <c r="AY132" s="18" t="s">
        <v>139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91</v>
      </c>
      <c r="BK132" s="164">
        <f>ROUND(I132*H132,2)</f>
        <v>0</v>
      </c>
      <c r="BL132" s="18" t="s">
        <v>146</v>
      </c>
      <c r="BM132" s="163" t="s">
        <v>407</v>
      </c>
    </row>
    <row r="133" spans="1:65" s="13" customFormat="1">
      <c r="B133" s="165"/>
      <c r="D133" s="166" t="s">
        <v>169</v>
      </c>
      <c r="E133" s="167" t="s">
        <v>1</v>
      </c>
      <c r="F133" s="168" t="s">
        <v>408</v>
      </c>
      <c r="H133" s="169">
        <v>0.6</v>
      </c>
      <c r="I133" s="170"/>
      <c r="L133" s="165"/>
      <c r="M133" s="171"/>
      <c r="N133" s="172"/>
      <c r="O133" s="172"/>
      <c r="P133" s="172"/>
      <c r="Q133" s="172"/>
      <c r="R133" s="172"/>
      <c r="S133" s="172"/>
      <c r="T133" s="173"/>
      <c r="AT133" s="167" t="s">
        <v>169</v>
      </c>
      <c r="AU133" s="167" t="s">
        <v>91</v>
      </c>
      <c r="AV133" s="13" t="s">
        <v>91</v>
      </c>
      <c r="AW133" s="13" t="s">
        <v>31</v>
      </c>
      <c r="AX133" s="13" t="s">
        <v>75</v>
      </c>
      <c r="AY133" s="167" t="s">
        <v>139</v>
      </c>
    </row>
    <row r="134" spans="1:65" s="13" customFormat="1">
      <c r="B134" s="165"/>
      <c r="D134" s="166" t="s">
        <v>169</v>
      </c>
      <c r="E134" s="167" t="s">
        <v>1</v>
      </c>
      <c r="F134" s="168" t="s">
        <v>409</v>
      </c>
      <c r="H134" s="169">
        <v>0.38400000000000001</v>
      </c>
      <c r="I134" s="170"/>
      <c r="L134" s="165"/>
      <c r="M134" s="171"/>
      <c r="N134" s="172"/>
      <c r="O134" s="172"/>
      <c r="P134" s="172"/>
      <c r="Q134" s="172"/>
      <c r="R134" s="172"/>
      <c r="S134" s="172"/>
      <c r="T134" s="173"/>
      <c r="AT134" s="167" t="s">
        <v>169</v>
      </c>
      <c r="AU134" s="167" t="s">
        <v>91</v>
      </c>
      <c r="AV134" s="13" t="s">
        <v>91</v>
      </c>
      <c r="AW134" s="13" t="s">
        <v>31</v>
      </c>
      <c r="AX134" s="13" t="s">
        <v>75</v>
      </c>
      <c r="AY134" s="167" t="s">
        <v>139</v>
      </c>
    </row>
    <row r="135" spans="1:65" s="13" customFormat="1">
      <c r="B135" s="165"/>
      <c r="D135" s="166" t="s">
        <v>169</v>
      </c>
      <c r="E135" s="167" t="s">
        <v>1</v>
      </c>
      <c r="F135" s="168" t="s">
        <v>410</v>
      </c>
      <c r="H135" s="169">
        <v>1.968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169</v>
      </c>
      <c r="AU135" s="167" t="s">
        <v>91</v>
      </c>
      <c r="AV135" s="13" t="s">
        <v>91</v>
      </c>
      <c r="AW135" s="13" t="s">
        <v>31</v>
      </c>
      <c r="AX135" s="13" t="s">
        <v>75</v>
      </c>
      <c r="AY135" s="167" t="s">
        <v>139</v>
      </c>
    </row>
    <row r="136" spans="1:65" s="14" customFormat="1">
      <c r="B136" s="174"/>
      <c r="D136" s="166" t="s">
        <v>169</v>
      </c>
      <c r="E136" s="175" t="s">
        <v>1</v>
      </c>
      <c r="F136" s="176" t="s">
        <v>173</v>
      </c>
      <c r="H136" s="177">
        <v>2.952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169</v>
      </c>
      <c r="AU136" s="175" t="s">
        <v>91</v>
      </c>
      <c r="AV136" s="14" t="s">
        <v>146</v>
      </c>
      <c r="AW136" s="14" t="s">
        <v>31</v>
      </c>
      <c r="AX136" s="14" t="s">
        <v>83</v>
      </c>
      <c r="AY136" s="175" t="s">
        <v>139</v>
      </c>
    </row>
    <row r="137" spans="1:65" s="2" customFormat="1" ht="24.2" customHeight="1">
      <c r="A137" s="33"/>
      <c r="B137" s="150"/>
      <c r="C137" s="151" t="s">
        <v>91</v>
      </c>
      <c r="D137" s="151" t="s">
        <v>142</v>
      </c>
      <c r="E137" s="152" t="s">
        <v>179</v>
      </c>
      <c r="F137" s="153" t="s">
        <v>180</v>
      </c>
      <c r="G137" s="154" t="s">
        <v>167</v>
      </c>
      <c r="H137" s="155">
        <v>2.952</v>
      </c>
      <c r="I137" s="156"/>
      <c r="J137" s="157">
        <f>ROUND(I137*H137,2)</f>
        <v>0</v>
      </c>
      <c r="K137" s="158"/>
      <c r="L137" s="34"/>
      <c r="M137" s="159" t="s">
        <v>1</v>
      </c>
      <c r="N137" s="160" t="s">
        <v>41</v>
      </c>
      <c r="O137" s="59"/>
      <c r="P137" s="161">
        <f>O137*H137</f>
        <v>0</v>
      </c>
      <c r="Q137" s="161">
        <v>0</v>
      </c>
      <c r="R137" s="161">
        <f>Q137*H137</f>
        <v>0</v>
      </c>
      <c r="S137" s="161">
        <v>0</v>
      </c>
      <c r="T137" s="162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146</v>
      </c>
      <c r="AT137" s="163" t="s">
        <v>142</v>
      </c>
      <c r="AU137" s="163" t="s">
        <v>91</v>
      </c>
      <c r="AY137" s="18" t="s">
        <v>139</v>
      </c>
      <c r="BE137" s="164">
        <f>IF(N137="základná",J137,0)</f>
        <v>0</v>
      </c>
      <c r="BF137" s="164">
        <f>IF(N137="znížená",J137,0)</f>
        <v>0</v>
      </c>
      <c r="BG137" s="164">
        <f>IF(N137="zákl. prenesená",J137,0)</f>
        <v>0</v>
      </c>
      <c r="BH137" s="164">
        <f>IF(N137="zníž. prenesená",J137,0)</f>
        <v>0</v>
      </c>
      <c r="BI137" s="164">
        <f>IF(N137="nulová",J137,0)</f>
        <v>0</v>
      </c>
      <c r="BJ137" s="18" t="s">
        <v>91</v>
      </c>
      <c r="BK137" s="164">
        <f>ROUND(I137*H137,2)</f>
        <v>0</v>
      </c>
      <c r="BL137" s="18" t="s">
        <v>146</v>
      </c>
      <c r="BM137" s="163" t="s">
        <v>411</v>
      </c>
    </row>
    <row r="138" spans="1:65" s="13" customFormat="1">
      <c r="B138" s="165"/>
      <c r="D138" s="166" t="s">
        <v>169</v>
      </c>
      <c r="E138" s="167" t="s">
        <v>1</v>
      </c>
      <c r="F138" s="168" t="s">
        <v>412</v>
      </c>
      <c r="H138" s="169">
        <v>2.952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169</v>
      </c>
      <c r="AU138" s="167" t="s">
        <v>91</v>
      </c>
      <c r="AV138" s="13" t="s">
        <v>91</v>
      </c>
      <c r="AW138" s="13" t="s">
        <v>31</v>
      </c>
      <c r="AX138" s="13" t="s">
        <v>83</v>
      </c>
      <c r="AY138" s="167" t="s">
        <v>139</v>
      </c>
    </row>
    <row r="139" spans="1:65" s="2" customFormat="1" ht="37.9" customHeight="1">
      <c r="A139" s="33"/>
      <c r="B139" s="150"/>
      <c r="C139" s="151" t="s">
        <v>293</v>
      </c>
      <c r="D139" s="151" t="s">
        <v>142</v>
      </c>
      <c r="E139" s="152" t="s">
        <v>184</v>
      </c>
      <c r="F139" s="153" t="s">
        <v>185</v>
      </c>
      <c r="G139" s="154" t="s">
        <v>167</v>
      </c>
      <c r="H139" s="155">
        <v>64.944000000000003</v>
      </c>
      <c r="I139" s="156"/>
      <c r="J139" s="157">
        <f>ROUND(I139*H139,2)</f>
        <v>0</v>
      </c>
      <c r="K139" s="158"/>
      <c r="L139" s="34"/>
      <c r="M139" s="159" t="s">
        <v>1</v>
      </c>
      <c r="N139" s="160" t="s">
        <v>41</v>
      </c>
      <c r="O139" s="59"/>
      <c r="P139" s="161">
        <f>O139*H139</f>
        <v>0</v>
      </c>
      <c r="Q139" s="161">
        <v>0</v>
      </c>
      <c r="R139" s="161">
        <f>Q139*H139</f>
        <v>0</v>
      </c>
      <c r="S139" s="161">
        <v>0</v>
      </c>
      <c r="T139" s="162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146</v>
      </c>
      <c r="AT139" s="163" t="s">
        <v>142</v>
      </c>
      <c r="AU139" s="163" t="s">
        <v>91</v>
      </c>
      <c r="AY139" s="18" t="s">
        <v>139</v>
      </c>
      <c r="BE139" s="164">
        <f>IF(N139="základná",J139,0)</f>
        <v>0</v>
      </c>
      <c r="BF139" s="164">
        <f>IF(N139="znížená",J139,0)</f>
        <v>0</v>
      </c>
      <c r="BG139" s="164">
        <f>IF(N139="zákl. prenesená",J139,0)</f>
        <v>0</v>
      </c>
      <c r="BH139" s="164">
        <f>IF(N139="zníž. prenesená",J139,0)</f>
        <v>0</v>
      </c>
      <c r="BI139" s="164">
        <f>IF(N139="nulová",J139,0)</f>
        <v>0</v>
      </c>
      <c r="BJ139" s="18" t="s">
        <v>91</v>
      </c>
      <c r="BK139" s="164">
        <f>ROUND(I139*H139,2)</f>
        <v>0</v>
      </c>
      <c r="BL139" s="18" t="s">
        <v>146</v>
      </c>
      <c r="BM139" s="163" t="s">
        <v>413</v>
      </c>
    </row>
    <row r="140" spans="1:65" s="13" customFormat="1">
      <c r="B140" s="165"/>
      <c r="D140" s="166" t="s">
        <v>169</v>
      </c>
      <c r="E140" s="167" t="s">
        <v>1</v>
      </c>
      <c r="F140" s="168" t="s">
        <v>414</v>
      </c>
      <c r="H140" s="169">
        <v>64.944000000000003</v>
      </c>
      <c r="I140" s="170"/>
      <c r="L140" s="165"/>
      <c r="M140" s="171"/>
      <c r="N140" s="172"/>
      <c r="O140" s="172"/>
      <c r="P140" s="172"/>
      <c r="Q140" s="172"/>
      <c r="R140" s="172"/>
      <c r="S140" s="172"/>
      <c r="T140" s="173"/>
      <c r="AT140" s="167" t="s">
        <v>169</v>
      </c>
      <c r="AU140" s="167" t="s">
        <v>91</v>
      </c>
      <c r="AV140" s="13" t="s">
        <v>91</v>
      </c>
      <c r="AW140" s="13" t="s">
        <v>31</v>
      </c>
      <c r="AX140" s="13" t="s">
        <v>83</v>
      </c>
      <c r="AY140" s="167" t="s">
        <v>139</v>
      </c>
    </row>
    <row r="141" spans="1:65" s="2" customFormat="1" ht="24.2" customHeight="1">
      <c r="A141" s="33"/>
      <c r="B141" s="150"/>
      <c r="C141" s="151" t="s">
        <v>146</v>
      </c>
      <c r="D141" s="151" t="s">
        <v>142</v>
      </c>
      <c r="E141" s="152" t="s">
        <v>346</v>
      </c>
      <c r="F141" s="153" t="s">
        <v>347</v>
      </c>
      <c r="G141" s="154" t="s">
        <v>167</v>
      </c>
      <c r="H141" s="155">
        <v>2.952</v>
      </c>
      <c r="I141" s="156"/>
      <c r="J141" s="157">
        <f>ROUND(I141*H141,2)</f>
        <v>0</v>
      </c>
      <c r="K141" s="158"/>
      <c r="L141" s="34"/>
      <c r="M141" s="159" t="s">
        <v>1</v>
      </c>
      <c r="N141" s="160" t="s">
        <v>41</v>
      </c>
      <c r="O141" s="59"/>
      <c r="P141" s="161">
        <f>O141*H141</f>
        <v>0</v>
      </c>
      <c r="Q141" s="161">
        <v>0</v>
      </c>
      <c r="R141" s="161">
        <f>Q141*H141</f>
        <v>0</v>
      </c>
      <c r="S141" s="161">
        <v>0</v>
      </c>
      <c r="T141" s="16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146</v>
      </c>
      <c r="AT141" s="163" t="s">
        <v>142</v>
      </c>
      <c r="AU141" s="163" t="s">
        <v>91</v>
      </c>
      <c r="AY141" s="18" t="s">
        <v>139</v>
      </c>
      <c r="BE141" s="164">
        <f>IF(N141="základná",J141,0)</f>
        <v>0</v>
      </c>
      <c r="BF141" s="164">
        <f>IF(N141="znížená",J141,0)</f>
        <v>0</v>
      </c>
      <c r="BG141" s="164">
        <f>IF(N141="zákl. prenesená",J141,0)</f>
        <v>0</v>
      </c>
      <c r="BH141" s="164">
        <f>IF(N141="zníž. prenesená",J141,0)</f>
        <v>0</v>
      </c>
      <c r="BI141" s="164">
        <f>IF(N141="nulová",J141,0)</f>
        <v>0</v>
      </c>
      <c r="BJ141" s="18" t="s">
        <v>91</v>
      </c>
      <c r="BK141" s="164">
        <f>ROUND(I141*H141,2)</f>
        <v>0</v>
      </c>
      <c r="BL141" s="18" t="s">
        <v>146</v>
      </c>
      <c r="BM141" s="163" t="s">
        <v>415</v>
      </c>
    </row>
    <row r="142" spans="1:65" s="2" customFormat="1" ht="24.2" customHeight="1">
      <c r="A142" s="33"/>
      <c r="B142" s="150"/>
      <c r="C142" s="151" t="s">
        <v>156</v>
      </c>
      <c r="D142" s="151" t="s">
        <v>142</v>
      </c>
      <c r="E142" s="152" t="s">
        <v>189</v>
      </c>
      <c r="F142" s="153" t="s">
        <v>190</v>
      </c>
      <c r="G142" s="154" t="s">
        <v>191</v>
      </c>
      <c r="H142" s="155">
        <v>4.7229999999999999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146</v>
      </c>
      <c r="AT142" s="163" t="s">
        <v>142</v>
      </c>
      <c r="AU142" s="163" t="s">
        <v>91</v>
      </c>
      <c r="AY142" s="18" t="s">
        <v>139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91</v>
      </c>
      <c r="BK142" s="164">
        <f>ROUND(I142*H142,2)</f>
        <v>0</v>
      </c>
      <c r="BL142" s="18" t="s">
        <v>146</v>
      </c>
      <c r="BM142" s="163" t="s">
        <v>416</v>
      </c>
    </row>
    <row r="143" spans="1:65" s="13" customFormat="1">
      <c r="B143" s="165"/>
      <c r="D143" s="166" t="s">
        <v>169</v>
      </c>
      <c r="E143" s="167" t="s">
        <v>1</v>
      </c>
      <c r="F143" s="168" t="s">
        <v>417</v>
      </c>
      <c r="H143" s="169">
        <v>4.7229999999999999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169</v>
      </c>
      <c r="AU143" s="167" t="s">
        <v>91</v>
      </c>
      <c r="AV143" s="13" t="s">
        <v>91</v>
      </c>
      <c r="AW143" s="13" t="s">
        <v>31</v>
      </c>
      <c r="AX143" s="13" t="s">
        <v>83</v>
      </c>
      <c r="AY143" s="167" t="s">
        <v>139</v>
      </c>
    </row>
    <row r="144" spans="1:65" s="12" customFormat="1" ht="22.9" customHeight="1">
      <c r="B144" s="137"/>
      <c r="D144" s="138" t="s">
        <v>74</v>
      </c>
      <c r="E144" s="148" t="s">
        <v>91</v>
      </c>
      <c r="F144" s="148" t="s">
        <v>351</v>
      </c>
      <c r="I144" s="140"/>
      <c r="J144" s="149">
        <f>BK144</f>
        <v>0</v>
      </c>
      <c r="L144" s="137"/>
      <c r="M144" s="142"/>
      <c r="N144" s="143"/>
      <c r="O144" s="143"/>
      <c r="P144" s="144">
        <f>SUM(P145:P161)</f>
        <v>0</v>
      </c>
      <c r="Q144" s="143"/>
      <c r="R144" s="144">
        <f>SUM(R145:R161)</f>
        <v>30.802374639999996</v>
      </c>
      <c r="S144" s="143"/>
      <c r="T144" s="145">
        <f>SUM(T145:T161)</f>
        <v>0</v>
      </c>
      <c r="AR144" s="138" t="s">
        <v>83</v>
      </c>
      <c r="AT144" s="146" t="s">
        <v>74</v>
      </c>
      <c r="AU144" s="146" t="s">
        <v>83</v>
      </c>
      <c r="AY144" s="138" t="s">
        <v>139</v>
      </c>
      <c r="BK144" s="147">
        <f>SUM(BK145:BK161)</f>
        <v>0</v>
      </c>
    </row>
    <row r="145" spans="1:65" s="2" customFormat="1" ht="24.2" customHeight="1">
      <c r="A145" s="33"/>
      <c r="B145" s="150"/>
      <c r="C145" s="151" t="s">
        <v>183</v>
      </c>
      <c r="D145" s="151" t="s">
        <v>142</v>
      </c>
      <c r="E145" s="152" t="s">
        <v>418</v>
      </c>
      <c r="F145" s="153" t="s">
        <v>419</v>
      </c>
      <c r="G145" s="154" t="s">
        <v>167</v>
      </c>
      <c r="H145" s="155">
        <v>4.7699999999999996</v>
      </c>
      <c r="I145" s="156"/>
      <c r="J145" s="157">
        <f>ROUND(I145*H145,2)</f>
        <v>0</v>
      </c>
      <c r="K145" s="158"/>
      <c r="L145" s="34"/>
      <c r="M145" s="159" t="s">
        <v>1</v>
      </c>
      <c r="N145" s="160" t="s">
        <v>41</v>
      </c>
      <c r="O145" s="59"/>
      <c r="P145" s="161">
        <f>O145*H145</f>
        <v>0</v>
      </c>
      <c r="Q145" s="161">
        <v>2.0699999999999998</v>
      </c>
      <c r="R145" s="161">
        <f>Q145*H145</f>
        <v>9.873899999999999</v>
      </c>
      <c r="S145" s="161">
        <v>0</v>
      </c>
      <c r="T145" s="16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146</v>
      </c>
      <c r="AT145" s="163" t="s">
        <v>142</v>
      </c>
      <c r="AU145" s="163" t="s">
        <v>91</v>
      </c>
      <c r="AY145" s="18" t="s">
        <v>139</v>
      </c>
      <c r="BE145" s="164">
        <f>IF(N145="základná",J145,0)</f>
        <v>0</v>
      </c>
      <c r="BF145" s="164">
        <f>IF(N145="znížená",J145,0)</f>
        <v>0</v>
      </c>
      <c r="BG145" s="164">
        <f>IF(N145="zákl. prenesená",J145,0)</f>
        <v>0</v>
      </c>
      <c r="BH145" s="164">
        <f>IF(N145="zníž. prenesená",J145,0)</f>
        <v>0</v>
      </c>
      <c r="BI145" s="164">
        <f>IF(N145="nulová",J145,0)</f>
        <v>0</v>
      </c>
      <c r="BJ145" s="18" t="s">
        <v>91</v>
      </c>
      <c r="BK145" s="164">
        <f>ROUND(I145*H145,2)</f>
        <v>0</v>
      </c>
      <c r="BL145" s="18" t="s">
        <v>146</v>
      </c>
      <c r="BM145" s="163" t="s">
        <v>420</v>
      </c>
    </row>
    <row r="146" spans="1:65" s="13" customFormat="1">
      <c r="B146" s="165"/>
      <c r="D146" s="166" t="s">
        <v>169</v>
      </c>
      <c r="E146" s="167" t="s">
        <v>1</v>
      </c>
      <c r="F146" s="168" t="s">
        <v>421</v>
      </c>
      <c r="H146" s="169">
        <v>0.15</v>
      </c>
      <c r="I146" s="170"/>
      <c r="L146" s="165"/>
      <c r="M146" s="171"/>
      <c r="N146" s="172"/>
      <c r="O146" s="172"/>
      <c r="P146" s="172"/>
      <c r="Q146" s="172"/>
      <c r="R146" s="172"/>
      <c r="S146" s="172"/>
      <c r="T146" s="173"/>
      <c r="AT146" s="167" t="s">
        <v>169</v>
      </c>
      <c r="AU146" s="167" t="s">
        <v>91</v>
      </c>
      <c r="AV146" s="13" t="s">
        <v>91</v>
      </c>
      <c r="AW146" s="13" t="s">
        <v>31</v>
      </c>
      <c r="AX146" s="13" t="s">
        <v>75</v>
      </c>
      <c r="AY146" s="167" t="s">
        <v>139</v>
      </c>
    </row>
    <row r="147" spans="1:65" s="13" customFormat="1">
      <c r="B147" s="165"/>
      <c r="D147" s="166" t="s">
        <v>169</v>
      </c>
      <c r="E147" s="167" t="s">
        <v>1</v>
      </c>
      <c r="F147" s="168" t="s">
        <v>422</v>
      </c>
      <c r="H147" s="169">
        <v>9.6000000000000002E-2</v>
      </c>
      <c r="I147" s="170"/>
      <c r="L147" s="165"/>
      <c r="M147" s="171"/>
      <c r="N147" s="172"/>
      <c r="O147" s="172"/>
      <c r="P147" s="172"/>
      <c r="Q147" s="172"/>
      <c r="R147" s="172"/>
      <c r="S147" s="172"/>
      <c r="T147" s="173"/>
      <c r="AT147" s="167" t="s">
        <v>169</v>
      </c>
      <c r="AU147" s="167" t="s">
        <v>91</v>
      </c>
      <c r="AV147" s="13" t="s">
        <v>91</v>
      </c>
      <c r="AW147" s="13" t="s">
        <v>31</v>
      </c>
      <c r="AX147" s="13" t="s">
        <v>75</v>
      </c>
      <c r="AY147" s="167" t="s">
        <v>139</v>
      </c>
    </row>
    <row r="148" spans="1:65" s="13" customFormat="1">
      <c r="B148" s="165"/>
      <c r="D148" s="166" t="s">
        <v>169</v>
      </c>
      <c r="E148" s="167" t="s">
        <v>1</v>
      </c>
      <c r="F148" s="168" t="s">
        <v>423</v>
      </c>
      <c r="H148" s="169">
        <v>0.38400000000000001</v>
      </c>
      <c r="I148" s="170"/>
      <c r="L148" s="165"/>
      <c r="M148" s="171"/>
      <c r="N148" s="172"/>
      <c r="O148" s="172"/>
      <c r="P148" s="172"/>
      <c r="Q148" s="172"/>
      <c r="R148" s="172"/>
      <c r="S148" s="172"/>
      <c r="T148" s="173"/>
      <c r="AT148" s="167" t="s">
        <v>169</v>
      </c>
      <c r="AU148" s="167" t="s">
        <v>91</v>
      </c>
      <c r="AV148" s="13" t="s">
        <v>91</v>
      </c>
      <c r="AW148" s="13" t="s">
        <v>31</v>
      </c>
      <c r="AX148" s="13" t="s">
        <v>75</v>
      </c>
      <c r="AY148" s="167" t="s">
        <v>139</v>
      </c>
    </row>
    <row r="149" spans="1:65" s="13" customFormat="1">
      <c r="B149" s="165"/>
      <c r="D149" s="166" t="s">
        <v>169</v>
      </c>
      <c r="E149" s="167" t="s">
        <v>1</v>
      </c>
      <c r="F149" s="168" t="s">
        <v>424</v>
      </c>
      <c r="H149" s="169">
        <v>4.1399999999999997</v>
      </c>
      <c r="I149" s="170"/>
      <c r="L149" s="165"/>
      <c r="M149" s="171"/>
      <c r="N149" s="172"/>
      <c r="O149" s="172"/>
      <c r="P149" s="172"/>
      <c r="Q149" s="172"/>
      <c r="R149" s="172"/>
      <c r="S149" s="172"/>
      <c r="T149" s="173"/>
      <c r="AT149" s="167" t="s">
        <v>169</v>
      </c>
      <c r="AU149" s="167" t="s">
        <v>91</v>
      </c>
      <c r="AV149" s="13" t="s">
        <v>91</v>
      </c>
      <c r="AW149" s="13" t="s">
        <v>31</v>
      </c>
      <c r="AX149" s="13" t="s">
        <v>75</v>
      </c>
      <c r="AY149" s="167" t="s">
        <v>139</v>
      </c>
    </row>
    <row r="150" spans="1:65" s="14" customFormat="1">
      <c r="B150" s="174"/>
      <c r="D150" s="166" t="s">
        <v>169</v>
      </c>
      <c r="E150" s="175" t="s">
        <v>1</v>
      </c>
      <c r="F150" s="176" t="s">
        <v>173</v>
      </c>
      <c r="H150" s="177">
        <v>4.7699999999999996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169</v>
      </c>
      <c r="AU150" s="175" t="s">
        <v>91</v>
      </c>
      <c r="AV150" s="14" t="s">
        <v>146</v>
      </c>
      <c r="AW150" s="14" t="s">
        <v>31</v>
      </c>
      <c r="AX150" s="14" t="s">
        <v>83</v>
      </c>
      <c r="AY150" s="175" t="s">
        <v>139</v>
      </c>
    </row>
    <row r="151" spans="1:65" s="2" customFormat="1" ht="14.45" customHeight="1">
      <c r="A151" s="33"/>
      <c r="B151" s="150"/>
      <c r="C151" s="151" t="s">
        <v>188</v>
      </c>
      <c r="D151" s="151" t="s">
        <v>142</v>
      </c>
      <c r="E151" s="152" t="s">
        <v>425</v>
      </c>
      <c r="F151" s="153" t="s">
        <v>426</v>
      </c>
      <c r="G151" s="154" t="s">
        <v>208</v>
      </c>
      <c r="H151" s="155">
        <v>3</v>
      </c>
      <c r="I151" s="156"/>
      <c r="J151" s="157">
        <f t="shared" ref="J151:J157" si="0"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 t="shared" ref="P151:P157" si="1">O151*H151</f>
        <v>0</v>
      </c>
      <c r="Q151" s="161">
        <v>0.11166</v>
      </c>
      <c r="R151" s="161">
        <f t="shared" ref="R151:R157" si="2">Q151*H151</f>
        <v>0.33498</v>
      </c>
      <c r="S151" s="161">
        <v>0</v>
      </c>
      <c r="T151" s="162">
        <f t="shared" ref="T151:T157" si="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146</v>
      </c>
      <c r="AT151" s="163" t="s">
        <v>142</v>
      </c>
      <c r="AU151" s="163" t="s">
        <v>91</v>
      </c>
      <c r="AY151" s="18" t="s">
        <v>139</v>
      </c>
      <c r="BE151" s="164">
        <f t="shared" ref="BE151:BE157" si="4">IF(N151="základná",J151,0)</f>
        <v>0</v>
      </c>
      <c r="BF151" s="164">
        <f t="shared" ref="BF151:BF157" si="5">IF(N151="znížená",J151,0)</f>
        <v>0</v>
      </c>
      <c r="BG151" s="164">
        <f t="shared" ref="BG151:BG157" si="6">IF(N151="zákl. prenesená",J151,0)</f>
        <v>0</v>
      </c>
      <c r="BH151" s="164">
        <f t="shared" ref="BH151:BH157" si="7">IF(N151="zníž. prenesená",J151,0)</f>
        <v>0</v>
      </c>
      <c r="BI151" s="164">
        <f t="shared" ref="BI151:BI157" si="8">IF(N151="nulová",J151,0)</f>
        <v>0</v>
      </c>
      <c r="BJ151" s="18" t="s">
        <v>91</v>
      </c>
      <c r="BK151" s="164">
        <f t="shared" ref="BK151:BK157" si="9">ROUND(I151*H151,2)</f>
        <v>0</v>
      </c>
      <c r="BL151" s="18" t="s">
        <v>146</v>
      </c>
      <c r="BM151" s="163" t="s">
        <v>427</v>
      </c>
    </row>
    <row r="152" spans="1:65" s="2" customFormat="1" ht="14.45" customHeight="1">
      <c r="A152" s="33"/>
      <c r="B152" s="150"/>
      <c r="C152" s="182" t="s">
        <v>7</v>
      </c>
      <c r="D152" s="182" t="s">
        <v>211</v>
      </c>
      <c r="E152" s="183" t="s">
        <v>428</v>
      </c>
      <c r="F152" s="184" t="s">
        <v>429</v>
      </c>
      <c r="G152" s="185" t="s">
        <v>208</v>
      </c>
      <c r="H152" s="186">
        <v>3</v>
      </c>
      <c r="I152" s="187"/>
      <c r="J152" s="188">
        <f t="shared" si="0"/>
        <v>0</v>
      </c>
      <c r="K152" s="189"/>
      <c r="L152" s="190"/>
      <c r="M152" s="191" t="s">
        <v>1</v>
      </c>
      <c r="N152" s="192" t="s">
        <v>41</v>
      </c>
      <c r="O152" s="59"/>
      <c r="P152" s="161">
        <f t="shared" si="1"/>
        <v>0</v>
      </c>
      <c r="Q152" s="161">
        <v>1</v>
      </c>
      <c r="R152" s="161">
        <f t="shared" si="2"/>
        <v>3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148</v>
      </c>
      <c r="AT152" s="163" t="s">
        <v>211</v>
      </c>
      <c r="AU152" s="163" t="s">
        <v>91</v>
      </c>
      <c r="AY152" s="18" t="s">
        <v>139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91</v>
      </c>
      <c r="BK152" s="164">
        <f t="shared" si="9"/>
        <v>0</v>
      </c>
      <c r="BL152" s="18" t="s">
        <v>146</v>
      </c>
      <c r="BM152" s="163" t="s">
        <v>430</v>
      </c>
    </row>
    <row r="153" spans="1:65" s="2" customFormat="1" ht="14.45" customHeight="1">
      <c r="A153" s="33"/>
      <c r="B153" s="150"/>
      <c r="C153" s="151" t="s">
        <v>240</v>
      </c>
      <c r="D153" s="151" t="s">
        <v>142</v>
      </c>
      <c r="E153" s="152" t="s">
        <v>431</v>
      </c>
      <c r="F153" s="153" t="s">
        <v>432</v>
      </c>
      <c r="G153" s="154" t="s">
        <v>208</v>
      </c>
      <c r="H153" s="155">
        <v>3</v>
      </c>
      <c r="I153" s="156"/>
      <c r="J153" s="157">
        <f t="shared" si="0"/>
        <v>0</v>
      </c>
      <c r="K153" s="158"/>
      <c r="L153" s="34"/>
      <c r="M153" s="159" t="s">
        <v>1</v>
      </c>
      <c r="N153" s="160" t="s">
        <v>41</v>
      </c>
      <c r="O153" s="59"/>
      <c r="P153" s="161">
        <f t="shared" si="1"/>
        <v>0</v>
      </c>
      <c r="Q153" s="161">
        <v>0.11166</v>
      </c>
      <c r="R153" s="161">
        <f t="shared" si="2"/>
        <v>0.33498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146</v>
      </c>
      <c r="AT153" s="163" t="s">
        <v>142</v>
      </c>
      <c r="AU153" s="163" t="s">
        <v>91</v>
      </c>
      <c r="AY153" s="18" t="s">
        <v>139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91</v>
      </c>
      <c r="BK153" s="164">
        <f t="shared" si="9"/>
        <v>0</v>
      </c>
      <c r="BL153" s="18" t="s">
        <v>146</v>
      </c>
      <c r="BM153" s="163" t="s">
        <v>433</v>
      </c>
    </row>
    <row r="154" spans="1:65" s="2" customFormat="1" ht="24.2" customHeight="1">
      <c r="A154" s="33"/>
      <c r="B154" s="150"/>
      <c r="C154" s="182" t="s">
        <v>244</v>
      </c>
      <c r="D154" s="182" t="s">
        <v>211</v>
      </c>
      <c r="E154" s="183" t="s">
        <v>434</v>
      </c>
      <c r="F154" s="184" t="s">
        <v>435</v>
      </c>
      <c r="G154" s="185" t="s">
        <v>208</v>
      </c>
      <c r="H154" s="186">
        <v>3</v>
      </c>
      <c r="I154" s="187"/>
      <c r="J154" s="188">
        <f t="shared" si="0"/>
        <v>0</v>
      </c>
      <c r="K154" s="189"/>
      <c r="L154" s="190"/>
      <c r="M154" s="191" t="s">
        <v>1</v>
      </c>
      <c r="N154" s="192" t="s">
        <v>41</v>
      </c>
      <c r="O154" s="59"/>
      <c r="P154" s="161">
        <f t="shared" si="1"/>
        <v>0</v>
      </c>
      <c r="Q154" s="161">
        <v>1</v>
      </c>
      <c r="R154" s="161">
        <f t="shared" si="2"/>
        <v>3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148</v>
      </c>
      <c r="AT154" s="163" t="s">
        <v>211</v>
      </c>
      <c r="AU154" s="163" t="s">
        <v>91</v>
      </c>
      <c r="AY154" s="18" t="s">
        <v>139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91</v>
      </c>
      <c r="BK154" s="164">
        <f t="shared" si="9"/>
        <v>0</v>
      </c>
      <c r="BL154" s="18" t="s">
        <v>146</v>
      </c>
      <c r="BM154" s="163" t="s">
        <v>436</v>
      </c>
    </row>
    <row r="155" spans="1:65" s="2" customFormat="1" ht="14.45" customHeight="1">
      <c r="A155" s="33"/>
      <c r="B155" s="150"/>
      <c r="C155" s="151" t="s">
        <v>228</v>
      </c>
      <c r="D155" s="151" t="s">
        <v>142</v>
      </c>
      <c r="E155" s="152" t="s">
        <v>437</v>
      </c>
      <c r="F155" s="153" t="s">
        <v>438</v>
      </c>
      <c r="G155" s="154" t="s">
        <v>208</v>
      </c>
      <c r="H155" s="155">
        <v>7</v>
      </c>
      <c r="I155" s="156"/>
      <c r="J155" s="157">
        <f t="shared" si="0"/>
        <v>0</v>
      </c>
      <c r="K155" s="158"/>
      <c r="L155" s="34"/>
      <c r="M155" s="159" t="s">
        <v>1</v>
      </c>
      <c r="N155" s="160" t="s">
        <v>41</v>
      </c>
      <c r="O155" s="59"/>
      <c r="P155" s="161">
        <f t="shared" si="1"/>
        <v>0</v>
      </c>
      <c r="Q155" s="161">
        <v>0.11166</v>
      </c>
      <c r="R155" s="161">
        <f t="shared" si="2"/>
        <v>0.78161999999999998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146</v>
      </c>
      <c r="AT155" s="163" t="s">
        <v>142</v>
      </c>
      <c r="AU155" s="163" t="s">
        <v>91</v>
      </c>
      <c r="AY155" s="18" t="s">
        <v>139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91</v>
      </c>
      <c r="BK155" s="164">
        <f t="shared" si="9"/>
        <v>0</v>
      </c>
      <c r="BL155" s="18" t="s">
        <v>146</v>
      </c>
      <c r="BM155" s="163" t="s">
        <v>439</v>
      </c>
    </row>
    <row r="156" spans="1:65" s="2" customFormat="1" ht="24.2" customHeight="1">
      <c r="A156" s="33"/>
      <c r="B156" s="150"/>
      <c r="C156" s="182" t="s">
        <v>316</v>
      </c>
      <c r="D156" s="182" t="s">
        <v>211</v>
      </c>
      <c r="E156" s="183" t="s">
        <v>440</v>
      </c>
      <c r="F156" s="184" t="s">
        <v>441</v>
      </c>
      <c r="G156" s="185" t="s">
        <v>208</v>
      </c>
      <c r="H156" s="186">
        <v>7</v>
      </c>
      <c r="I156" s="187"/>
      <c r="J156" s="188">
        <f t="shared" si="0"/>
        <v>0</v>
      </c>
      <c r="K156" s="189"/>
      <c r="L156" s="190"/>
      <c r="M156" s="191" t="s">
        <v>1</v>
      </c>
      <c r="N156" s="192" t="s">
        <v>41</v>
      </c>
      <c r="O156" s="59"/>
      <c r="P156" s="161">
        <f t="shared" si="1"/>
        <v>0</v>
      </c>
      <c r="Q156" s="161">
        <v>1</v>
      </c>
      <c r="R156" s="161">
        <f t="shared" si="2"/>
        <v>7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148</v>
      </c>
      <c r="AT156" s="163" t="s">
        <v>211</v>
      </c>
      <c r="AU156" s="163" t="s">
        <v>91</v>
      </c>
      <c r="AY156" s="18" t="s">
        <v>139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91</v>
      </c>
      <c r="BK156" s="164">
        <f t="shared" si="9"/>
        <v>0</v>
      </c>
      <c r="BL156" s="18" t="s">
        <v>146</v>
      </c>
      <c r="BM156" s="163" t="s">
        <v>442</v>
      </c>
    </row>
    <row r="157" spans="1:65" s="2" customFormat="1" ht="14.45" customHeight="1">
      <c r="A157" s="33"/>
      <c r="B157" s="150"/>
      <c r="C157" s="151" t="s">
        <v>141</v>
      </c>
      <c r="D157" s="151" t="s">
        <v>142</v>
      </c>
      <c r="E157" s="152" t="s">
        <v>352</v>
      </c>
      <c r="F157" s="153" t="s">
        <v>353</v>
      </c>
      <c r="G157" s="154" t="s">
        <v>167</v>
      </c>
      <c r="H157" s="155">
        <v>2.952</v>
      </c>
      <c r="I157" s="156"/>
      <c r="J157" s="157">
        <f t="shared" si="0"/>
        <v>0</v>
      </c>
      <c r="K157" s="158"/>
      <c r="L157" s="34"/>
      <c r="M157" s="159" t="s">
        <v>1</v>
      </c>
      <c r="N157" s="160" t="s">
        <v>41</v>
      </c>
      <c r="O157" s="59"/>
      <c r="P157" s="161">
        <f t="shared" si="1"/>
        <v>0</v>
      </c>
      <c r="Q157" s="161">
        <v>2.19407</v>
      </c>
      <c r="R157" s="161">
        <f t="shared" si="2"/>
        <v>6.4768946399999994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146</v>
      </c>
      <c r="AT157" s="163" t="s">
        <v>142</v>
      </c>
      <c r="AU157" s="163" t="s">
        <v>91</v>
      </c>
      <c r="AY157" s="18" t="s">
        <v>139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91</v>
      </c>
      <c r="BK157" s="164">
        <f t="shared" si="9"/>
        <v>0</v>
      </c>
      <c r="BL157" s="18" t="s">
        <v>146</v>
      </c>
      <c r="BM157" s="163" t="s">
        <v>443</v>
      </c>
    </row>
    <row r="158" spans="1:65" s="13" customFormat="1">
      <c r="B158" s="165"/>
      <c r="D158" s="166" t="s">
        <v>169</v>
      </c>
      <c r="E158" s="167" t="s">
        <v>1</v>
      </c>
      <c r="F158" s="168" t="s">
        <v>408</v>
      </c>
      <c r="H158" s="169">
        <v>0.6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169</v>
      </c>
      <c r="AU158" s="167" t="s">
        <v>91</v>
      </c>
      <c r="AV158" s="13" t="s">
        <v>91</v>
      </c>
      <c r="AW158" s="13" t="s">
        <v>31</v>
      </c>
      <c r="AX158" s="13" t="s">
        <v>75</v>
      </c>
      <c r="AY158" s="167" t="s">
        <v>139</v>
      </c>
    </row>
    <row r="159" spans="1:65" s="13" customFormat="1">
      <c r="B159" s="165"/>
      <c r="D159" s="166" t="s">
        <v>169</v>
      </c>
      <c r="E159" s="167" t="s">
        <v>1</v>
      </c>
      <c r="F159" s="168" t="s">
        <v>409</v>
      </c>
      <c r="H159" s="169">
        <v>0.38400000000000001</v>
      </c>
      <c r="I159" s="170"/>
      <c r="L159" s="165"/>
      <c r="M159" s="171"/>
      <c r="N159" s="172"/>
      <c r="O159" s="172"/>
      <c r="P159" s="172"/>
      <c r="Q159" s="172"/>
      <c r="R159" s="172"/>
      <c r="S159" s="172"/>
      <c r="T159" s="173"/>
      <c r="AT159" s="167" t="s">
        <v>169</v>
      </c>
      <c r="AU159" s="167" t="s">
        <v>91</v>
      </c>
      <c r="AV159" s="13" t="s">
        <v>91</v>
      </c>
      <c r="AW159" s="13" t="s">
        <v>31</v>
      </c>
      <c r="AX159" s="13" t="s">
        <v>75</v>
      </c>
      <c r="AY159" s="167" t="s">
        <v>139</v>
      </c>
    </row>
    <row r="160" spans="1:65" s="13" customFormat="1">
      <c r="B160" s="165"/>
      <c r="D160" s="166" t="s">
        <v>169</v>
      </c>
      <c r="E160" s="167" t="s">
        <v>1</v>
      </c>
      <c r="F160" s="168" t="s">
        <v>410</v>
      </c>
      <c r="H160" s="169">
        <v>1.968</v>
      </c>
      <c r="I160" s="170"/>
      <c r="L160" s="165"/>
      <c r="M160" s="171"/>
      <c r="N160" s="172"/>
      <c r="O160" s="172"/>
      <c r="P160" s="172"/>
      <c r="Q160" s="172"/>
      <c r="R160" s="172"/>
      <c r="S160" s="172"/>
      <c r="T160" s="173"/>
      <c r="AT160" s="167" t="s">
        <v>169</v>
      </c>
      <c r="AU160" s="167" t="s">
        <v>91</v>
      </c>
      <c r="AV160" s="13" t="s">
        <v>91</v>
      </c>
      <c r="AW160" s="13" t="s">
        <v>31</v>
      </c>
      <c r="AX160" s="13" t="s">
        <v>75</v>
      </c>
      <c r="AY160" s="167" t="s">
        <v>139</v>
      </c>
    </row>
    <row r="161" spans="1:65" s="14" customFormat="1">
      <c r="B161" s="174"/>
      <c r="D161" s="166" t="s">
        <v>169</v>
      </c>
      <c r="E161" s="175" t="s">
        <v>1</v>
      </c>
      <c r="F161" s="176" t="s">
        <v>173</v>
      </c>
      <c r="H161" s="177">
        <v>2.952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169</v>
      </c>
      <c r="AU161" s="175" t="s">
        <v>91</v>
      </c>
      <c r="AV161" s="14" t="s">
        <v>146</v>
      </c>
      <c r="AW161" s="14" t="s">
        <v>31</v>
      </c>
      <c r="AX161" s="14" t="s">
        <v>83</v>
      </c>
      <c r="AY161" s="175" t="s">
        <v>139</v>
      </c>
    </row>
    <row r="162" spans="1:65" s="12" customFormat="1" ht="22.9" customHeight="1">
      <c r="B162" s="137"/>
      <c r="D162" s="138" t="s">
        <v>74</v>
      </c>
      <c r="E162" s="148" t="s">
        <v>293</v>
      </c>
      <c r="F162" s="148" t="s">
        <v>444</v>
      </c>
      <c r="I162" s="140"/>
      <c r="J162" s="149">
        <f>BK162</f>
        <v>0</v>
      </c>
      <c r="L162" s="137"/>
      <c r="M162" s="142"/>
      <c r="N162" s="143"/>
      <c r="O162" s="143"/>
      <c r="P162" s="144">
        <f>SUM(P163:P165)</f>
        <v>0</v>
      </c>
      <c r="Q162" s="143"/>
      <c r="R162" s="144">
        <f>SUM(R163:R165)</f>
        <v>11.238489079999999</v>
      </c>
      <c r="S162" s="143"/>
      <c r="T162" s="145">
        <f>SUM(T163:T165)</f>
        <v>0</v>
      </c>
      <c r="AR162" s="138" t="s">
        <v>83</v>
      </c>
      <c r="AT162" s="146" t="s">
        <v>74</v>
      </c>
      <c r="AU162" s="146" t="s">
        <v>83</v>
      </c>
      <c r="AY162" s="138" t="s">
        <v>139</v>
      </c>
      <c r="BK162" s="147">
        <f>SUM(BK163:BK165)</f>
        <v>0</v>
      </c>
    </row>
    <row r="163" spans="1:65" s="2" customFormat="1" ht="24.2" customHeight="1">
      <c r="A163" s="33"/>
      <c r="B163" s="150"/>
      <c r="C163" s="151" t="s">
        <v>236</v>
      </c>
      <c r="D163" s="151" t="s">
        <v>142</v>
      </c>
      <c r="E163" s="152" t="s">
        <v>445</v>
      </c>
      <c r="F163" s="153" t="s">
        <v>446</v>
      </c>
      <c r="G163" s="154" t="s">
        <v>167</v>
      </c>
      <c r="H163" s="155">
        <v>4.508</v>
      </c>
      <c r="I163" s="156"/>
      <c r="J163" s="157">
        <f>ROUND(I163*H163,2)</f>
        <v>0</v>
      </c>
      <c r="K163" s="158"/>
      <c r="L163" s="34"/>
      <c r="M163" s="159" t="s">
        <v>1</v>
      </c>
      <c r="N163" s="160" t="s">
        <v>41</v>
      </c>
      <c r="O163" s="59"/>
      <c r="P163" s="161">
        <f>O163*H163</f>
        <v>0</v>
      </c>
      <c r="Q163" s="161">
        <v>2.4930099999999999</v>
      </c>
      <c r="R163" s="161">
        <f>Q163*H163</f>
        <v>11.238489079999999</v>
      </c>
      <c r="S163" s="161">
        <v>0</v>
      </c>
      <c r="T163" s="162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146</v>
      </c>
      <c r="AT163" s="163" t="s">
        <v>142</v>
      </c>
      <c r="AU163" s="163" t="s">
        <v>91</v>
      </c>
      <c r="AY163" s="18" t="s">
        <v>139</v>
      </c>
      <c r="BE163" s="164">
        <f>IF(N163="základná",J163,0)</f>
        <v>0</v>
      </c>
      <c r="BF163" s="164">
        <f>IF(N163="znížená",J163,0)</f>
        <v>0</v>
      </c>
      <c r="BG163" s="164">
        <f>IF(N163="zákl. prenesená",J163,0)</f>
        <v>0</v>
      </c>
      <c r="BH163" s="164">
        <f>IF(N163="zníž. prenesená",J163,0)</f>
        <v>0</v>
      </c>
      <c r="BI163" s="164">
        <f>IF(N163="nulová",J163,0)</f>
        <v>0</v>
      </c>
      <c r="BJ163" s="18" t="s">
        <v>91</v>
      </c>
      <c r="BK163" s="164">
        <f>ROUND(I163*H163,2)</f>
        <v>0</v>
      </c>
      <c r="BL163" s="18" t="s">
        <v>146</v>
      </c>
      <c r="BM163" s="163" t="s">
        <v>447</v>
      </c>
    </row>
    <row r="164" spans="1:65" s="13" customFormat="1">
      <c r="B164" s="165"/>
      <c r="D164" s="166" t="s">
        <v>169</v>
      </c>
      <c r="E164" s="167" t="s">
        <v>1</v>
      </c>
      <c r="F164" s="168" t="s">
        <v>448</v>
      </c>
      <c r="H164" s="169">
        <v>4.508</v>
      </c>
      <c r="I164" s="170"/>
      <c r="L164" s="165"/>
      <c r="M164" s="171"/>
      <c r="N164" s="172"/>
      <c r="O164" s="172"/>
      <c r="P164" s="172"/>
      <c r="Q164" s="172"/>
      <c r="R164" s="172"/>
      <c r="S164" s="172"/>
      <c r="T164" s="173"/>
      <c r="AT164" s="167" t="s">
        <v>169</v>
      </c>
      <c r="AU164" s="167" t="s">
        <v>91</v>
      </c>
      <c r="AV164" s="13" t="s">
        <v>91</v>
      </c>
      <c r="AW164" s="13" t="s">
        <v>31</v>
      </c>
      <c r="AX164" s="13" t="s">
        <v>75</v>
      </c>
      <c r="AY164" s="167" t="s">
        <v>139</v>
      </c>
    </row>
    <row r="165" spans="1:65" s="14" customFormat="1">
      <c r="B165" s="174"/>
      <c r="D165" s="166" t="s">
        <v>169</v>
      </c>
      <c r="E165" s="175" t="s">
        <v>1</v>
      </c>
      <c r="F165" s="176" t="s">
        <v>173</v>
      </c>
      <c r="H165" s="177">
        <v>4.508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169</v>
      </c>
      <c r="AU165" s="175" t="s">
        <v>91</v>
      </c>
      <c r="AV165" s="14" t="s">
        <v>146</v>
      </c>
      <c r="AW165" s="14" t="s">
        <v>31</v>
      </c>
      <c r="AX165" s="14" t="s">
        <v>83</v>
      </c>
      <c r="AY165" s="175" t="s">
        <v>139</v>
      </c>
    </row>
    <row r="166" spans="1:65" s="12" customFormat="1" ht="22.9" customHeight="1">
      <c r="B166" s="137"/>
      <c r="D166" s="138" t="s">
        <v>74</v>
      </c>
      <c r="E166" s="148" t="s">
        <v>266</v>
      </c>
      <c r="F166" s="148" t="s">
        <v>267</v>
      </c>
      <c r="I166" s="140"/>
      <c r="J166" s="149">
        <f>BK166</f>
        <v>0</v>
      </c>
      <c r="L166" s="137"/>
      <c r="M166" s="142"/>
      <c r="N166" s="143"/>
      <c r="O166" s="143"/>
      <c r="P166" s="144">
        <f>SUM(P167:P189)</f>
        <v>0</v>
      </c>
      <c r="Q166" s="143"/>
      <c r="R166" s="144">
        <f>SUM(R167:R189)</f>
        <v>0.48127600000000009</v>
      </c>
      <c r="S166" s="143"/>
      <c r="T166" s="145">
        <f>SUM(T167:T189)</f>
        <v>0</v>
      </c>
      <c r="AR166" s="138" t="s">
        <v>83</v>
      </c>
      <c r="AT166" s="146" t="s">
        <v>74</v>
      </c>
      <c r="AU166" s="146" t="s">
        <v>83</v>
      </c>
      <c r="AY166" s="138" t="s">
        <v>139</v>
      </c>
      <c r="BK166" s="147">
        <f>SUM(BK167:BK189)</f>
        <v>0</v>
      </c>
    </row>
    <row r="167" spans="1:65" s="2" customFormat="1" ht="37.9" customHeight="1">
      <c r="A167" s="33"/>
      <c r="B167" s="150"/>
      <c r="C167" s="151" t="s">
        <v>164</v>
      </c>
      <c r="D167" s="151" t="s">
        <v>142</v>
      </c>
      <c r="E167" s="152" t="s">
        <v>449</v>
      </c>
      <c r="F167" s="153" t="s">
        <v>450</v>
      </c>
      <c r="G167" s="154" t="s">
        <v>208</v>
      </c>
      <c r="H167" s="155">
        <v>5</v>
      </c>
      <c r="I167" s="156"/>
      <c r="J167" s="157">
        <f t="shared" ref="J167:J176" si="10">ROUND(I167*H167,2)</f>
        <v>0</v>
      </c>
      <c r="K167" s="158"/>
      <c r="L167" s="34"/>
      <c r="M167" s="159" t="s">
        <v>1</v>
      </c>
      <c r="N167" s="160" t="s">
        <v>41</v>
      </c>
      <c r="O167" s="59"/>
      <c r="P167" s="161">
        <f t="shared" ref="P167:P176" si="11">O167*H167</f>
        <v>0</v>
      </c>
      <c r="Q167" s="161">
        <v>1.34E-3</v>
      </c>
      <c r="R167" s="161">
        <f t="shared" ref="R167:R176" si="12">Q167*H167</f>
        <v>6.7000000000000002E-3</v>
      </c>
      <c r="S167" s="161">
        <v>0</v>
      </c>
      <c r="T167" s="162">
        <f t="shared" ref="T167:T176" si="13"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146</v>
      </c>
      <c r="AT167" s="163" t="s">
        <v>142</v>
      </c>
      <c r="AU167" s="163" t="s">
        <v>91</v>
      </c>
      <c r="AY167" s="18" t="s">
        <v>139</v>
      </c>
      <c r="BE167" s="164">
        <f t="shared" ref="BE167:BE176" si="14">IF(N167="základná",J167,0)</f>
        <v>0</v>
      </c>
      <c r="BF167" s="164">
        <f t="shared" ref="BF167:BF176" si="15">IF(N167="znížená",J167,0)</f>
        <v>0</v>
      </c>
      <c r="BG167" s="164">
        <f t="shared" ref="BG167:BG176" si="16">IF(N167="zákl. prenesená",J167,0)</f>
        <v>0</v>
      </c>
      <c r="BH167" s="164">
        <f t="shared" ref="BH167:BH176" si="17">IF(N167="zníž. prenesená",J167,0)</f>
        <v>0</v>
      </c>
      <c r="BI167" s="164">
        <f t="shared" ref="BI167:BI176" si="18">IF(N167="nulová",J167,0)</f>
        <v>0</v>
      </c>
      <c r="BJ167" s="18" t="s">
        <v>91</v>
      </c>
      <c r="BK167" s="164">
        <f t="shared" ref="BK167:BK176" si="19">ROUND(I167*H167,2)</f>
        <v>0</v>
      </c>
      <c r="BL167" s="18" t="s">
        <v>146</v>
      </c>
      <c r="BM167" s="163" t="s">
        <v>451</v>
      </c>
    </row>
    <row r="168" spans="1:65" s="2" customFormat="1" ht="14.45" customHeight="1">
      <c r="A168" s="33"/>
      <c r="B168" s="150"/>
      <c r="C168" s="182" t="s">
        <v>178</v>
      </c>
      <c r="D168" s="182" t="s">
        <v>211</v>
      </c>
      <c r="E168" s="183" t="s">
        <v>452</v>
      </c>
      <c r="F168" s="184" t="s">
        <v>453</v>
      </c>
      <c r="G168" s="185" t="s">
        <v>208</v>
      </c>
      <c r="H168" s="186">
        <v>5</v>
      </c>
      <c r="I168" s="187"/>
      <c r="J168" s="188">
        <f t="shared" si="10"/>
        <v>0</v>
      </c>
      <c r="K168" s="189"/>
      <c r="L168" s="190"/>
      <c r="M168" s="191" t="s">
        <v>1</v>
      </c>
      <c r="N168" s="192" t="s">
        <v>41</v>
      </c>
      <c r="O168" s="59"/>
      <c r="P168" s="161">
        <f t="shared" si="11"/>
        <v>0</v>
      </c>
      <c r="Q168" s="161">
        <v>5.2999999999999999E-2</v>
      </c>
      <c r="R168" s="161">
        <f t="shared" si="12"/>
        <v>0.26500000000000001</v>
      </c>
      <c r="S168" s="161">
        <v>0</v>
      </c>
      <c r="T168" s="162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148</v>
      </c>
      <c r="AT168" s="163" t="s">
        <v>211</v>
      </c>
      <c r="AU168" s="163" t="s">
        <v>91</v>
      </c>
      <c r="AY168" s="18" t="s">
        <v>139</v>
      </c>
      <c r="BE168" s="164">
        <f t="shared" si="14"/>
        <v>0</v>
      </c>
      <c r="BF168" s="164">
        <f t="shared" si="15"/>
        <v>0</v>
      </c>
      <c r="BG168" s="164">
        <f t="shared" si="16"/>
        <v>0</v>
      </c>
      <c r="BH168" s="164">
        <f t="shared" si="17"/>
        <v>0</v>
      </c>
      <c r="BI168" s="164">
        <f t="shared" si="18"/>
        <v>0</v>
      </c>
      <c r="BJ168" s="18" t="s">
        <v>91</v>
      </c>
      <c r="BK168" s="164">
        <f t="shared" si="19"/>
        <v>0</v>
      </c>
      <c r="BL168" s="18" t="s">
        <v>146</v>
      </c>
      <c r="BM168" s="163" t="s">
        <v>454</v>
      </c>
    </row>
    <row r="169" spans="1:65" s="2" customFormat="1" ht="24.2" customHeight="1">
      <c r="A169" s="33"/>
      <c r="B169" s="150"/>
      <c r="C169" s="151" t="s">
        <v>321</v>
      </c>
      <c r="D169" s="151" t="s">
        <v>142</v>
      </c>
      <c r="E169" s="152" t="s">
        <v>455</v>
      </c>
      <c r="F169" s="153" t="s">
        <v>456</v>
      </c>
      <c r="G169" s="154" t="s">
        <v>208</v>
      </c>
      <c r="H169" s="155">
        <v>2</v>
      </c>
      <c r="I169" s="156"/>
      <c r="J169" s="157">
        <f t="shared" si="10"/>
        <v>0</v>
      </c>
      <c r="K169" s="158"/>
      <c r="L169" s="34"/>
      <c r="M169" s="159" t="s">
        <v>1</v>
      </c>
      <c r="N169" s="160" t="s">
        <v>41</v>
      </c>
      <c r="O169" s="59"/>
      <c r="P169" s="161">
        <f t="shared" si="11"/>
        <v>0</v>
      </c>
      <c r="Q169" s="161">
        <v>1.34E-3</v>
      </c>
      <c r="R169" s="161">
        <f t="shared" si="12"/>
        <v>2.6800000000000001E-3</v>
      </c>
      <c r="S169" s="161">
        <v>0</v>
      </c>
      <c r="T169" s="162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146</v>
      </c>
      <c r="AT169" s="163" t="s">
        <v>142</v>
      </c>
      <c r="AU169" s="163" t="s">
        <v>91</v>
      </c>
      <c r="AY169" s="18" t="s">
        <v>139</v>
      </c>
      <c r="BE169" s="164">
        <f t="shared" si="14"/>
        <v>0</v>
      </c>
      <c r="BF169" s="164">
        <f t="shared" si="15"/>
        <v>0</v>
      </c>
      <c r="BG169" s="164">
        <f t="shared" si="16"/>
        <v>0</v>
      </c>
      <c r="BH169" s="164">
        <f t="shared" si="17"/>
        <v>0</v>
      </c>
      <c r="BI169" s="164">
        <f t="shared" si="18"/>
        <v>0</v>
      </c>
      <c r="BJ169" s="18" t="s">
        <v>91</v>
      </c>
      <c r="BK169" s="164">
        <f t="shared" si="19"/>
        <v>0</v>
      </c>
      <c r="BL169" s="18" t="s">
        <v>146</v>
      </c>
      <c r="BM169" s="163" t="s">
        <v>457</v>
      </c>
    </row>
    <row r="170" spans="1:65" s="2" customFormat="1" ht="24.2" customHeight="1">
      <c r="A170" s="33"/>
      <c r="B170" s="150"/>
      <c r="C170" s="151" t="s">
        <v>328</v>
      </c>
      <c r="D170" s="151" t="s">
        <v>142</v>
      </c>
      <c r="E170" s="152" t="s">
        <v>458</v>
      </c>
      <c r="F170" s="153" t="s">
        <v>459</v>
      </c>
      <c r="G170" s="154" t="s">
        <v>208</v>
      </c>
      <c r="H170" s="155">
        <v>2</v>
      </c>
      <c r="I170" s="156"/>
      <c r="J170" s="157">
        <f t="shared" si="10"/>
        <v>0</v>
      </c>
      <c r="K170" s="158"/>
      <c r="L170" s="34"/>
      <c r="M170" s="159" t="s">
        <v>1</v>
      </c>
      <c r="N170" s="160" t="s">
        <v>41</v>
      </c>
      <c r="O170" s="59"/>
      <c r="P170" s="161">
        <f t="shared" si="11"/>
        <v>0</v>
      </c>
      <c r="Q170" s="161">
        <v>1.34E-3</v>
      </c>
      <c r="R170" s="161">
        <f t="shared" si="12"/>
        <v>2.6800000000000001E-3</v>
      </c>
      <c r="S170" s="161">
        <v>0</v>
      </c>
      <c r="T170" s="162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146</v>
      </c>
      <c r="AT170" s="163" t="s">
        <v>142</v>
      </c>
      <c r="AU170" s="163" t="s">
        <v>91</v>
      </c>
      <c r="AY170" s="18" t="s">
        <v>139</v>
      </c>
      <c r="BE170" s="164">
        <f t="shared" si="14"/>
        <v>0</v>
      </c>
      <c r="BF170" s="164">
        <f t="shared" si="15"/>
        <v>0</v>
      </c>
      <c r="BG170" s="164">
        <f t="shared" si="16"/>
        <v>0</v>
      </c>
      <c r="BH170" s="164">
        <f t="shared" si="17"/>
        <v>0</v>
      </c>
      <c r="BI170" s="164">
        <f t="shared" si="18"/>
        <v>0</v>
      </c>
      <c r="BJ170" s="18" t="s">
        <v>91</v>
      </c>
      <c r="BK170" s="164">
        <f t="shared" si="19"/>
        <v>0</v>
      </c>
      <c r="BL170" s="18" t="s">
        <v>146</v>
      </c>
      <c r="BM170" s="163" t="s">
        <v>460</v>
      </c>
    </row>
    <row r="171" spans="1:65" s="2" customFormat="1" ht="24.2" customHeight="1">
      <c r="A171" s="33"/>
      <c r="B171" s="150"/>
      <c r="C171" s="151" t="s">
        <v>252</v>
      </c>
      <c r="D171" s="151" t="s">
        <v>142</v>
      </c>
      <c r="E171" s="152" t="s">
        <v>461</v>
      </c>
      <c r="F171" s="153" t="s">
        <v>462</v>
      </c>
      <c r="G171" s="154" t="s">
        <v>208</v>
      </c>
      <c r="H171" s="155">
        <v>2</v>
      </c>
      <c r="I171" s="156"/>
      <c r="J171" s="157">
        <f t="shared" si="10"/>
        <v>0</v>
      </c>
      <c r="K171" s="158"/>
      <c r="L171" s="34"/>
      <c r="M171" s="159" t="s">
        <v>1</v>
      </c>
      <c r="N171" s="160" t="s">
        <v>41</v>
      </c>
      <c r="O171" s="59"/>
      <c r="P171" s="161">
        <f t="shared" si="11"/>
        <v>0</v>
      </c>
      <c r="Q171" s="161">
        <v>1.34E-3</v>
      </c>
      <c r="R171" s="161">
        <f t="shared" si="12"/>
        <v>2.6800000000000001E-3</v>
      </c>
      <c r="S171" s="161">
        <v>0</v>
      </c>
      <c r="T171" s="162">
        <f t="shared" si="1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146</v>
      </c>
      <c r="AT171" s="163" t="s">
        <v>142</v>
      </c>
      <c r="AU171" s="163" t="s">
        <v>91</v>
      </c>
      <c r="AY171" s="18" t="s">
        <v>139</v>
      </c>
      <c r="BE171" s="164">
        <f t="shared" si="14"/>
        <v>0</v>
      </c>
      <c r="BF171" s="164">
        <f t="shared" si="15"/>
        <v>0</v>
      </c>
      <c r="BG171" s="164">
        <f t="shared" si="16"/>
        <v>0</v>
      </c>
      <c r="BH171" s="164">
        <f t="shared" si="17"/>
        <v>0</v>
      </c>
      <c r="BI171" s="164">
        <f t="shared" si="18"/>
        <v>0</v>
      </c>
      <c r="BJ171" s="18" t="s">
        <v>91</v>
      </c>
      <c r="BK171" s="164">
        <f t="shared" si="19"/>
        <v>0</v>
      </c>
      <c r="BL171" s="18" t="s">
        <v>146</v>
      </c>
      <c r="BM171" s="163" t="s">
        <v>463</v>
      </c>
    </row>
    <row r="172" spans="1:65" s="2" customFormat="1" ht="37.9" customHeight="1">
      <c r="A172" s="33"/>
      <c r="B172" s="150"/>
      <c r="C172" s="151" t="s">
        <v>248</v>
      </c>
      <c r="D172" s="151" t="s">
        <v>142</v>
      </c>
      <c r="E172" s="152" t="s">
        <v>464</v>
      </c>
      <c r="F172" s="153" t="s">
        <v>465</v>
      </c>
      <c r="G172" s="154" t="s">
        <v>208</v>
      </c>
      <c r="H172" s="155">
        <v>1</v>
      </c>
      <c r="I172" s="156"/>
      <c r="J172" s="157">
        <f t="shared" si="10"/>
        <v>0</v>
      </c>
      <c r="K172" s="158"/>
      <c r="L172" s="34"/>
      <c r="M172" s="159" t="s">
        <v>1</v>
      </c>
      <c r="N172" s="160" t="s">
        <v>41</v>
      </c>
      <c r="O172" s="59"/>
      <c r="P172" s="161">
        <f t="shared" si="11"/>
        <v>0</v>
      </c>
      <c r="Q172" s="161">
        <v>1.34E-3</v>
      </c>
      <c r="R172" s="161">
        <f t="shared" si="12"/>
        <v>1.34E-3</v>
      </c>
      <c r="S172" s="161">
        <v>0</v>
      </c>
      <c r="T172" s="162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146</v>
      </c>
      <c r="AT172" s="163" t="s">
        <v>142</v>
      </c>
      <c r="AU172" s="163" t="s">
        <v>91</v>
      </c>
      <c r="AY172" s="18" t="s">
        <v>139</v>
      </c>
      <c r="BE172" s="164">
        <f t="shared" si="14"/>
        <v>0</v>
      </c>
      <c r="BF172" s="164">
        <f t="shared" si="15"/>
        <v>0</v>
      </c>
      <c r="BG172" s="164">
        <f t="shared" si="16"/>
        <v>0</v>
      </c>
      <c r="BH172" s="164">
        <f t="shared" si="17"/>
        <v>0</v>
      </c>
      <c r="BI172" s="164">
        <f t="shared" si="18"/>
        <v>0</v>
      </c>
      <c r="BJ172" s="18" t="s">
        <v>91</v>
      </c>
      <c r="BK172" s="164">
        <f t="shared" si="19"/>
        <v>0</v>
      </c>
      <c r="BL172" s="18" t="s">
        <v>146</v>
      </c>
      <c r="BM172" s="163" t="s">
        <v>466</v>
      </c>
    </row>
    <row r="173" spans="1:65" s="2" customFormat="1" ht="37.9" customHeight="1">
      <c r="A173" s="33"/>
      <c r="B173" s="150"/>
      <c r="C173" s="151" t="s">
        <v>277</v>
      </c>
      <c r="D173" s="151" t="s">
        <v>142</v>
      </c>
      <c r="E173" s="152" t="s">
        <v>467</v>
      </c>
      <c r="F173" s="153" t="s">
        <v>468</v>
      </c>
      <c r="G173" s="154" t="s">
        <v>208</v>
      </c>
      <c r="H173" s="155">
        <v>1</v>
      </c>
      <c r="I173" s="156"/>
      <c r="J173" s="157">
        <f t="shared" si="10"/>
        <v>0</v>
      </c>
      <c r="K173" s="158"/>
      <c r="L173" s="34"/>
      <c r="M173" s="159" t="s">
        <v>1</v>
      </c>
      <c r="N173" s="160" t="s">
        <v>41</v>
      </c>
      <c r="O173" s="59"/>
      <c r="P173" s="161">
        <f t="shared" si="11"/>
        <v>0</v>
      </c>
      <c r="Q173" s="161">
        <v>1.34E-3</v>
      </c>
      <c r="R173" s="161">
        <f t="shared" si="12"/>
        <v>1.34E-3</v>
      </c>
      <c r="S173" s="161">
        <v>0</v>
      </c>
      <c r="T173" s="162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146</v>
      </c>
      <c r="AT173" s="163" t="s">
        <v>142</v>
      </c>
      <c r="AU173" s="163" t="s">
        <v>91</v>
      </c>
      <c r="AY173" s="18" t="s">
        <v>139</v>
      </c>
      <c r="BE173" s="164">
        <f t="shared" si="14"/>
        <v>0</v>
      </c>
      <c r="BF173" s="164">
        <f t="shared" si="15"/>
        <v>0</v>
      </c>
      <c r="BG173" s="164">
        <f t="shared" si="16"/>
        <v>0</v>
      </c>
      <c r="BH173" s="164">
        <f t="shared" si="17"/>
        <v>0</v>
      </c>
      <c r="BI173" s="164">
        <f t="shared" si="18"/>
        <v>0</v>
      </c>
      <c r="BJ173" s="18" t="s">
        <v>91</v>
      </c>
      <c r="BK173" s="164">
        <f t="shared" si="19"/>
        <v>0</v>
      </c>
      <c r="BL173" s="18" t="s">
        <v>146</v>
      </c>
      <c r="BM173" s="163" t="s">
        <v>469</v>
      </c>
    </row>
    <row r="174" spans="1:65" s="2" customFormat="1" ht="24.2" customHeight="1">
      <c r="A174" s="33"/>
      <c r="B174" s="150"/>
      <c r="C174" s="151" t="s">
        <v>281</v>
      </c>
      <c r="D174" s="151" t="s">
        <v>142</v>
      </c>
      <c r="E174" s="152" t="s">
        <v>470</v>
      </c>
      <c r="F174" s="153" t="s">
        <v>471</v>
      </c>
      <c r="G174" s="154" t="s">
        <v>208</v>
      </c>
      <c r="H174" s="155">
        <v>1</v>
      </c>
      <c r="I174" s="156"/>
      <c r="J174" s="157">
        <f t="shared" si="10"/>
        <v>0</v>
      </c>
      <c r="K174" s="158"/>
      <c r="L174" s="34"/>
      <c r="M174" s="159" t="s">
        <v>1</v>
      </c>
      <c r="N174" s="160" t="s">
        <v>41</v>
      </c>
      <c r="O174" s="59"/>
      <c r="P174" s="161">
        <f t="shared" si="11"/>
        <v>0</v>
      </c>
      <c r="Q174" s="161">
        <v>1.34E-3</v>
      </c>
      <c r="R174" s="161">
        <f t="shared" si="12"/>
        <v>1.34E-3</v>
      </c>
      <c r="S174" s="161">
        <v>0</v>
      </c>
      <c r="T174" s="162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146</v>
      </c>
      <c r="AT174" s="163" t="s">
        <v>142</v>
      </c>
      <c r="AU174" s="163" t="s">
        <v>91</v>
      </c>
      <c r="AY174" s="18" t="s">
        <v>139</v>
      </c>
      <c r="BE174" s="164">
        <f t="shared" si="14"/>
        <v>0</v>
      </c>
      <c r="BF174" s="164">
        <f t="shared" si="15"/>
        <v>0</v>
      </c>
      <c r="BG174" s="164">
        <f t="shared" si="16"/>
        <v>0</v>
      </c>
      <c r="BH174" s="164">
        <f t="shared" si="17"/>
        <v>0</v>
      </c>
      <c r="BI174" s="164">
        <f t="shared" si="18"/>
        <v>0</v>
      </c>
      <c r="BJ174" s="18" t="s">
        <v>91</v>
      </c>
      <c r="BK174" s="164">
        <f t="shared" si="19"/>
        <v>0</v>
      </c>
      <c r="BL174" s="18" t="s">
        <v>146</v>
      </c>
      <c r="BM174" s="163" t="s">
        <v>472</v>
      </c>
    </row>
    <row r="175" spans="1:65" s="2" customFormat="1" ht="24.2" customHeight="1">
      <c r="A175" s="33"/>
      <c r="B175" s="150"/>
      <c r="C175" s="151" t="s">
        <v>473</v>
      </c>
      <c r="D175" s="151" t="s">
        <v>142</v>
      </c>
      <c r="E175" s="152" t="s">
        <v>474</v>
      </c>
      <c r="F175" s="153" t="s">
        <v>475</v>
      </c>
      <c r="G175" s="154" t="s">
        <v>208</v>
      </c>
      <c r="H175" s="155">
        <v>6</v>
      </c>
      <c r="I175" s="156"/>
      <c r="J175" s="157">
        <f t="shared" si="10"/>
        <v>0</v>
      </c>
      <c r="K175" s="158"/>
      <c r="L175" s="34"/>
      <c r="M175" s="159" t="s">
        <v>1</v>
      </c>
      <c r="N175" s="160" t="s">
        <v>41</v>
      </c>
      <c r="O175" s="59"/>
      <c r="P175" s="161">
        <f t="shared" si="11"/>
        <v>0</v>
      </c>
      <c r="Q175" s="161">
        <v>1.34E-3</v>
      </c>
      <c r="R175" s="161">
        <f t="shared" si="12"/>
        <v>8.0400000000000003E-3</v>
      </c>
      <c r="S175" s="161">
        <v>0</v>
      </c>
      <c r="T175" s="162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146</v>
      </c>
      <c r="AT175" s="163" t="s">
        <v>142</v>
      </c>
      <c r="AU175" s="163" t="s">
        <v>91</v>
      </c>
      <c r="AY175" s="18" t="s">
        <v>139</v>
      </c>
      <c r="BE175" s="164">
        <f t="shared" si="14"/>
        <v>0</v>
      </c>
      <c r="BF175" s="164">
        <f t="shared" si="15"/>
        <v>0</v>
      </c>
      <c r="BG175" s="164">
        <f t="shared" si="16"/>
        <v>0</v>
      </c>
      <c r="BH175" s="164">
        <f t="shared" si="17"/>
        <v>0</v>
      </c>
      <c r="BI175" s="164">
        <f t="shared" si="18"/>
        <v>0</v>
      </c>
      <c r="BJ175" s="18" t="s">
        <v>91</v>
      </c>
      <c r="BK175" s="164">
        <f t="shared" si="19"/>
        <v>0</v>
      </c>
      <c r="BL175" s="18" t="s">
        <v>146</v>
      </c>
      <c r="BM175" s="163" t="s">
        <v>476</v>
      </c>
    </row>
    <row r="176" spans="1:65" s="2" customFormat="1" ht="24.2" customHeight="1">
      <c r="A176" s="33"/>
      <c r="B176" s="150"/>
      <c r="C176" s="151" t="s">
        <v>477</v>
      </c>
      <c r="D176" s="151" t="s">
        <v>142</v>
      </c>
      <c r="E176" s="152" t="s">
        <v>478</v>
      </c>
      <c r="F176" s="153" t="s">
        <v>479</v>
      </c>
      <c r="G176" s="154" t="s">
        <v>162</v>
      </c>
      <c r="H176" s="155">
        <v>111.4</v>
      </c>
      <c r="I176" s="156"/>
      <c r="J176" s="157">
        <f t="shared" si="10"/>
        <v>0</v>
      </c>
      <c r="K176" s="158"/>
      <c r="L176" s="34"/>
      <c r="M176" s="159" t="s">
        <v>1</v>
      </c>
      <c r="N176" s="160" t="s">
        <v>41</v>
      </c>
      <c r="O176" s="59"/>
      <c r="P176" s="161">
        <f t="shared" si="11"/>
        <v>0</v>
      </c>
      <c r="Q176" s="161">
        <v>1.34E-3</v>
      </c>
      <c r="R176" s="161">
        <f t="shared" si="12"/>
        <v>0.14927600000000002</v>
      </c>
      <c r="S176" s="161">
        <v>0</v>
      </c>
      <c r="T176" s="162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146</v>
      </c>
      <c r="AT176" s="163" t="s">
        <v>142</v>
      </c>
      <c r="AU176" s="163" t="s">
        <v>91</v>
      </c>
      <c r="AY176" s="18" t="s">
        <v>139</v>
      </c>
      <c r="BE176" s="164">
        <f t="shared" si="14"/>
        <v>0</v>
      </c>
      <c r="BF176" s="164">
        <f t="shared" si="15"/>
        <v>0</v>
      </c>
      <c r="BG176" s="164">
        <f t="shared" si="16"/>
        <v>0</v>
      </c>
      <c r="BH176" s="164">
        <f t="shared" si="17"/>
        <v>0</v>
      </c>
      <c r="BI176" s="164">
        <f t="shared" si="18"/>
        <v>0</v>
      </c>
      <c r="BJ176" s="18" t="s">
        <v>91</v>
      </c>
      <c r="BK176" s="164">
        <f t="shared" si="19"/>
        <v>0</v>
      </c>
      <c r="BL176" s="18" t="s">
        <v>146</v>
      </c>
      <c r="BM176" s="163" t="s">
        <v>480</v>
      </c>
    </row>
    <row r="177" spans="1:65" s="13" customFormat="1">
      <c r="B177" s="165"/>
      <c r="D177" s="166" t="s">
        <v>169</v>
      </c>
      <c r="E177" s="167" t="s">
        <v>1</v>
      </c>
      <c r="F177" s="168" t="s">
        <v>481</v>
      </c>
      <c r="H177" s="169">
        <v>19.2</v>
      </c>
      <c r="I177" s="170"/>
      <c r="L177" s="165"/>
      <c r="M177" s="171"/>
      <c r="N177" s="172"/>
      <c r="O177" s="172"/>
      <c r="P177" s="172"/>
      <c r="Q177" s="172"/>
      <c r="R177" s="172"/>
      <c r="S177" s="172"/>
      <c r="T177" s="173"/>
      <c r="AT177" s="167" t="s">
        <v>169</v>
      </c>
      <c r="AU177" s="167" t="s">
        <v>91</v>
      </c>
      <c r="AV177" s="13" t="s">
        <v>91</v>
      </c>
      <c r="AW177" s="13" t="s">
        <v>31</v>
      </c>
      <c r="AX177" s="13" t="s">
        <v>75</v>
      </c>
      <c r="AY177" s="167" t="s">
        <v>139</v>
      </c>
    </row>
    <row r="178" spans="1:65" s="13" customFormat="1">
      <c r="B178" s="165"/>
      <c r="D178" s="166" t="s">
        <v>169</v>
      </c>
      <c r="E178" s="167" t="s">
        <v>1</v>
      </c>
      <c r="F178" s="168" t="s">
        <v>482</v>
      </c>
      <c r="H178" s="169">
        <v>13.2</v>
      </c>
      <c r="I178" s="170"/>
      <c r="L178" s="165"/>
      <c r="M178" s="171"/>
      <c r="N178" s="172"/>
      <c r="O178" s="172"/>
      <c r="P178" s="172"/>
      <c r="Q178" s="172"/>
      <c r="R178" s="172"/>
      <c r="S178" s="172"/>
      <c r="T178" s="173"/>
      <c r="AT178" s="167" t="s">
        <v>169</v>
      </c>
      <c r="AU178" s="167" t="s">
        <v>91</v>
      </c>
      <c r="AV178" s="13" t="s">
        <v>91</v>
      </c>
      <c r="AW178" s="13" t="s">
        <v>31</v>
      </c>
      <c r="AX178" s="13" t="s">
        <v>75</v>
      </c>
      <c r="AY178" s="167" t="s">
        <v>139</v>
      </c>
    </row>
    <row r="179" spans="1:65" s="13" customFormat="1">
      <c r="B179" s="165"/>
      <c r="D179" s="166" t="s">
        <v>169</v>
      </c>
      <c r="E179" s="167" t="s">
        <v>1</v>
      </c>
      <c r="F179" s="168" t="s">
        <v>483</v>
      </c>
      <c r="H179" s="169">
        <v>16.3</v>
      </c>
      <c r="I179" s="170"/>
      <c r="L179" s="165"/>
      <c r="M179" s="171"/>
      <c r="N179" s="172"/>
      <c r="O179" s="172"/>
      <c r="P179" s="172"/>
      <c r="Q179" s="172"/>
      <c r="R179" s="172"/>
      <c r="S179" s="172"/>
      <c r="T179" s="173"/>
      <c r="AT179" s="167" t="s">
        <v>169</v>
      </c>
      <c r="AU179" s="167" t="s">
        <v>91</v>
      </c>
      <c r="AV179" s="13" t="s">
        <v>91</v>
      </c>
      <c r="AW179" s="13" t="s">
        <v>31</v>
      </c>
      <c r="AX179" s="13" t="s">
        <v>75</v>
      </c>
      <c r="AY179" s="167" t="s">
        <v>139</v>
      </c>
    </row>
    <row r="180" spans="1:65" s="13" customFormat="1">
      <c r="B180" s="165"/>
      <c r="D180" s="166" t="s">
        <v>169</v>
      </c>
      <c r="E180" s="167" t="s">
        <v>1</v>
      </c>
      <c r="F180" s="168" t="s">
        <v>484</v>
      </c>
      <c r="H180" s="169">
        <v>16.5</v>
      </c>
      <c r="I180" s="170"/>
      <c r="L180" s="165"/>
      <c r="M180" s="171"/>
      <c r="N180" s="172"/>
      <c r="O180" s="172"/>
      <c r="P180" s="172"/>
      <c r="Q180" s="172"/>
      <c r="R180" s="172"/>
      <c r="S180" s="172"/>
      <c r="T180" s="173"/>
      <c r="AT180" s="167" t="s">
        <v>169</v>
      </c>
      <c r="AU180" s="167" t="s">
        <v>91</v>
      </c>
      <c r="AV180" s="13" t="s">
        <v>91</v>
      </c>
      <c r="AW180" s="13" t="s">
        <v>31</v>
      </c>
      <c r="AX180" s="13" t="s">
        <v>75</v>
      </c>
      <c r="AY180" s="167" t="s">
        <v>139</v>
      </c>
    </row>
    <row r="181" spans="1:65" s="13" customFormat="1">
      <c r="B181" s="165"/>
      <c r="D181" s="166" t="s">
        <v>169</v>
      </c>
      <c r="E181" s="167" t="s">
        <v>1</v>
      </c>
      <c r="F181" s="168" t="s">
        <v>485</v>
      </c>
      <c r="H181" s="169">
        <v>17.8</v>
      </c>
      <c r="I181" s="170"/>
      <c r="L181" s="165"/>
      <c r="M181" s="171"/>
      <c r="N181" s="172"/>
      <c r="O181" s="172"/>
      <c r="P181" s="172"/>
      <c r="Q181" s="172"/>
      <c r="R181" s="172"/>
      <c r="S181" s="172"/>
      <c r="T181" s="173"/>
      <c r="AT181" s="167" t="s">
        <v>169</v>
      </c>
      <c r="AU181" s="167" t="s">
        <v>91</v>
      </c>
      <c r="AV181" s="13" t="s">
        <v>91</v>
      </c>
      <c r="AW181" s="13" t="s">
        <v>31</v>
      </c>
      <c r="AX181" s="13" t="s">
        <v>75</v>
      </c>
      <c r="AY181" s="167" t="s">
        <v>139</v>
      </c>
    </row>
    <row r="182" spans="1:65" s="13" customFormat="1">
      <c r="B182" s="165"/>
      <c r="D182" s="166" t="s">
        <v>169</v>
      </c>
      <c r="E182" s="167" t="s">
        <v>1</v>
      </c>
      <c r="F182" s="168" t="s">
        <v>486</v>
      </c>
      <c r="H182" s="169">
        <v>7.55</v>
      </c>
      <c r="I182" s="170"/>
      <c r="L182" s="165"/>
      <c r="M182" s="171"/>
      <c r="N182" s="172"/>
      <c r="O182" s="172"/>
      <c r="P182" s="172"/>
      <c r="Q182" s="172"/>
      <c r="R182" s="172"/>
      <c r="S182" s="172"/>
      <c r="T182" s="173"/>
      <c r="AT182" s="167" t="s">
        <v>169</v>
      </c>
      <c r="AU182" s="167" t="s">
        <v>91</v>
      </c>
      <c r="AV182" s="13" t="s">
        <v>91</v>
      </c>
      <c r="AW182" s="13" t="s">
        <v>31</v>
      </c>
      <c r="AX182" s="13" t="s">
        <v>75</v>
      </c>
      <c r="AY182" s="167" t="s">
        <v>139</v>
      </c>
    </row>
    <row r="183" spans="1:65" s="13" customFormat="1">
      <c r="B183" s="165"/>
      <c r="D183" s="166" t="s">
        <v>169</v>
      </c>
      <c r="E183" s="167" t="s">
        <v>1</v>
      </c>
      <c r="F183" s="168" t="s">
        <v>487</v>
      </c>
      <c r="H183" s="169">
        <v>11.4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169</v>
      </c>
      <c r="AU183" s="167" t="s">
        <v>91</v>
      </c>
      <c r="AV183" s="13" t="s">
        <v>91</v>
      </c>
      <c r="AW183" s="13" t="s">
        <v>31</v>
      </c>
      <c r="AX183" s="13" t="s">
        <v>75</v>
      </c>
      <c r="AY183" s="167" t="s">
        <v>139</v>
      </c>
    </row>
    <row r="184" spans="1:65" s="13" customFormat="1">
      <c r="B184" s="165"/>
      <c r="D184" s="166" t="s">
        <v>169</v>
      </c>
      <c r="E184" s="167" t="s">
        <v>1</v>
      </c>
      <c r="F184" s="168" t="s">
        <v>488</v>
      </c>
      <c r="H184" s="169">
        <v>9.4499999999999993</v>
      </c>
      <c r="I184" s="170"/>
      <c r="L184" s="165"/>
      <c r="M184" s="171"/>
      <c r="N184" s="172"/>
      <c r="O184" s="172"/>
      <c r="P184" s="172"/>
      <c r="Q184" s="172"/>
      <c r="R184" s="172"/>
      <c r="S184" s="172"/>
      <c r="T184" s="173"/>
      <c r="AT184" s="167" t="s">
        <v>169</v>
      </c>
      <c r="AU184" s="167" t="s">
        <v>91</v>
      </c>
      <c r="AV184" s="13" t="s">
        <v>91</v>
      </c>
      <c r="AW184" s="13" t="s">
        <v>31</v>
      </c>
      <c r="AX184" s="13" t="s">
        <v>75</v>
      </c>
      <c r="AY184" s="167" t="s">
        <v>139</v>
      </c>
    </row>
    <row r="185" spans="1:65" s="14" customFormat="1">
      <c r="B185" s="174"/>
      <c r="D185" s="166" t="s">
        <v>169</v>
      </c>
      <c r="E185" s="175" t="s">
        <v>1</v>
      </c>
      <c r="F185" s="176" t="s">
        <v>173</v>
      </c>
      <c r="H185" s="177">
        <v>111.4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169</v>
      </c>
      <c r="AU185" s="175" t="s">
        <v>91</v>
      </c>
      <c r="AV185" s="14" t="s">
        <v>146</v>
      </c>
      <c r="AW185" s="14" t="s">
        <v>31</v>
      </c>
      <c r="AX185" s="14" t="s">
        <v>83</v>
      </c>
      <c r="AY185" s="175" t="s">
        <v>139</v>
      </c>
    </row>
    <row r="186" spans="1:65" s="2" customFormat="1" ht="14.45" customHeight="1">
      <c r="A186" s="33"/>
      <c r="B186" s="150"/>
      <c r="C186" s="151" t="s">
        <v>489</v>
      </c>
      <c r="D186" s="151" t="s">
        <v>142</v>
      </c>
      <c r="E186" s="152" t="s">
        <v>490</v>
      </c>
      <c r="F186" s="153" t="s">
        <v>491</v>
      </c>
      <c r="G186" s="154" t="s">
        <v>208</v>
      </c>
      <c r="H186" s="155">
        <v>6</v>
      </c>
      <c r="I186" s="156"/>
      <c r="J186" s="157">
        <f>ROUND(I186*H186,2)</f>
        <v>0</v>
      </c>
      <c r="K186" s="158"/>
      <c r="L186" s="34"/>
      <c r="M186" s="159" t="s">
        <v>1</v>
      </c>
      <c r="N186" s="160" t="s">
        <v>41</v>
      </c>
      <c r="O186" s="59"/>
      <c r="P186" s="161">
        <f>O186*H186</f>
        <v>0</v>
      </c>
      <c r="Q186" s="161">
        <v>1.34E-3</v>
      </c>
      <c r="R186" s="161">
        <f>Q186*H186</f>
        <v>8.0400000000000003E-3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146</v>
      </c>
      <c r="AT186" s="163" t="s">
        <v>142</v>
      </c>
      <c r="AU186" s="163" t="s">
        <v>91</v>
      </c>
      <c r="AY186" s="18" t="s">
        <v>139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91</v>
      </c>
      <c r="BK186" s="164">
        <f>ROUND(I186*H186,2)</f>
        <v>0</v>
      </c>
      <c r="BL186" s="18" t="s">
        <v>146</v>
      </c>
      <c r="BM186" s="163" t="s">
        <v>492</v>
      </c>
    </row>
    <row r="187" spans="1:65" s="13" customFormat="1">
      <c r="B187" s="165"/>
      <c r="D187" s="166" t="s">
        <v>169</v>
      </c>
      <c r="E187" s="167" t="s">
        <v>1</v>
      </c>
      <c r="F187" s="168" t="s">
        <v>493</v>
      </c>
      <c r="H187" s="169">
        <v>6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169</v>
      </c>
      <c r="AU187" s="167" t="s">
        <v>91</v>
      </c>
      <c r="AV187" s="13" t="s">
        <v>91</v>
      </c>
      <c r="AW187" s="13" t="s">
        <v>31</v>
      </c>
      <c r="AX187" s="13" t="s">
        <v>83</v>
      </c>
      <c r="AY187" s="167" t="s">
        <v>139</v>
      </c>
    </row>
    <row r="188" spans="1:65" s="2" customFormat="1" ht="24.2" customHeight="1">
      <c r="A188" s="33"/>
      <c r="B188" s="150"/>
      <c r="C188" s="151" t="s">
        <v>494</v>
      </c>
      <c r="D188" s="151" t="s">
        <v>142</v>
      </c>
      <c r="E188" s="152" t="s">
        <v>495</v>
      </c>
      <c r="F188" s="153" t="s">
        <v>496</v>
      </c>
      <c r="G188" s="154" t="s">
        <v>208</v>
      </c>
      <c r="H188" s="155">
        <v>24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41</v>
      </c>
      <c r="O188" s="59"/>
      <c r="P188" s="161">
        <f>O188*H188</f>
        <v>0</v>
      </c>
      <c r="Q188" s="161">
        <v>1.34E-3</v>
      </c>
      <c r="R188" s="161">
        <f>Q188*H188</f>
        <v>3.2160000000000001E-2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146</v>
      </c>
      <c r="AT188" s="163" t="s">
        <v>142</v>
      </c>
      <c r="AU188" s="163" t="s">
        <v>91</v>
      </c>
      <c r="AY188" s="18" t="s">
        <v>139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8" t="s">
        <v>91</v>
      </c>
      <c r="BK188" s="164">
        <f>ROUND(I188*H188,2)</f>
        <v>0</v>
      </c>
      <c r="BL188" s="18" t="s">
        <v>146</v>
      </c>
      <c r="BM188" s="163" t="s">
        <v>497</v>
      </c>
    </row>
    <row r="189" spans="1:65" s="13" customFormat="1">
      <c r="B189" s="165"/>
      <c r="D189" s="166" t="s">
        <v>169</v>
      </c>
      <c r="E189" s="167" t="s">
        <v>1</v>
      </c>
      <c r="F189" s="168" t="s">
        <v>498</v>
      </c>
      <c r="H189" s="169">
        <v>24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169</v>
      </c>
      <c r="AU189" s="167" t="s">
        <v>91</v>
      </c>
      <c r="AV189" s="13" t="s">
        <v>91</v>
      </c>
      <c r="AW189" s="13" t="s">
        <v>31</v>
      </c>
      <c r="AX189" s="13" t="s">
        <v>83</v>
      </c>
      <c r="AY189" s="167" t="s">
        <v>139</v>
      </c>
    </row>
    <row r="190" spans="1:65" s="12" customFormat="1" ht="22.9" customHeight="1">
      <c r="B190" s="137"/>
      <c r="D190" s="138" t="s">
        <v>74</v>
      </c>
      <c r="E190" s="148" t="s">
        <v>326</v>
      </c>
      <c r="F190" s="148" t="s">
        <v>327</v>
      </c>
      <c r="I190" s="140"/>
      <c r="J190" s="149">
        <f>BK190</f>
        <v>0</v>
      </c>
      <c r="L190" s="137"/>
      <c r="M190" s="142"/>
      <c r="N190" s="143"/>
      <c r="O190" s="143"/>
      <c r="P190" s="144">
        <f>P191</f>
        <v>0</v>
      </c>
      <c r="Q190" s="143"/>
      <c r="R190" s="144">
        <f>R191</f>
        <v>0</v>
      </c>
      <c r="S190" s="143"/>
      <c r="T190" s="145">
        <f>T191</f>
        <v>0</v>
      </c>
      <c r="AR190" s="138" t="s">
        <v>83</v>
      </c>
      <c r="AT190" s="146" t="s">
        <v>74</v>
      </c>
      <c r="AU190" s="146" t="s">
        <v>83</v>
      </c>
      <c r="AY190" s="138" t="s">
        <v>139</v>
      </c>
      <c r="BK190" s="147">
        <f>BK191</f>
        <v>0</v>
      </c>
    </row>
    <row r="191" spans="1:65" s="2" customFormat="1" ht="24.2" customHeight="1">
      <c r="A191" s="33"/>
      <c r="B191" s="150"/>
      <c r="C191" s="151" t="s">
        <v>194</v>
      </c>
      <c r="D191" s="151" t="s">
        <v>142</v>
      </c>
      <c r="E191" s="152" t="s">
        <v>381</v>
      </c>
      <c r="F191" s="153" t="s">
        <v>382</v>
      </c>
      <c r="G191" s="154" t="s">
        <v>191</v>
      </c>
      <c r="H191" s="155">
        <v>42.521999999999998</v>
      </c>
      <c r="I191" s="156"/>
      <c r="J191" s="157">
        <f>ROUND(I191*H191,2)</f>
        <v>0</v>
      </c>
      <c r="K191" s="158"/>
      <c r="L191" s="34"/>
      <c r="M191" s="159" t="s">
        <v>1</v>
      </c>
      <c r="N191" s="160" t="s">
        <v>41</v>
      </c>
      <c r="O191" s="59"/>
      <c r="P191" s="161">
        <f>O191*H191</f>
        <v>0</v>
      </c>
      <c r="Q191" s="161">
        <v>0</v>
      </c>
      <c r="R191" s="161">
        <f>Q191*H191</f>
        <v>0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146</v>
      </c>
      <c r="AT191" s="163" t="s">
        <v>142</v>
      </c>
      <c r="AU191" s="163" t="s">
        <v>91</v>
      </c>
      <c r="AY191" s="18" t="s">
        <v>139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91</v>
      </c>
      <c r="BK191" s="164">
        <f>ROUND(I191*H191,2)</f>
        <v>0</v>
      </c>
      <c r="BL191" s="18" t="s">
        <v>146</v>
      </c>
      <c r="BM191" s="163" t="s">
        <v>499</v>
      </c>
    </row>
    <row r="192" spans="1:65" s="12" customFormat="1" ht="25.9" customHeight="1">
      <c r="B192" s="137"/>
      <c r="D192" s="138" t="s">
        <v>74</v>
      </c>
      <c r="E192" s="139" t="s">
        <v>500</v>
      </c>
      <c r="F192" s="139" t="s">
        <v>501</v>
      </c>
      <c r="I192" s="140"/>
      <c r="J192" s="141">
        <f>BK192</f>
        <v>0</v>
      </c>
      <c r="L192" s="137"/>
      <c r="M192" s="142"/>
      <c r="N192" s="143"/>
      <c r="O192" s="143"/>
      <c r="P192" s="144">
        <f>P193+P217</f>
        <v>0</v>
      </c>
      <c r="Q192" s="143"/>
      <c r="R192" s="144">
        <f>R193+R217</f>
        <v>0.20681058000000002</v>
      </c>
      <c r="S192" s="143"/>
      <c r="T192" s="145">
        <f>T193+T217</f>
        <v>0</v>
      </c>
      <c r="AR192" s="138" t="s">
        <v>91</v>
      </c>
      <c r="AT192" s="146" t="s">
        <v>74</v>
      </c>
      <c r="AU192" s="146" t="s">
        <v>75</v>
      </c>
      <c r="AY192" s="138" t="s">
        <v>139</v>
      </c>
      <c r="BK192" s="147">
        <f>BK193+BK217</f>
        <v>0</v>
      </c>
    </row>
    <row r="193" spans="1:65" s="12" customFormat="1" ht="22.9" customHeight="1">
      <c r="B193" s="137"/>
      <c r="D193" s="138" t="s">
        <v>74</v>
      </c>
      <c r="E193" s="148" t="s">
        <v>502</v>
      </c>
      <c r="F193" s="148" t="s">
        <v>503</v>
      </c>
      <c r="I193" s="140"/>
      <c r="J193" s="149">
        <f>BK193</f>
        <v>0</v>
      </c>
      <c r="L193" s="137"/>
      <c r="M193" s="142"/>
      <c r="N193" s="143"/>
      <c r="O193" s="143"/>
      <c r="P193" s="144">
        <f>SUM(P194:P216)</f>
        <v>0</v>
      </c>
      <c r="Q193" s="143"/>
      <c r="R193" s="144">
        <f>SUM(R194:R216)</f>
        <v>0.20657550000000002</v>
      </c>
      <c r="S193" s="143"/>
      <c r="T193" s="145">
        <f>SUM(T194:T216)</f>
        <v>0</v>
      </c>
      <c r="AR193" s="138" t="s">
        <v>91</v>
      </c>
      <c r="AT193" s="146" t="s">
        <v>74</v>
      </c>
      <c r="AU193" s="146" t="s">
        <v>83</v>
      </c>
      <c r="AY193" s="138" t="s">
        <v>139</v>
      </c>
      <c r="BK193" s="147">
        <f>SUM(BK194:BK216)</f>
        <v>0</v>
      </c>
    </row>
    <row r="194" spans="1:65" s="2" customFormat="1" ht="14.45" customHeight="1">
      <c r="A194" s="33"/>
      <c r="B194" s="150"/>
      <c r="C194" s="151" t="s">
        <v>504</v>
      </c>
      <c r="D194" s="151" t="s">
        <v>142</v>
      </c>
      <c r="E194" s="152" t="s">
        <v>505</v>
      </c>
      <c r="F194" s="153" t="s">
        <v>506</v>
      </c>
      <c r="G194" s="154" t="s">
        <v>208</v>
      </c>
      <c r="H194" s="155">
        <v>8</v>
      </c>
      <c r="I194" s="156"/>
      <c r="J194" s="157">
        <f>ROUND(I194*H194,2)</f>
        <v>0</v>
      </c>
      <c r="K194" s="158"/>
      <c r="L194" s="34"/>
      <c r="M194" s="159" t="s">
        <v>1</v>
      </c>
      <c r="N194" s="160" t="s">
        <v>41</v>
      </c>
      <c r="O194" s="59"/>
      <c r="P194" s="161">
        <f>O194*H194</f>
        <v>0</v>
      </c>
      <c r="Q194" s="161">
        <v>0</v>
      </c>
      <c r="R194" s="161">
        <f>Q194*H194</f>
        <v>0</v>
      </c>
      <c r="S194" s="161">
        <v>0</v>
      </c>
      <c r="T194" s="162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164</v>
      </c>
      <c r="AT194" s="163" t="s">
        <v>142</v>
      </c>
      <c r="AU194" s="163" t="s">
        <v>91</v>
      </c>
      <c r="AY194" s="18" t="s">
        <v>139</v>
      </c>
      <c r="BE194" s="164">
        <f>IF(N194="základná",J194,0)</f>
        <v>0</v>
      </c>
      <c r="BF194" s="164">
        <f>IF(N194="znížená",J194,0)</f>
        <v>0</v>
      </c>
      <c r="BG194" s="164">
        <f>IF(N194="zákl. prenesená",J194,0)</f>
        <v>0</v>
      </c>
      <c r="BH194" s="164">
        <f>IF(N194="zníž. prenesená",J194,0)</f>
        <v>0</v>
      </c>
      <c r="BI194" s="164">
        <f>IF(N194="nulová",J194,0)</f>
        <v>0</v>
      </c>
      <c r="BJ194" s="18" t="s">
        <v>91</v>
      </c>
      <c r="BK194" s="164">
        <f>ROUND(I194*H194,2)</f>
        <v>0</v>
      </c>
      <c r="BL194" s="18" t="s">
        <v>164</v>
      </c>
      <c r="BM194" s="163" t="s">
        <v>507</v>
      </c>
    </row>
    <row r="195" spans="1:65" s="2" customFormat="1" ht="24.2" customHeight="1">
      <c r="A195" s="33"/>
      <c r="B195" s="150"/>
      <c r="C195" s="151" t="s">
        <v>232</v>
      </c>
      <c r="D195" s="151" t="s">
        <v>142</v>
      </c>
      <c r="E195" s="152" t="s">
        <v>508</v>
      </c>
      <c r="F195" s="153" t="s">
        <v>509</v>
      </c>
      <c r="G195" s="154" t="s">
        <v>162</v>
      </c>
      <c r="H195" s="155">
        <v>8.3000000000000007</v>
      </c>
      <c r="I195" s="156"/>
      <c r="J195" s="157">
        <f>ROUND(I195*H195,2)</f>
        <v>0</v>
      </c>
      <c r="K195" s="158"/>
      <c r="L195" s="34"/>
      <c r="M195" s="159" t="s">
        <v>1</v>
      </c>
      <c r="N195" s="160" t="s">
        <v>41</v>
      </c>
      <c r="O195" s="59"/>
      <c r="P195" s="161">
        <f>O195*H195</f>
        <v>0</v>
      </c>
      <c r="Q195" s="161">
        <v>0</v>
      </c>
      <c r="R195" s="161">
        <f>Q195*H195</f>
        <v>0</v>
      </c>
      <c r="S195" s="161">
        <v>0</v>
      </c>
      <c r="T195" s="162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164</v>
      </c>
      <c r="AT195" s="163" t="s">
        <v>142</v>
      </c>
      <c r="AU195" s="163" t="s">
        <v>91</v>
      </c>
      <c r="AY195" s="18" t="s">
        <v>139</v>
      </c>
      <c r="BE195" s="164">
        <f>IF(N195="základná",J195,0)</f>
        <v>0</v>
      </c>
      <c r="BF195" s="164">
        <f>IF(N195="znížená",J195,0)</f>
        <v>0</v>
      </c>
      <c r="BG195" s="164">
        <f>IF(N195="zákl. prenesená",J195,0)</f>
        <v>0</v>
      </c>
      <c r="BH195" s="164">
        <f>IF(N195="zníž. prenesená",J195,0)</f>
        <v>0</v>
      </c>
      <c r="BI195" s="164">
        <f>IF(N195="nulová",J195,0)</f>
        <v>0</v>
      </c>
      <c r="BJ195" s="18" t="s">
        <v>91</v>
      </c>
      <c r="BK195" s="164">
        <f>ROUND(I195*H195,2)</f>
        <v>0</v>
      </c>
      <c r="BL195" s="18" t="s">
        <v>164</v>
      </c>
      <c r="BM195" s="163" t="s">
        <v>510</v>
      </c>
    </row>
    <row r="196" spans="1:65" s="13" customFormat="1">
      <c r="B196" s="165"/>
      <c r="D196" s="166" t="s">
        <v>169</v>
      </c>
      <c r="E196" s="167" t="s">
        <v>1</v>
      </c>
      <c r="F196" s="168" t="s">
        <v>511</v>
      </c>
      <c r="H196" s="169">
        <v>5.8</v>
      </c>
      <c r="I196" s="170"/>
      <c r="L196" s="165"/>
      <c r="M196" s="171"/>
      <c r="N196" s="172"/>
      <c r="O196" s="172"/>
      <c r="P196" s="172"/>
      <c r="Q196" s="172"/>
      <c r="R196" s="172"/>
      <c r="S196" s="172"/>
      <c r="T196" s="173"/>
      <c r="AT196" s="167" t="s">
        <v>169</v>
      </c>
      <c r="AU196" s="167" t="s">
        <v>91</v>
      </c>
      <c r="AV196" s="13" t="s">
        <v>91</v>
      </c>
      <c r="AW196" s="13" t="s">
        <v>31</v>
      </c>
      <c r="AX196" s="13" t="s">
        <v>75</v>
      </c>
      <c r="AY196" s="167" t="s">
        <v>139</v>
      </c>
    </row>
    <row r="197" spans="1:65" s="13" customFormat="1">
      <c r="B197" s="165"/>
      <c r="D197" s="166" t="s">
        <v>169</v>
      </c>
      <c r="E197" s="167" t="s">
        <v>1</v>
      </c>
      <c r="F197" s="168" t="s">
        <v>512</v>
      </c>
      <c r="H197" s="169">
        <v>2.5</v>
      </c>
      <c r="I197" s="170"/>
      <c r="L197" s="165"/>
      <c r="M197" s="171"/>
      <c r="N197" s="172"/>
      <c r="O197" s="172"/>
      <c r="P197" s="172"/>
      <c r="Q197" s="172"/>
      <c r="R197" s="172"/>
      <c r="S197" s="172"/>
      <c r="T197" s="173"/>
      <c r="AT197" s="167" t="s">
        <v>169</v>
      </c>
      <c r="AU197" s="167" t="s">
        <v>91</v>
      </c>
      <c r="AV197" s="13" t="s">
        <v>91</v>
      </c>
      <c r="AW197" s="13" t="s">
        <v>31</v>
      </c>
      <c r="AX197" s="13" t="s">
        <v>75</v>
      </c>
      <c r="AY197" s="167" t="s">
        <v>139</v>
      </c>
    </row>
    <row r="198" spans="1:65" s="14" customFormat="1">
      <c r="B198" s="174"/>
      <c r="D198" s="166" t="s">
        <v>169</v>
      </c>
      <c r="E198" s="175" t="s">
        <v>1</v>
      </c>
      <c r="F198" s="176" t="s">
        <v>173</v>
      </c>
      <c r="H198" s="177">
        <v>8.3000000000000007</v>
      </c>
      <c r="I198" s="178"/>
      <c r="L198" s="174"/>
      <c r="M198" s="179"/>
      <c r="N198" s="180"/>
      <c r="O198" s="180"/>
      <c r="P198" s="180"/>
      <c r="Q198" s="180"/>
      <c r="R198" s="180"/>
      <c r="S198" s="180"/>
      <c r="T198" s="181"/>
      <c r="AT198" s="175" t="s">
        <v>169</v>
      </c>
      <c r="AU198" s="175" t="s">
        <v>91</v>
      </c>
      <c r="AV198" s="14" t="s">
        <v>146</v>
      </c>
      <c r="AW198" s="14" t="s">
        <v>31</v>
      </c>
      <c r="AX198" s="14" t="s">
        <v>83</v>
      </c>
      <c r="AY198" s="175" t="s">
        <v>139</v>
      </c>
    </row>
    <row r="199" spans="1:65" s="2" customFormat="1" ht="14.45" customHeight="1">
      <c r="A199" s="33"/>
      <c r="B199" s="150"/>
      <c r="C199" s="182" t="s">
        <v>257</v>
      </c>
      <c r="D199" s="182" t="s">
        <v>211</v>
      </c>
      <c r="E199" s="183" t="s">
        <v>513</v>
      </c>
      <c r="F199" s="184" t="s">
        <v>514</v>
      </c>
      <c r="G199" s="185" t="s">
        <v>167</v>
      </c>
      <c r="H199" s="186">
        <v>4.5999999999999999E-2</v>
      </c>
      <c r="I199" s="187"/>
      <c r="J199" s="188">
        <f>ROUND(I199*H199,2)</f>
        <v>0</v>
      </c>
      <c r="K199" s="189"/>
      <c r="L199" s="190"/>
      <c r="M199" s="191" t="s">
        <v>1</v>
      </c>
      <c r="N199" s="192" t="s">
        <v>41</v>
      </c>
      <c r="O199" s="59"/>
      <c r="P199" s="161">
        <f>O199*H199</f>
        <v>0</v>
      </c>
      <c r="Q199" s="161">
        <v>0.55000000000000004</v>
      </c>
      <c r="R199" s="161">
        <f>Q199*H199</f>
        <v>2.5300000000000003E-2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285</v>
      </c>
      <c r="AT199" s="163" t="s">
        <v>211</v>
      </c>
      <c r="AU199" s="163" t="s">
        <v>91</v>
      </c>
      <c r="AY199" s="18" t="s">
        <v>139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91</v>
      </c>
      <c r="BK199" s="164">
        <f>ROUND(I199*H199,2)</f>
        <v>0</v>
      </c>
      <c r="BL199" s="18" t="s">
        <v>164</v>
      </c>
      <c r="BM199" s="163" t="s">
        <v>515</v>
      </c>
    </row>
    <row r="200" spans="1:65" s="13" customFormat="1">
      <c r="B200" s="165"/>
      <c r="D200" s="166" t="s">
        <v>169</v>
      </c>
      <c r="E200" s="167" t="s">
        <v>1</v>
      </c>
      <c r="F200" s="168" t="s">
        <v>516</v>
      </c>
      <c r="H200" s="169">
        <v>3.2000000000000001E-2</v>
      </c>
      <c r="I200" s="170"/>
      <c r="L200" s="165"/>
      <c r="M200" s="171"/>
      <c r="N200" s="172"/>
      <c r="O200" s="172"/>
      <c r="P200" s="172"/>
      <c r="Q200" s="172"/>
      <c r="R200" s="172"/>
      <c r="S200" s="172"/>
      <c r="T200" s="173"/>
      <c r="AT200" s="167" t="s">
        <v>169</v>
      </c>
      <c r="AU200" s="167" t="s">
        <v>91</v>
      </c>
      <c r="AV200" s="13" t="s">
        <v>91</v>
      </c>
      <c r="AW200" s="13" t="s">
        <v>31</v>
      </c>
      <c r="AX200" s="13" t="s">
        <v>75</v>
      </c>
      <c r="AY200" s="167" t="s">
        <v>139</v>
      </c>
    </row>
    <row r="201" spans="1:65" s="13" customFormat="1">
      <c r="B201" s="165"/>
      <c r="D201" s="166" t="s">
        <v>169</v>
      </c>
      <c r="E201" s="167" t="s">
        <v>1</v>
      </c>
      <c r="F201" s="168" t="s">
        <v>517</v>
      </c>
      <c r="H201" s="169">
        <v>1.4E-2</v>
      </c>
      <c r="I201" s="170"/>
      <c r="L201" s="165"/>
      <c r="M201" s="171"/>
      <c r="N201" s="172"/>
      <c r="O201" s="172"/>
      <c r="P201" s="172"/>
      <c r="Q201" s="172"/>
      <c r="R201" s="172"/>
      <c r="S201" s="172"/>
      <c r="T201" s="173"/>
      <c r="AT201" s="167" t="s">
        <v>169</v>
      </c>
      <c r="AU201" s="167" t="s">
        <v>91</v>
      </c>
      <c r="AV201" s="13" t="s">
        <v>91</v>
      </c>
      <c r="AW201" s="13" t="s">
        <v>31</v>
      </c>
      <c r="AX201" s="13" t="s">
        <v>75</v>
      </c>
      <c r="AY201" s="167" t="s">
        <v>139</v>
      </c>
    </row>
    <row r="202" spans="1:65" s="14" customFormat="1">
      <c r="B202" s="174"/>
      <c r="D202" s="166" t="s">
        <v>169</v>
      </c>
      <c r="E202" s="175" t="s">
        <v>1</v>
      </c>
      <c r="F202" s="176" t="s">
        <v>173</v>
      </c>
      <c r="H202" s="177">
        <v>4.5999999999999999E-2</v>
      </c>
      <c r="I202" s="178"/>
      <c r="L202" s="174"/>
      <c r="M202" s="179"/>
      <c r="N202" s="180"/>
      <c r="O202" s="180"/>
      <c r="P202" s="180"/>
      <c r="Q202" s="180"/>
      <c r="R202" s="180"/>
      <c r="S202" s="180"/>
      <c r="T202" s="181"/>
      <c r="AT202" s="175" t="s">
        <v>169</v>
      </c>
      <c r="AU202" s="175" t="s">
        <v>91</v>
      </c>
      <c r="AV202" s="14" t="s">
        <v>146</v>
      </c>
      <c r="AW202" s="14" t="s">
        <v>31</v>
      </c>
      <c r="AX202" s="14" t="s">
        <v>83</v>
      </c>
      <c r="AY202" s="175" t="s">
        <v>139</v>
      </c>
    </row>
    <row r="203" spans="1:65" s="2" customFormat="1" ht="24.2" customHeight="1">
      <c r="A203" s="33"/>
      <c r="B203" s="150"/>
      <c r="C203" s="151" t="s">
        <v>268</v>
      </c>
      <c r="D203" s="151" t="s">
        <v>142</v>
      </c>
      <c r="E203" s="152" t="s">
        <v>518</v>
      </c>
      <c r="F203" s="153" t="s">
        <v>519</v>
      </c>
      <c r="G203" s="154" t="s">
        <v>162</v>
      </c>
      <c r="H203" s="155">
        <v>21.9</v>
      </c>
      <c r="I203" s="156"/>
      <c r="J203" s="157">
        <f>ROUND(I203*H203,2)</f>
        <v>0</v>
      </c>
      <c r="K203" s="158"/>
      <c r="L203" s="34"/>
      <c r="M203" s="159" t="s">
        <v>1</v>
      </c>
      <c r="N203" s="160" t="s">
        <v>41</v>
      </c>
      <c r="O203" s="59"/>
      <c r="P203" s="161">
        <f>O203*H203</f>
        <v>0</v>
      </c>
      <c r="Q203" s="161">
        <v>2.1000000000000001E-4</v>
      </c>
      <c r="R203" s="161">
        <f>Q203*H203</f>
        <v>4.5989999999999998E-3</v>
      </c>
      <c r="S203" s="161">
        <v>0</v>
      </c>
      <c r="T203" s="162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3" t="s">
        <v>164</v>
      </c>
      <c r="AT203" s="163" t="s">
        <v>142</v>
      </c>
      <c r="AU203" s="163" t="s">
        <v>91</v>
      </c>
      <c r="AY203" s="18" t="s">
        <v>139</v>
      </c>
      <c r="BE203" s="164">
        <f>IF(N203="základná",J203,0)</f>
        <v>0</v>
      </c>
      <c r="BF203" s="164">
        <f>IF(N203="znížená",J203,0)</f>
        <v>0</v>
      </c>
      <c r="BG203" s="164">
        <f>IF(N203="zákl. prenesená",J203,0)</f>
        <v>0</v>
      </c>
      <c r="BH203" s="164">
        <f>IF(N203="zníž. prenesená",J203,0)</f>
        <v>0</v>
      </c>
      <c r="BI203" s="164">
        <f>IF(N203="nulová",J203,0)</f>
        <v>0</v>
      </c>
      <c r="BJ203" s="18" t="s">
        <v>91</v>
      </c>
      <c r="BK203" s="164">
        <f>ROUND(I203*H203,2)</f>
        <v>0</v>
      </c>
      <c r="BL203" s="18" t="s">
        <v>164</v>
      </c>
      <c r="BM203" s="163" t="s">
        <v>520</v>
      </c>
    </row>
    <row r="204" spans="1:65" s="13" customFormat="1">
      <c r="B204" s="165"/>
      <c r="D204" s="166" t="s">
        <v>169</v>
      </c>
      <c r="E204" s="167" t="s">
        <v>1</v>
      </c>
      <c r="F204" s="168" t="s">
        <v>521</v>
      </c>
      <c r="H204" s="169">
        <v>12.2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169</v>
      </c>
      <c r="AU204" s="167" t="s">
        <v>91</v>
      </c>
      <c r="AV204" s="13" t="s">
        <v>91</v>
      </c>
      <c r="AW204" s="13" t="s">
        <v>31</v>
      </c>
      <c r="AX204" s="13" t="s">
        <v>75</v>
      </c>
      <c r="AY204" s="167" t="s">
        <v>139</v>
      </c>
    </row>
    <row r="205" spans="1:65" s="13" customFormat="1">
      <c r="B205" s="165"/>
      <c r="D205" s="166" t="s">
        <v>169</v>
      </c>
      <c r="E205" s="167" t="s">
        <v>1</v>
      </c>
      <c r="F205" s="168" t="s">
        <v>522</v>
      </c>
      <c r="H205" s="169">
        <v>6</v>
      </c>
      <c r="I205" s="170"/>
      <c r="L205" s="165"/>
      <c r="M205" s="171"/>
      <c r="N205" s="172"/>
      <c r="O205" s="172"/>
      <c r="P205" s="172"/>
      <c r="Q205" s="172"/>
      <c r="R205" s="172"/>
      <c r="S205" s="172"/>
      <c r="T205" s="173"/>
      <c r="AT205" s="167" t="s">
        <v>169</v>
      </c>
      <c r="AU205" s="167" t="s">
        <v>91</v>
      </c>
      <c r="AV205" s="13" t="s">
        <v>91</v>
      </c>
      <c r="AW205" s="13" t="s">
        <v>31</v>
      </c>
      <c r="AX205" s="13" t="s">
        <v>75</v>
      </c>
      <c r="AY205" s="167" t="s">
        <v>139</v>
      </c>
    </row>
    <row r="206" spans="1:65" s="13" customFormat="1">
      <c r="B206" s="165"/>
      <c r="D206" s="166" t="s">
        <v>169</v>
      </c>
      <c r="E206" s="167" t="s">
        <v>1</v>
      </c>
      <c r="F206" s="168" t="s">
        <v>523</v>
      </c>
      <c r="H206" s="169">
        <v>3.7</v>
      </c>
      <c r="I206" s="170"/>
      <c r="L206" s="165"/>
      <c r="M206" s="171"/>
      <c r="N206" s="172"/>
      <c r="O206" s="172"/>
      <c r="P206" s="172"/>
      <c r="Q206" s="172"/>
      <c r="R206" s="172"/>
      <c r="S206" s="172"/>
      <c r="T206" s="173"/>
      <c r="AT206" s="167" t="s">
        <v>169</v>
      </c>
      <c r="AU206" s="167" t="s">
        <v>91</v>
      </c>
      <c r="AV206" s="13" t="s">
        <v>91</v>
      </c>
      <c r="AW206" s="13" t="s">
        <v>31</v>
      </c>
      <c r="AX206" s="13" t="s">
        <v>75</v>
      </c>
      <c r="AY206" s="167" t="s">
        <v>139</v>
      </c>
    </row>
    <row r="207" spans="1:65" s="14" customFormat="1">
      <c r="B207" s="174"/>
      <c r="D207" s="166" t="s">
        <v>169</v>
      </c>
      <c r="E207" s="175" t="s">
        <v>1</v>
      </c>
      <c r="F207" s="176" t="s">
        <v>173</v>
      </c>
      <c r="H207" s="177">
        <v>21.9</v>
      </c>
      <c r="I207" s="178"/>
      <c r="L207" s="174"/>
      <c r="M207" s="179"/>
      <c r="N207" s="180"/>
      <c r="O207" s="180"/>
      <c r="P207" s="180"/>
      <c r="Q207" s="180"/>
      <c r="R207" s="180"/>
      <c r="S207" s="180"/>
      <c r="T207" s="181"/>
      <c r="AT207" s="175" t="s">
        <v>169</v>
      </c>
      <c r="AU207" s="175" t="s">
        <v>91</v>
      </c>
      <c r="AV207" s="14" t="s">
        <v>146</v>
      </c>
      <c r="AW207" s="14" t="s">
        <v>31</v>
      </c>
      <c r="AX207" s="14" t="s">
        <v>83</v>
      </c>
      <c r="AY207" s="175" t="s">
        <v>139</v>
      </c>
    </row>
    <row r="208" spans="1:65" s="2" customFormat="1" ht="14.45" customHeight="1">
      <c r="A208" s="33"/>
      <c r="B208" s="150"/>
      <c r="C208" s="182" t="s">
        <v>272</v>
      </c>
      <c r="D208" s="182" t="s">
        <v>211</v>
      </c>
      <c r="E208" s="183" t="s">
        <v>524</v>
      </c>
      <c r="F208" s="184" t="s">
        <v>525</v>
      </c>
      <c r="G208" s="185" t="s">
        <v>167</v>
      </c>
      <c r="H208" s="186">
        <v>0.25900000000000001</v>
      </c>
      <c r="I208" s="187"/>
      <c r="J208" s="188">
        <f>ROUND(I208*H208,2)</f>
        <v>0</v>
      </c>
      <c r="K208" s="189"/>
      <c r="L208" s="190"/>
      <c r="M208" s="191" t="s">
        <v>1</v>
      </c>
      <c r="N208" s="192" t="s">
        <v>41</v>
      </c>
      <c r="O208" s="59"/>
      <c r="P208" s="161">
        <f>O208*H208</f>
        <v>0</v>
      </c>
      <c r="Q208" s="161">
        <v>0.65</v>
      </c>
      <c r="R208" s="161">
        <f>Q208*H208</f>
        <v>0.16835</v>
      </c>
      <c r="S208" s="161">
        <v>0</v>
      </c>
      <c r="T208" s="162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3" t="s">
        <v>285</v>
      </c>
      <c r="AT208" s="163" t="s">
        <v>211</v>
      </c>
      <c r="AU208" s="163" t="s">
        <v>91</v>
      </c>
      <c r="AY208" s="18" t="s">
        <v>139</v>
      </c>
      <c r="BE208" s="164">
        <f>IF(N208="základná",J208,0)</f>
        <v>0</v>
      </c>
      <c r="BF208" s="164">
        <f>IF(N208="znížená",J208,0)</f>
        <v>0</v>
      </c>
      <c r="BG208" s="164">
        <f>IF(N208="zákl. prenesená",J208,0)</f>
        <v>0</v>
      </c>
      <c r="BH208" s="164">
        <f>IF(N208="zníž. prenesená",J208,0)</f>
        <v>0</v>
      </c>
      <c r="BI208" s="164">
        <f>IF(N208="nulová",J208,0)</f>
        <v>0</v>
      </c>
      <c r="BJ208" s="18" t="s">
        <v>91</v>
      </c>
      <c r="BK208" s="164">
        <f>ROUND(I208*H208,2)</f>
        <v>0</v>
      </c>
      <c r="BL208" s="18" t="s">
        <v>164</v>
      </c>
      <c r="BM208" s="163" t="s">
        <v>526</v>
      </c>
    </row>
    <row r="209" spans="1:65" s="13" customFormat="1">
      <c r="B209" s="165"/>
      <c r="D209" s="166" t="s">
        <v>169</v>
      </c>
      <c r="E209" s="167" t="s">
        <v>1</v>
      </c>
      <c r="F209" s="168" t="s">
        <v>527</v>
      </c>
      <c r="H209" s="169">
        <v>0.152</v>
      </c>
      <c r="I209" s="170"/>
      <c r="L209" s="165"/>
      <c r="M209" s="171"/>
      <c r="N209" s="172"/>
      <c r="O209" s="172"/>
      <c r="P209" s="172"/>
      <c r="Q209" s="172"/>
      <c r="R209" s="172"/>
      <c r="S209" s="172"/>
      <c r="T209" s="173"/>
      <c r="AT209" s="167" t="s">
        <v>169</v>
      </c>
      <c r="AU209" s="167" t="s">
        <v>91</v>
      </c>
      <c r="AV209" s="13" t="s">
        <v>91</v>
      </c>
      <c r="AW209" s="13" t="s">
        <v>31</v>
      </c>
      <c r="AX209" s="13" t="s">
        <v>75</v>
      </c>
      <c r="AY209" s="167" t="s">
        <v>139</v>
      </c>
    </row>
    <row r="210" spans="1:65" s="13" customFormat="1">
      <c r="B210" s="165"/>
      <c r="D210" s="166" t="s">
        <v>169</v>
      </c>
      <c r="E210" s="167" t="s">
        <v>1</v>
      </c>
      <c r="F210" s="168" t="s">
        <v>528</v>
      </c>
      <c r="H210" s="169">
        <v>7.4999999999999997E-2</v>
      </c>
      <c r="I210" s="170"/>
      <c r="L210" s="165"/>
      <c r="M210" s="171"/>
      <c r="N210" s="172"/>
      <c r="O210" s="172"/>
      <c r="P210" s="172"/>
      <c r="Q210" s="172"/>
      <c r="R210" s="172"/>
      <c r="S210" s="172"/>
      <c r="T210" s="173"/>
      <c r="AT210" s="167" t="s">
        <v>169</v>
      </c>
      <c r="AU210" s="167" t="s">
        <v>91</v>
      </c>
      <c r="AV210" s="13" t="s">
        <v>91</v>
      </c>
      <c r="AW210" s="13" t="s">
        <v>31</v>
      </c>
      <c r="AX210" s="13" t="s">
        <v>75</v>
      </c>
      <c r="AY210" s="167" t="s">
        <v>139</v>
      </c>
    </row>
    <row r="211" spans="1:65" s="13" customFormat="1">
      <c r="B211" s="165"/>
      <c r="D211" s="166" t="s">
        <v>169</v>
      </c>
      <c r="E211" s="167" t="s">
        <v>1</v>
      </c>
      <c r="F211" s="168" t="s">
        <v>529</v>
      </c>
      <c r="H211" s="169">
        <v>3.2000000000000001E-2</v>
      </c>
      <c r="I211" s="170"/>
      <c r="L211" s="165"/>
      <c r="M211" s="171"/>
      <c r="N211" s="172"/>
      <c r="O211" s="172"/>
      <c r="P211" s="172"/>
      <c r="Q211" s="172"/>
      <c r="R211" s="172"/>
      <c r="S211" s="172"/>
      <c r="T211" s="173"/>
      <c r="AT211" s="167" t="s">
        <v>169</v>
      </c>
      <c r="AU211" s="167" t="s">
        <v>91</v>
      </c>
      <c r="AV211" s="13" t="s">
        <v>91</v>
      </c>
      <c r="AW211" s="13" t="s">
        <v>31</v>
      </c>
      <c r="AX211" s="13" t="s">
        <v>75</v>
      </c>
      <c r="AY211" s="167" t="s">
        <v>139</v>
      </c>
    </row>
    <row r="212" spans="1:65" s="14" customFormat="1">
      <c r="B212" s="174"/>
      <c r="D212" s="166" t="s">
        <v>169</v>
      </c>
      <c r="E212" s="175" t="s">
        <v>1</v>
      </c>
      <c r="F212" s="176" t="s">
        <v>173</v>
      </c>
      <c r="H212" s="177">
        <v>0.25900000000000001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169</v>
      </c>
      <c r="AU212" s="175" t="s">
        <v>91</v>
      </c>
      <c r="AV212" s="14" t="s">
        <v>146</v>
      </c>
      <c r="AW212" s="14" t="s">
        <v>31</v>
      </c>
      <c r="AX212" s="14" t="s">
        <v>83</v>
      </c>
      <c r="AY212" s="175" t="s">
        <v>139</v>
      </c>
    </row>
    <row r="213" spans="1:65" s="2" customFormat="1" ht="24.2" customHeight="1">
      <c r="A213" s="33"/>
      <c r="B213" s="150"/>
      <c r="C213" s="151" t="s">
        <v>285</v>
      </c>
      <c r="D213" s="151" t="s">
        <v>142</v>
      </c>
      <c r="E213" s="152" t="s">
        <v>530</v>
      </c>
      <c r="F213" s="153" t="s">
        <v>531</v>
      </c>
      <c r="G213" s="154" t="s">
        <v>167</v>
      </c>
      <c r="H213" s="155">
        <v>0.30499999999999999</v>
      </c>
      <c r="I213" s="156"/>
      <c r="J213" s="157">
        <f>ROUND(I213*H213,2)</f>
        <v>0</v>
      </c>
      <c r="K213" s="158"/>
      <c r="L213" s="34"/>
      <c r="M213" s="159" t="s">
        <v>1</v>
      </c>
      <c r="N213" s="160" t="s">
        <v>41</v>
      </c>
      <c r="O213" s="59"/>
      <c r="P213" s="161">
        <f>O213*H213</f>
        <v>0</v>
      </c>
      <c r="Q213" s="161">
        <v>2.7300000000000001E-2</v>
      </c>
      <c r="R213" s="161">
        <f>Q213*H213</f>
        <v>8.3265000000000006E-3</v>
      </c>
      <c r="S213" s="161">
        <v>0</v>
      </c>
      <c r="T213" s="16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3" t="s">
        <v>164</v>
      </c>
      <c r="AT213" s="163" t="s">
        <v>142</v>
      </c>
      <c r="AU213" s="163" t="s">
        <v>91</v>
      </c>
      <c r="AY213" s="18" t="s">
        <v>139</v>
      </c>
      <c r="BE213" s="164">
        <f>IF(N213="základná",J213,0)</f>
        <v>0</v>
      </c>
      <c r="BF213" s="164">
        <f>IF(N213="znížená",J213,0)</f>
        <v>0</v>
      </c>
      <c r="BG213" s="164">
        <f>IF(N213="zákl. prenesená",J213,0)</f>
        <v>0</v>
      </c>
      <c r="BH213" s="164">
        <f>IF(N213="zníž. prenesená",J213,0)</f>
        <v>0</v>
      </c>
      <c r="BI213" s="164">
        <f>IF(N213="nulová",J213,0)</f>
        <v>0</v>
      </c>
      <c r="BJ213" s="18" t="s">
        <v>91</v>
      </c>
      <c r="BK213" s="164">
        <f>ROUND(I213*H213,2)</f>
        <v>0</v>
      </c>
      <c r="BL213" s="18" t="s">
        <v>164</v>
      </c>
      <c r="BM213" s="163" t="s">
        <v>532</v>
      </c>
    </row>
    <row r="214" spans="1:65" s="13" customFormat="1">
      <c r="B214" s="165"/>
      <c r="D214" s="166" t="s">
        <v>169</v>
      </c>
      <c r="E214" s="167" t="s">
        <v>1</v>
      </c>
      <c r="F214" s="168" t="s">
        <v>533</v>
      </c>
      <c r="H214" s="169">
        <v>0.30499999999999999</v>
      </c>
      <c r="I214" s="170"/>
      <c r="L214" s="165"/>
      <c r="M214" s="171"/>
      <c r="N214" s="172"/>
      <c r="O214" s="172"/>
      <c r="P214" s="172"/>
      <c r="Q214" s="172"/>
      <c r="R214" s="172"/>
      <c r="S214" s="172"/>
      <c r="T214" s="173"/>
      <c r="AT214" s="167" t="s">
        <v>169</v>
      </c>
      <c r="AU214" s="167" t="s">
        <v>91</v>
      </c>
      <c r="AV214" s="13" t="s">
        <v>91</v>
      </c>
      <c r="AW214" s="13" t="s">
        <v>31</v>
      </c>
      <c r="AX214" s="13" t="s">
        <v>75</v>
      </c>
      <c r="AY214" s="167" t="s">
        <v>139</v>
      </c>
    </row>
    <row r="215" spans="1:65" s="14" customFormat="1">
      <c r="B215" s="174"/>
      <c r="D215" s="166" t="s">
        <v>169</v>
      </c>
      <c r="E215" s="175" t="s">
        <v>1</v>
      </c>
      <c r="F215" s="176" t="s">
        <v>173</v>
      </c>
      <c r="H215" s="177">
        <v>0.30499999999999999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169</v>
      </c>
      <c r="AU215" s="175" t="s">
        <v>91</v>
      </c>
      <c r="AV215" s="14" t="s">
        <v>146</v>
      </c>
      <c r="AW215" s="14" t="s">
        <v>31</v>
      </c>
      <c r="AX215" s="14" t="s">
        <v>83</v>
      </c>
      <c r="AY215" s="175" t="s">
        <v>139</v>
      </c>
    </row>
    <row r="216" spans="1:65" s="2" customFormat="1" ht="24.2" customHeight="1">
      <c r="A216" s="33"/>
      <c r="B216" s="150"/>
      <c r="C216" s="151" t="s">
        <v>261</v>
      </c>
      <c r="D216" s="151" t="s">
        <v>142</v>
      </c>
      <c r="E216" s="152" t="s">
        <v>534</v>
      </c>
      <c r="F216" s="153" t="s">
        <v>535</v>
      </c>
      <c r="G216" s="154" t="s">
        <v>536</v>
      </c>
      <c r="H216" s="198"/>
      <c r="I216" s="156"/>
      <c r="J216" s="157">
        <f>ROUND(I216*H216,2)</f>
        <v>0</v>
      </c>
      <c r="K216" s="158"/>
      <c r="L216" s="34"/>
      <c r="M216" s="159" t="s">
        <v>1</v>
      </c>
      <c r="N216" s="160" t="s">
        <v>41</v>
      </c>
      <c r="O216" s="59"/>
      <c r="P216" s="161">
        <f>O216*H216</f>
        <v>0</v>
      </c>
      <c r="Q216" s="161">
        <v>0</v>
      </c>
      <c r="R216" s="161">
        <f>Q216*H216</f>
        <v>0</v>
      </c>
      <c r="S216" s="161">
        <v>0</v>
      </c>
      <c r="T216" s="16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3" t="s">
        <v>164</v>
      </c>
      <c r="AT216" s="163" t="s">
        <v>142</v>
      </c>
      <c r="AU216" s="163" t="s">
        <v>91</v>
      </c>
      <c r="AY216" s="18" t="s">
        <v>139</v>
      </c>
      <c r="BE216" s="164">
        <f>IF(N216="základná",J216,0)</f>
        <v>0</v>
      </c>
      <c r="BF216" s="164">
        <f>IF(N216="znížená",J216,0)</f>
        <v>0</v>
      </c>
      <c r="BG216" s="164">
        <f>IF(N216="zákl. prenesená",J216,0)</f>
        <v>0</v>
      </c>
      <c r="BH216" s="164">
        <f>IF(N216="zníž. prenesená",J216,0)</f>
        <v>0</v>
      </c>
      <c r="BI216" s="164">
        <f>IF(N216="nulová",J216,0)</f>
        <v>0</v>
      </c>
      <c r="BJ216" s="18" t="s">
        <v>91</v>
      </c>
      <c r="BK216" s="164">
        <f>ROUND(I216*H216,2)</f>
        <v>0</v>
      </c>
      <c r="BL216" s="18" t="s">
        <v>164</v>
      </c>
      <c r="BM216" s="163" t="s">
        <v>537</v>
      </c>
    </row>
    <row r="217" spans="1:65" s="12" customFormat="1" ht="22.9" customHeight="1">
      <c r="B217" s="137"/>
      <c r="D217" s="138" t="s">
        <v>74</v>
      </c>
      <c r="E217" s="148" t="s">
        <v>538</v>
      </c>
      <c r="F217" s="148" t="s">
        <v>539</v>
      </c>
      <c r="I217" s="140"/>
      <c r="J217" s="149">
        <f>BK217</f>
        <v>0</v>
      </c>
      <c r="L217" s="137"/>
      <c r="M217" s="142"/>
      <c r="N217" s="143"/>
      <c r="O217" s="143"/>
      <c r="P217" s="144">
        <f>SUM(P218:P224)</f>
        <v>0</v>
      </c>
      <c r="Q217" s="143"/>
      <c r="R217" s="144">
        <f>SUM(R218:R224)</f>
        <v>2.3508000000000001E-4</v>
      </c>
      <c r="S217" s="143"/>
      <c r="T217" s="145">
        <f>SUM(T218:T224)</f>
        <v>0</v>
      </c>
      <c r="AR217" s="138" t="s">
        <v>91</v>
      </c>
      <c r="AT217" s="146" t="s">
        <v>74</v>
      </c>
      <c r="AU217" s="146" t="s">
        <v>83</v>
      </c>
      <c r="AY217" s="138" t="s">
        <v>139</v>
      </c>
      <c r="BK217" s="147">
        <f>SUM(BK218:BK224)</f>
        <v>0</v>
      </c>
    </row>
    <row r="218" spans="1:65" s="2" customFormat="1" ht="37.9" customHeight="1">
      <c r="A218" s="33"/>
      <c r="B218" s="150"/>
      <c r="C218" s="151" t="s">
        <v>540</v>
      </c>
      <c r="D218" s="151" t="s">
        <v>142</v>
      </c>
      <c r="E218" s="152" t="s">
        <v>541</v>
      </c>
      <c r="F218" s="153" t="s">
        <v>542</v>
      </c>
      <c r="G218" s="154" t="s">
        <v>145</v>
      </c>
      <c r="H218" s="155">
        <v>11.754</v>
      </c>
      <c r="I218" s="156"/>
      <c r="J218" s="157">
        <f>ROUND(I218*H218,2)</f>
        <v>0</v>
      </c>
      <c r="K218" s="158"/>
      <c r="L218" s="34"/>
      <c r="M218" s="159" t="s">
        <v>1</v>
      </c>
      <c r="N218" s="160" t="s">
        <v>41</v>
      </c>
      <c r="O218" s="59"/>
      <c r="P218" s="161">
        <f>O218*H218</f>
        <v>0</v>
      </c>
      <c r="Q218" s="161">
        <v>2.0000000000000002E-5</v>
      </c>
      <c r="R218" s="161">
        <f>Q218*H218</f>
        <v>2.3508000000000001E-4</v>
      </c>
      <c r="S218" s="161">
        <v>0</v>
      </c>
      <c r="T218" s="16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3" t="s">
        <v>164</v>
      </c>
      <c r="AT218" s="163" t="s">
        <v>142</v>
      </c>
      <c r="AU218" s="163" t="s">
        <v>91</v>
      </c>
      <c r="AY218" s="18" t="s">
        <v>139</v>
      </c>
      <c r="BE218" s="164">
        <f>IF(N218="základná",J218,0)</f>
        <v>0</v>
      </c>
      <c r="BF218" s="164">
        <f>IF(N218="znížená",J218,0)</f>
        <v>0</v>
      </c>
      <c r="BG218" s="164">
        <f>IF(N218="zákl. prenesená",J218,0)</f>
        <v>0</v>
      </c>
      <c r="BH218" s="164">
        <f>IF(N218="zníž. prenesená",J218,0)</f>
        <v>0</v>
      </c>
      <c r="BI218" s="164">
        <f>IF(N218="nulová",J218,0)</f>
        <v>0</v>
      </c>
      <c r="BJ218" s="18" t="s">
        <v>91</v>
      </c>
      <c r="BK218" s="164">
        <f>ROUND(I218*H218,2)</f>
        <v>0</v>
      </c>
      <c r="BL218" s="18" t="s">
        <v>164</v>
      </c>
      <c r="BM218" s="163" t="s">
        <v>543</v>
      </c>
    </row>
    <row r="219" spans="1:65" s="13" customFormat="1">
      <c r="B219" s="165"/>
      <c r="D219" s="166" t="s">
        <v>169</v>
      </c>
      <c r="E219" s="167" t="s">
        <v>1</v>
      </c>
      <c r="F219" s="168" t="s">
        <v>544</v>
      </c>
      <c r="H219" s="169">
        <v>5.0570000000000004</v>
      </c>
      <c r="I219" s="170"/>
      <c r="L219" s="165"/>
      <c r="M219" s="171"/>
      <c r="N219" s="172"/>
      <c r="O219" s="172"/>
      <c r="P219" s="172"/>
      <c r="Q219" s="172"/>
      <c r="R219" s="172"/>
      <c r="S219" s="172"/>
      <c r="T219" s="173"/>
      <c r="AT219" s="167" t="s">
        <v>169</v>
      </c>
      <c r="AU219" s="167" t="s">
        <v>91</v>
      </c>
      <c r="AV219" s="13" t="s">
        <v>91</v>
      </c>
      <c r="AW219" s="13" t="s">
        <v>31</v>
      </c>
      <c r="AX219" s="13" t="s">
        <v>75</v>
      </c>
      <c r="AY219" s="167" t="s">
        <v>139</v>
      </c>
    </row>
    <row r="220" spans="1:65" s="13" customFormat="1">
      <c r="B220" s="165"/>
      <c r="D220" s="166" t="s">
        <v>169</v>
      </c>
      <c r="E220" s="167" t="s">
        <v>1</v>
      </c>
      <c r="F220" s="168" t="s">
        <v>545</v>
      </c>
      <c r="H220" s="169">
        <v>2.4870000000000001</v>
      </c>
      <c r="I220" s="170"/>
      <c r="L220" s="165"/>
      <c r="M220" s="171"/>
      <c r="N220" s="172"/>
      <c r="O220" s="172"/>
      <c r="P220" s="172"/>
      <c r="Q220" s="172"/>
      <c r="R220" s="172"/>
      <c r="S220" s="172"/>
      <c r="T220" s="173"/>
      <c r="AT220" s="167" t="s">
        <v>169</v>
      </c>
      <c r="AU220" s="167" t="s">
        <v>91</v>
      </c>
      <c r="AV220" s="13" t="s">
        <v>91</v>
      </c>
      <c r="AW220" s="13" t="s">
        <v>31</v>
      </c>
      <c r="AX220" s="13" t="s">
        <v>75</v>
      </c>
      <c r="AY220" s="167" t="s">
        <v>139</v>
      </c>
    </row>
    <row r="221" spans="1:65" s="13" customFormat="1">
      <c r="B221" s="165"/>
      <c r="D221" s="166" t="s">
        <v>169</v>
      </c>
      <c r="E221" s="167" t="s">
        <v>1</v>
      </c>
      <c r="F221" s="168" t="s">
        <v>546</v>
      </c>
      <c r="H221" s="169">
        <v>1.278</v>
      </c>
      <c r="I221" s="170"/>
      <c r="L221" s="165"/>
      <c r="M221" s="171"/>
      <c r="N221" s="172"/>
      <c r="O221" s="172"/>
      <c r="P221" s="172"/>
      <c r="Q221" s="172"/>
      <c r="R221" s="172"/>
      <c r="S221" s="172"/>
      <c r="T221" s="173"/>
      <c r="AT221" s="167" t="s">
        <v>169</v>
      </c>
      <c r="AU221" s="167" t="s">
        <v>91</v>
      </c>
      <c r="AV221" s="13" t="s">
        <v>91</v>
      </c>
      <c r="AW221" s="13" t="s">
        <v>31</v>
      </c>
      <c r="AX221" s="13" t="s">
        <v>75</v>
      </c>
      <c r="AY221" s="167" t="s">
        <v>139</v>
      </c>
    </row>
    <row r="222" spans="1:65" s="13" customFormat="1">
      <c r="B222" s="165"/>
      <c r="D222" s="166" t="s">
        <v>169</v>
      </c>
      <c r="E222" s="167" t="s">
        <v>1</v>
      </c>
      <c r="F222" s="168" t="s">
        <v>547</v>
      </c>
      <c r="H222" s="169">
        <v>1.9139999999999999</v>
      </c>
      <c r="I222" s="170"/>
      <c r="L222" s="165"/>
      <c r="M222" s="171"/>
      <c r="N222" s="172"/>
      <c r="O222" s="172"/>
      <c r="P222" s="172"/>
      <c r="Q222" s="172"/>
      <c r="R222" s="172"/>
      <c r="S222" s="172"/>
      <c r="T222" s="173"/>
      <c r="AT222" s="167" t="s">
        <v>169</v>
      </c>
      <c r="AU222" s="167" t="s">
        <v>91</v>
      </c>
      <c r="AV222" s="13" t="s">
        <v>91</v>
      </c>
      <c r="AW222" s="13" t="s">
        <v>31</v>
      </c>
      <c r="AX222" s="13" t="s">
        <v>75</v>
      </c>
      <c r="AY222" s="167" t="s">
        <v>139</v>
      </c>
    </row>
    <row r="223" spans="1:65" s="13" customFormat="1">
      <c r="B223" s="165"/>
      <c r="D223" s="166" t="s">
        <v>169</v>
      </c>
      <c r="E223" s="167" t="s">
        <v>1</v>
      </c>
      <c r="F223" s="168" t="s">
        <v>548</v>
      </c>
      <c r="H223" s="169">
        <v>1.018</v>
      </c>
      <c r="I223" s="170"/>
      <c r="L223" s="165"/>
      <c r="M223" s="171"/>
      <c r="N223" s="172"/>
      <c r="O223" s="172"/>
      <c r="P223" s="172"/>
      <c r="Q223" s="172"/>
      <c r="R223" s="172"/>
      <c r="S223" s="172"/>
      <c r="T223" s="173"/>
      <c r="AT223" s="167" t="s">
        <v>169</v>
      </c>
      <c r="AU223" s="167" t="s">
        <v>91</v>
      </c>
      <c r="AV223" s="13" t="s">
        <v>91</v>
      </c>
      <c r="AW223" s="13" t="s">
        <v>31</v>
      </c>
      <c r="AX223" s="13" t="s">
        <v>75</v>
      </c>
      <c r="AY223" s="167" t="s">
        <v>139</v>
      </c>
    </row>
    <row r="224" spans="1:65" s="14" customFormat="1">
      <c r="B224" s="174"/>
      <c r="D224" s="166" t="s">
        <v>169</v>
      </c>
      <c r="E224" s="175" t="s">
        <v>1</v>
      </c>
      <c r="F224" s="176" t="s">
        <v>173</v>
      </c>
      <c r="H224" s="177">
        <v>11.754000000000001</v>
      </c>
      <c r="I224" s="178"/>
      <c r="L224" s="174"/>
      <c r="M224" s="199"/>
      <c r="N224" s="200"/>
      <c r="O224" s="200"/>
      <c r="P224" s="200"/>
      <c r="Q224" s="200"/>
      <c r="R224" s="200"/>
      <c r="S224" s="200"/>
      <c r="T224" s="201"/>
      <c r="AT224" s="175" t="s">
        <v>169</v>
      </c>
      <c r="AU224" s="175" t="s">
        <v>91</v>
      </c>
      <c r="AV224" s="14" t="s">
        <v>146</v>
      </c>
      <c r="AW224" s="14" t="s">
        <v>31</v>
      </c>
      <c r="AX224" s="14" t="s">
        <v>83</v>
      </c>
      <c r="AY224" s="175" t="s">
        <v>139</v>
      </c>
    </row>
    <row r="225" spans="1:31" s="2" customFormat="1" ht="6.95" customHeight="1">
      <c r="A225" s="33"/>
      <c r="B225" s="48"/>
      <c r="C225" s="49"/>
      <c r="D225" s="49"/>
      <c r="E225" s="49"/>
      <c r="F225" s="49"/>
      <c r="G225" s="49"/>
      <c r="H225" s="49"/>
      <c r="I225" s="49"/>
      <c r="J225" s="49"/>
      <c r="K225" s="49"/>
      <c r="L225" s="34"/>
      <c r="M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</row>
  </sheetData>
  <autoFilter ref="C128:K224" xr:uid="{00000000-0009-0000-0000-000004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30"/>
  <sheetViews>
    <sheetView showGridLines="0" topLeftCell="A58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104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549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6" t="s">
        <v>550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61"/>
      <c r="G20" s="261"/>
      <c r="H20" s="261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9" t="s">
        <v>1</v>
      </c>
      <c r="F29" s="269"/>
      <c r="G29" s="269"/>
      <c r="H29" s="269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ROUND(J122,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ROUND((SUM(BE122:BE129)),  2)</f>
        <v>0</v>
      </c>
      <c r="G35" s="33"/>
      <c r="H35" s="33"/>
      <c r="I35" s="106">
        <v>0.2</v>
      </c>
      <c r="J35" s="105">
        <f>ROUND(((SUM(BE122:BE129))*I35),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ROUND((SUM(BF122:BF129)),  2)</f>
        <v>0</v>
      </c>
      <c r="G36" s="33"/>
      <c r="H36" s="33"/>
      <c r="I36" s="106">
        <v>0.2</v>
      </c>
      <c r="J36" s="105">
        <f>ROUND(((SUM(BF122:BF129))*I36),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ROUND((SUM(BG122:BG129)),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ROUND((SUM(BH122:BH129)),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ROUND((SUM(BI122:BI129)),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549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6" t="str">
        <f>E11</f>
        <v>2-21-3-1 - Výruby I.etapa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J122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J123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J124</f>
        <v>0</v>
      </c>
      <c r="L100" s="122"/>
    </row>
    <row r="101" spans="1:47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47" s="2" customFormat="1" ht="6.95" customHeight="1">
      <c r="A102" s="33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47" s="2" customFormat="1" ht="6.95" customHeight="1">
      <c r="A106" s="33"/>
      <c r="B106" s="50"/>
      <c r="C106" s="51"/>
      <c r="D106" s="51"/>
      <c r="E106" s="51"/>
      <c r="F106" s="51"/>
      <c r="G106" s="51"/>
      <c r="H106" s="51"/>
      <c r="I106" s="51"/>
      <c r="J106" s="51"/>
      <c r="K106" s="51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24.95" customHeight="1">
      <c r="A107" s="33"/>
      <c r="B107" s="34"/>
      <c r="C107" s="22" t="s">
        <v>125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12" customHeight="1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6.5" customHeight="1">
      <c r="A110" s="33"/>
      <c r="B110" s="34"/>
      <c r="C110" s="33"/>
      <c r="D110" s="33"/>
      <c r="E110" s="278" t="str">
        <f>E7</f>
        <v>Motýlia lúka - Pri kríži</v>
      </c>
      <c r="F110" s="279"/>
      <c r="G110" s="279"/>
      <c r="H110" s="279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1" customFormat="1" ht="12" customHeight="1">
      <c r="B111" s="21"/>
      <c r="C111" s="28" t="s">
        <v>112</v>
      </c>
      <c r="L111" s="21"/>
    </row>
    <row r="112" spans="1:47" s="2" customFormat="1" ht="16.5" customHeight="1">
      <c r="A112" s="33"/>
      <c r="B112" s="34"/>
      <c r="C112" s="33"/>
      <c r="D112" s="33"/>
      <c r="E112" s="278" t="s">
        <v>549</v>
      </c>
      <c r="F112" s="277"/>
      <c r="G112" s="277"/>
      <c r="H112" s="277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333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66" t="str">
        <f>E11</f>
        <v>2-21-3-1 - Výruby I.etapa</v>
      </c>
      <c r="F114" s="277"/>
      <c r="G114" s="277"/>
      <c r="H114" s="277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19</v>
      </c>
      <c r="D116" s="33"/>
      <c r="E116" s="33"/>
      <c r="F116" s="26" t="str">
        <f>F14</f>
        <v>Dúbravka, Bratislava</v>
      </c>
      <c r="G116" s="33"/>
      <c r="H116" s="33"/>
      <c r="I116" s="28" t="s">
        <v>21</v>
      </c>
      <c r="J116" s="56" t="str">
        <f>IF(J14="","",J14)</f>
        <v>23. 3. 2021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7" customHeight="1">
      <c r="A118" s="33"/>
      <c r="B118" s="34"/>
      <c r="C118" s="28" t="s">
        <v>23</v>
      </c>
      <c r="D118" s="33"/>
      <c r="E118" s="33"/>
      <c r="F118" s="26" t="str">
        <f>E17</f>
        <v>Metropolitní inštitút Bratislavy</v>
      </c>
      <c r="G118" s="33"/>
      <c r="H118" s="33"/>
      <c r="I118" s="28" t="s">
        <v>29</v>
      </c>
      <c r="J118" s="31" t="str">
        <f>E23</f>
        <v>Ing. Magdaléna Horňáková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27</v>
      </c>
      <c r="D119" s="33"/>
      <c r="E119" s="33"/>
      <c r="F119" s="26" t="str">
        <f>IF(E20="","",E20)</f>
        <v>Vyplň údaj</v>
      </c>
      <c r="G119" s="33"/>
      <c r="H119" s="33"/>
      <c r="I119" s="28" t="s">
        <v>32</v>
      </c>
      <c r="J119" s="31" t="str">
        <f>E26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6"/>
      <c r="B121" s="127"/>
      <c r="C121" s="128" t="s">
        <v>126</v>
      </c>
      <c r="D121" s="129" t="s">
        <v>60</v>
      </c>
      <c r="E121" s="129" t="s">
        <v>56</v>
      </c>
      <c r="F121" s="129" t="s">
        <v>57</v>
      </c>
      <c r="G121" s="129" t="s">
        <v>127</v>
      </c>
      <c r="H121" s="129" t="s">
        <v>128</v>
      </c>
      <c r="I121" s="129" t="s">
        <v>129</v>
      </c>
      <c r="J121" s="130" t="s">
        <v>116</v>
      </c>
      <c r="K121" s="131" t="s">
        <v>130</v>
      </c>
      <c r="L121" s="132"/>
      <c r="M121" s="63" t="s">
        <v>1</v>
      </c>
      <c r="N121" s="64" t="s">
        <v>39</v>
      </c>
      <c r="O121" s="64" t="s">
        <v>131</v>
      </c>
      <c r="P121" s="64" t="s">
        <v>132</v>
      </c>
      <c r="Q121" s="64" t="s">
        <v>133</v>
      </c>
      <c r="R121" s="64" t="s">
        <v>134</v>
      </c>
      <c r="S121" s="64" t="s">
        <v>135</v>
      </c>
      <c r="T121" s="65" t="s">
        <v>136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2.9" customHeight="1">
      <c r="A122" s="33"/>
      <c r="B122" s="34"/>
      <c r="C122" s="70" t="s">
        <v>117</v>
      </c>
      <c r="D122" s="33"/>
      <c r="E122" s="33"/>
      <c r="F122" s="33"/>
      <c r="G122" s="33"/>
      <c r="H122" s="33"/>
      <c r="I122" s="33"/>
      <c r="J122" s="133">
        <f>BK122</f>
        <v>0</v>
      </c>
      <c r="K122" s="33"/>
      <c r="L122" s="34"/>
      <c r="M122" s="66"/>
      <c r="N122" s="57"/>
      <c r="O122" s="67"/>
      <c r="P122" s="134">
        <f>P123</f>
        <v>0</v>
      </c>
      <c r="Q122" s="67"/>
      <c r="R122" s="134">
        <f>R123</f>
        <v>0</v>
      </c>
      <c r="S122" s="67"/>
      <c r="T122" s="135">
        <f>T123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118</v>
      </c>
      <c r="BK122" s="136">
        <f>BK123</f>
        <v>0</v>
      </c>
    </row>
    <row r="123" spans="1:65" s="12" customFormat="1" ht="25.9" customHeight="1">
      <c r="B123" s="137"/>
      <c r="D123" s="138" t="s">
        <v>74</v>
      </c>
      <c r="E123" s="139" t="s">
        <v>137</v>
      </c>
      <c r="F123" s="139" t="s">
        <v>138</v>
      </c>
      <c r="I123" s="140"/>
      <c r="J123" s="141">
        <f>BK123</f>
        <v>0</v>
      </c>
      <c r="L123" s="137"/>
      <c r="M123" s="142"/>
      <c r="N123" s="143"/>
      <c r="O123" s="143"/>
      <c r="P123" s="144">
        <f>P124</f>
        <v>0</v>
      </c>
      <c r="Q123" s="143"/>
      <c r="R123" s="144">
        <f>R124</f>
        <v>0</v>
      </c>
      <c r="S123" s="143"/>
      <c r="T123" s="145">
        <f>T124</f>
        <v>0</v>
      </c>
      <c r="AR123" s="138" t="s">
        <v>83</v>
      </c>
      <c r="AT123" s="146" t="s">
        <v>74</v>
      </c>
      <c r="AU123" s="146" t="s">
        <v>75</v>
      </c>
      <c r="AY123" s="138" t="s">
        <v>139</v>
      </c>
      <c r="BK123" s="147">
        <f>BK124</f>
        <v>0</v>
      </c>
    </row>
    <row r="124" spans="1:65" s="12" customFormat="1" ht="22.9" customHeight="1">
      <c r="B124" s="137"/>
      <c r="D124" s="138" t="s">
        <v>74</v>
      </c>
      <c r="E124" s="148" t="s">
        <v>83</v>
      </c>
      <c r="F124" s="148" t="s">
        <v>140</v>
      </c>
      <c r="I124" s="140"/>
      <c r="J124" s="149">
        <f>BK124</f>
        <v>0</v>
      </c>
      <c r="L124" s="137"/>
      <c r="M124" s="142"/>
      <c r="N124" s="143"/>
      <c r="O124" s="143"/>
      <c r="P124" s="144">
        <f>SUM(P125:P129)</f>
        <v>0</v>
      </c>
      <c r="Q124" s="143"/>
      <c r="R124" s="144">
        <f>SUM(R125:R129)</f>
        <v>0</v>
      </c>
      <c r="S124" s="143"/>
      <c r="T124" s="145">
        <f>SUM(T125:T129)</f>
        <v>0</v>
      </c>
      <c r="AR124" s="138" t="s">
        <v>83</v>
      </c>
      <c r="AT124" s="146" t="s">
        <v>74</v>
      </c>
      <c r="AU124" s="146" t="s">
        <v>83</v>
      </c>
      <c r="AY124" s="138" t="s">
        <v>139</v>
      </c>
      <c r="BK124" s="147">
        <f>SUM(BK125:BK129)</f>
        <v>0</v>
      </c>
    </row>
    <row r="125" spans="1:65" s="2" customFormat="1" ht="24.2" customHeight="1">
      <c r="A125" s="33"/>
      <c r="B125" s="150"/>
      <c r="C125" s="151" t="s">
        <v>83</v>
      </c>
      <c r="D125" s="151" t="s">
        <v>142</v>
      </c>
      <c r="E125" s="152" t="s">
        <v>551</v>
      </c>
      <c r="F125" s="153" t="s">
        <v>552</v>
      </c>
      <c r="G125" s="154" t="s">
        <v>208</v>
      </c>
      <c r="H125" s="155">
        <v>20</v>
      </c>
      <c r="I125" s="156"/>
      <c r="J125" s="157">
        <f>ROUND(I125*H125,2)</f>
        <v>0</v>
      </c>
      <c r="K125" s="158"/>
      <c r="L125" s="34"/>
      <c r="M125" s="159" t="s">
        <v>1</v>
      </c>
      <c r="N125" s="160" t="s">
        <v>41</v>
      </c>
      <c r="O125" s="59"/>
      <c r="P125" s="161">
        <f>O125*H125</f>
        <v>0</v>
      </c>
      <c r="Q125" s="161">
        <v>0</v>
      </c>
      <c r="R125" s="161">
        <f>Q125*H125</f>
        <v>0</v>
      </c>
      <c r="S125" s="161">
        <v>0</v>
      </c>
      <c r="T125" s="162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3" t="s">
        <v>146</v>
      </c>
      <c r="AT125" s="163" t="s">
        <v>142</v>
      </c>
      <c r="AU125" s="163" t="s">
        <v>91</v>
      </c>
      <c r="AY125" s="18" t="s">
        <v>139</v>
      </c>
      <c r="BE125" s="164">
        <f>IF(N125="základná",J125,0)</f>
        <v>0</v>
      </c>
      <c r="BF125" s="164">
        <f>IF(N125="znížená",J125,0)</f>
        <v>0</v>
      </c>
      <c r="BG125" s="164">
        <f>IF(N125="zákl. prenesená",J125,0)</f>
        <v>0</v>
      </c>
      <c r="BH125" s="164">
        <f>IF(N125="zníž. prenesená",J125,0)</f>
        <v>0</v>
      </c>
      <c r="BI125" s="164">
        <f>IF(N125="nulová",J125,0)</f>
        <v>0</v>
      </c>
      <c r="BJ125" s="18" t="s">
        <v>91</v>
      </c>
      <c r="BK125" s="164">
        <f>ROUND(I125*H125,2)</f>
        <v>0</v>
      </c>
      <c r="BL125" s="18" t="s">
        <v>146</v>
      </c>
      <c r="BM125" s="163" t="s">
        <v>553</v>
      </c>
    </row>
    <row r="126" spans="1:65" s="2" customFormat="1" ht="24.2" customHeight="1">
      <c r="A126" s="33"/>
      <c r="B126" s="150"/>
      <c r="C126" s="151" t="s">
        <v>91</v>
      </c>
      <c r="D126" s="151" t="s">
        <v>142</v>
      </c>
      <c r="E126" s="152" t="s">
        <v>554</v>
      </c>
      <c r="F126" s="153" t="s">
        <v>555</v>
      </c>
      <c r="G126" s="154" t="s">
        <v>208</v>
      </c>
      <c r="H126" s="155">
        <v>20</v>
      </c>
      <c r="I126" s="156"/>
      <c r="J126" s="157">
        <f>ROUND(I126*H126,2)</f>
        <v>0</v>
      </c>
      <c r="K126" s="158"/>
      <c r="L126" s="34"/>
      <c r="M126" s="159" t="s">
        <v>1</v>
      </c>
      <c r="N126" s="160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146</v>
      </c>
      <c r="AT126" s="163" t="s">
        <v>142</v>
      </c>
      <c r="AU126" s="163" t="s">
        <v>91</v>
      </c>
      <c r="AY126" s="18" t="s">
        <v>139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91</v>
      </c>
      <c r="BK126" s="164">
        <f>ROUND(I126*H126,2)</f>
        <v>0</v>
      </c>
      <c r="BL126" s="18" t="s">
        <v>146</v>
      </c>
      <c r="BM126" s="163" t="s">
        <v>556</v>
      </c>
    </row>
    <row r="127" spans="1:65" s="2" customFormat="1" ht="24.2" customHeight="1">
      <c r="A127" s="33"/>
      <c r="B127" s="150"/>
      <c r="C127" s="151" t="s">
        <v>146</v>
      </c>
      <c r="D127" s="151" t="s">
        <v>142</v>
      </c>
      <c r="E127" s="152" t="s">
        <v>557</v>
      </c>
      <c r="F127" s="153" t="s">
        <v>558</v>
      </c>
      <c r="G127" s="154" t="s">
        <v>208</v>
      </c>
      <c r="H127" s="155">
        <v>20</v>
      </c>
      <c r="I127" s="156"/>
      <c r="J127" s="157">
        <f>ROUND(I127*H127,2)</f>
        <v>0</v>
      </c>
      <c r="K127" s="158"/>
      <c r="L127" s="34"/>
      <c r="M127" s="159" t="s">
        <v>1</v>
      </c>
      <c r="N127" s="160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146</v>
      </c>
      <c r="AT127" s="163" t="s">
        <v>142</v>
      </c>
      <c r="AU127" s="163" t="s">
        <v>91</v>
      </c>
      <c r="AY127" s="18" t="s">
        <v>139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91</v>
      </c>
      <c r="BK127" s="164">
        <f>ROUND(I127*H127,2)</f>
        <v>0</v>
      </c>
      <c r="BL127" s="18" t="s">
        <v>146</v>
      </c>
      <c r="BM127" s="163" t="s">
        <v>559</v>
      </c>
    </row>
    <row r="128" spans="1:65" s="2" customFormat="1" ht="24.2" customHeight="1">
      <c r="A128" s="33"/>
      <c r="B128" s="150"/>
      <c r="C128" s="151" t="s">
        <v>156</v>
      </c>
      <c r="D128" s="151" t="s">
        <v>142</v>
      </c>
      <c r="E128" s="152" t="s">
        <v>560</v>
      </c>
      <c r="F128" s="153" t="s">
        <v>561</v>
      </c>
      <c r="G128" s="154" t="s">
        <v>208</v>
      </c>
      <c r="H128" s="155">
        <v>440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91</v>
      </c>
      <c r="BK128" s="164">
        <f>ROUND(I128*H128,2)</f>
        <v>0</v>
      </c>
      <c r="BL128" s="18" t="s">
        <v>146</v>
      </c>
      <c r="BM128" s="163" t="s">
        <v>562</v>
      </c>
    </row>
    <row r="129" spans="1:51" s="13" customFormat="1">
      <c r="B129" s="165"/>
      <c r="D129" s="166" t="s">
        <v>169</v>
      </c>
      <c r="E129" s="167" t="s">
        <v>1</v>
      </c>
      <c r="F129" s="168" t="s">
        <v>563</v>
      </c>
      <c r="H129" s="169">
        <v>440</v>
      </c>
      <c r="I129" s="170"/>
      <c r="L129" s="165"/>
      <c r="M129" s="202"/>
      <c r="N129" s="203"/>
      <c r="O129" s="203"/>
      <c r="P129" s="203"/>
      <c r="Q129" s="203"/>
      <c r="R129" s="203"/>
      <c r="S129" s="203"/>
      <c r="T129" s="204"/>
      <c r="AT129" s="167" t="s">
        <v>169</v>
      </c>
      <c r="AU129" s="167" t="s">
        <v>91</v>
      </c>
      <c r="AV129" s="13" t="s">
        <v>91</v>
      </c>
      <c r="AW129" s="13" t="s">
        <v>31</v>
      </c>
      <c r="AX129" s="13" t="s">
        <v>83</v>
      </c>
      <c r="AY129" s="167" t="s">
        <v>139</v>
      </c>
    </row>
    <row r="130" spans="1:51" s="2" customFormat="1" ht="6.95" customHeight="1">
      <c r="A130" s="33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34"/>
      <c r="M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</sheetData>
  <autoFilter ref="C121:K129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208"/>
  <sheetViews>
    <sheetView showGridLines="0" tabSelected="1" topLeftCell="A163" workbookViewId="0">
      <selection activeCell="W178" sqref="W17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107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1" customFormat="1" ht="12" customHeight="1">
      <c r="B8" s="21"/>
      <c r="D8" s="28" t="s">
        <v>112</v>
      </c>
      <c r="L8" s="21"/>
    </row>
    <row r="9" spans="1:46" s="2" customFormat="1" ht="16.5" customHeight="1">
      <c r="A9" s="33"/>
      <c r="B9" s="34"/>
      <c r="C9" s="33"/>
      <c r="D9" s="33"/>
      <c r="E9" s="278" t="s">
        <v>549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333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66" t="s">
        <v>564</v>
      </c>
      <c r="F11" s="277"/>
      <c r="G11" s="277"/>
      <c r="H11" s="277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17</v>
      </c>
      <c r="E13" s="33"/>
      <c r="F13" s="26" t="s">
        <v>1</v>
      </c>
      <c r="G13" s="33"/>
      <c r="H13" s="33"/>
      <c r="I13" s="28" t="s">
        <v>18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19</v>
      </c>
      <c r="E14" s="33"/>
      <c r="F14" s="26" t="s">
        <v>20</v>
      </c>
      <c r="G14" s="33"/>
      <c r="H14" s="33"/>
      <c r="I14" s="28" t="s">
        <v>21</v>
      </c>
      <c r="J14" s="56" t="str">
        <f>'Rekapitulácia stavby'!AN8</f>
        <v>23. 3. 2021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">
        <v>1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">
        <v>25</v>
      </c>
      <c r="F17" s="33"/>
      <c r="G17" s="33"/>
      <c r="H17" s="33"/>
      <c r="I17" s="28" t="s">
        <v>26</v>
      </c>
      <c r="J17" s="26" t="s">
        <v>1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'Rekapitulácia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0" t="str">
        <f>'Rekapitulácia stavby'!E14</f>
        <v>Vyplň údaj</v>
      </c>
      <c r="F20" s="261"/>
      <c r="G20" s="261"/>
      <c r="H20" s="261"/>
      <c r="I20" s="28" t="s">
        <v>26</v>
      </c>
      <c r="J20" s="29" t="str">
        <f>'Rekapitulácia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">
        <v>30</v>
      </c>
      <c r="F23" s="33"/>
      <c r="G23" s="33"/>
      <c r="H23" s="33"/>
      <c r="I23" s="28" t="s">
        <v>26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IF('Rekapitulácia stavby'!AN19="","",'Rekapitulácia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IF('Rekapitulácia stavby'!E20="","",'Rekapitulácia stavby'!E20)</f>
        <v xml:space="preserve"> </v>
      </c>
      <c r="F26" s="33"/>
      <c r="G26" s="33"/>
      <c r="H26" s="33"/>
      <c r="I26" s="28" t="s">
        <v>26</v>
      </c>
      <c r="J26" s="26" t="str">
        <f>IF('Rekapitulácia stavby'!AN20="","",'Rekapitulácia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34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9" t="s">
        <v>1</v>
      </c>
      <c r="F29" s="269"/>
      <c r="G29" s="269"/>
      <c r="H29" s="269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04" t="s">
        <v>39</v>
      </c>
      <c r="E35" s="28" t="s">
        <v>40</v>
      </c>
      <c r="F35" s="105">
        <f>ROUND((SUM(BE123:BE207)),  2)</f>
        <v>0</v>
      </c>
      <c r="G35" s="33"/>
      <c r="H35" s="33"/>
      <c r="I35" s="106">
        <v>0.2</v>
      </c>
      <c r="J35" s="105">
        <f>ROUND(((SUM(BE123:BE207))*I35),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41</v>
      </c>
      <c r="F36" s="105">
        <f>ROUND((SUM(BF123:BF207)),  2)</f>
        <v>0</v>
      </c>
      <c r="G36" s="33"/>
      <c r="H36" s="33"/>
      <c r="I36" s="106">
        <v>0.2</v>
      </c>
      <c r="J36" s="105">
        <f>ROUND(((SUM(BF123:BF207))*I36),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05">
        <f>ROUND((SUM(BG123:BG207)),  2)</f>
        <v>0</v>
      </c>
      <c r="G37" s="33"/>
      <c r="H37" s="33"/>
      <c r="I37" s="106">
        <v>0.2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43</v>
      </c>
      <c r="F38" s="105">
        <f>ROUND((SUM(BH123:BH207)),  2)</f>
        <v>0</v>
      </c>
      <c r="G38" s="33"/>
      <c r="H38" s="33"/>
      <c r="I38" s="106">
        <v>0.2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44</v>
      </c>
      <c r="F39" s="105">
        <f>ROUND((SUM(BI123:BI207)),  2)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112</v>
      </c>
      <c r="L86" s="21"/>
    </row>
    <row r="87" spans="1:31" s="2" customFormat="1" ht="16.5" customHeight="1">
      <c r="A87" s="33"/>
      <c r="B87" s="34"/>
      <c r="C87" s="33"/>
      <c r="D87" s="33"/>
      <c r="E87" s="278" t="s">
        <v>549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333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66" t="str">
        <f>E11</f>
        <v>2-21-3-3 - Vegetačné prvky</v>
      </c>
      <c r="F89" s="277"/>
      <c r="G89" s="277"/>
      <c r="H89" s="277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19</v>
      </c>
      <c r="D91" s="33"/>
      <c r="E91" s="33"/>
      <c r="F91" s="26" t="str">
        <f>F14</f>
        <v>Dúbravka, Bratislava</v>
      </c>
      <c r="G91" s="33"/>
      <c r="H91" s="33"/>
      <c r="I91" s="28" t="s">
        <v>21</v>
      </c>
      <c r="J91" s="56" t="str">
        <f>IF(J14="","",J14)</f>
        <v>23. 3. 2021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25.7" customHeight="1">
      <c r="A93" s="33"/>
      <c r="B93" s="34"/>
      <c r="C93" s="28" t="s">
        <v>23</v>
      </c>
      <c r="D93" s="33"/>
      <c r="E93" s="33"/>
      <c r="F93" s="26" t="str">
        <f>E17</f>
        <v>Metropolitní inštitút Bratislavy</v>
      </c>
      <c r="G93" s="33"/>
      <c r="H93" s="33"/>
      <c r="I93" s="28" t="s">
        <v>29</v>
      </c>
      <c r="J93" s="31" t="str">
        <f>E23</f>
        <v>Ing. Magdaléna Horňáková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115</v>
      </c>
      <c r="D96" s="107"/>
      <c r="E96" s="107"/>
      <c r="F96" s="107"/>
      <c r="G96" s="107"/>
      <c r="H96" s="107"/>
      <c r="I96" s="107"/>
      <c r="J96" s="116" t="s">
        <v>116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17" t="s">
        <v>117</v>
      </c>
      <c r="D98" s="33"/>
      <c r="E98" s="33"/>
      <c r="F98" s="33"/>
      <c r="G98" s="33"/>
      <c r="H98" s="33"/>
      <c r="I98" s="33"/>
      <c r="J98" s="72">
        <f>J123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118</v>
      </c>
    </row>
    <row r="99" spans="1:47" s="9" customFormat="1" ht="24.95" customHeight="1">
      <c r="B99" s="118"/>
      <c r="D99" s="119" t="s">
        <v>119</v>
      </c>
      <c r="E99" s="120"/>
      <c r="F99" s="120"/>
      <c r="G99" s="120"/>
      <c r="H99" s="120"/>
      <c r="I99" s="120"/>
      <c r="J99" s="121">
        <f>J124</f>
        <v>0</v>
      </c>
      <c r="L99" s="118"/>
    </row>
    <row r="100" spans="1:47" s="10" customFormat="1" ht="19.899999999999999" customHeight="1">
      <c r="B100" s="122"/>
      <c r="D100" s="123" t="s">
        <v>120</v>
      </c>
      <c r="E100" s="124"/>
      <c r="F100" s="124"/>
      <c r="G100" s="124"/>
      <c r="H100" s="124"/>
      <c r="I100" s="124"/>
      <c r="J100" s="125">
        <f>J125</f>
        <v>0</v>
      </c>
      <c r="L100" s="122"/>
    </row>
    <row r="101" spans="1:47" s="10" customFormat="1" ht="19.899999999999999" customHeight="1">
      <c r="B101" s="122"/>
      <c r="D101" s="123" t="s">
        <v>124</v>
      </c>
      <c r="E101" s="124"/>
      <c r="F101" s="124"/>
      <c r="G101" s="124"/>
      <c r="H101" s="124"/>
      <c r="I101" s="124"/>
      <c r="J101" s="125">
        <f>J206</f>
        <v>0</v>
      </c>
      <c r="L101" s="122"/>
    </row>
    <row r="102" spans="1:47" s="2" customFormat="1" ht="21.75" customHeight="1">
      <c r="A102" s="33"/>
      <c r="B102" s="34"/>
      <c r="C102" s="33"/>
      <c r="D102" s="33"/>
      <c r="E102" s="33"/>
      <c r="F102" s="33"/>
      <c r="G102" s="33"/>
      <c r="H102" s="33"/>
      <c r="I102" s="33"/>
      <c r="J102" s="33"/>
      <c r="K102" s="33"/>
      <c r="L102" s="4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3" spans="1:47" s="2" customFormat="1" ht="6.95" customHeight="1">
      <c r="A103" s="33"/>
      <c r="B103" s="48"/>
      <c r="C103" s="49"/>
      <c r="D103" s="49"/>
      <c r="E103" s="49"/>
      <c r="F103" s="49"/>
      <c r="G103" s="49"/>
      <c r="H103" s="49"/>
      <c r="I103" s="49"/>
      <c r="J103" s="49"/>
      <c r="K103" s="49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7" spans="1:47" s="2" customFormat="1" ht="6.95" customHeight="1">
      <c r="A107" s="33"/>
      <c r="B107" s="50"/>
      <c r="C107" s="51"/>
      <c r="D107" s="51"/>
      <c r="E107" s="51"/>
      <c r="F107" s="51"/>
      <c r="G107" s="51"/>
      <c r="H107" s="51"/>
      <c r="I107" s="51"/>
      <c r="J107" s="51"/>
      <c r="K107" s="51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47" s="2" customFormat="1" ht="24.95" customHeight="1">
      <c r="A108" s="33"/>
      <c r="B108" s="34"/>
      <c r="C108" s="22" t="s">
        <v>125</v>
      </c>
      <c r="D108" s="33"/>
      <c r="E108" s="33"/>
      <c r="F108" s="33"/>
      <c r="G108" s="33"/>
      <c r="H108" s="33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47" s="2" customFormat="1" ht="12" customHeight="1">
      <c r="A110" s="33"/>
      <c r="B110" s="34"/>
      <c r="C110" s="28" t="s">
        <v>15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16.5" customHeight="1">
      <c r="A111" s="33"/>
      <c r="B111" s="34"/>
      <c r="C111" s="33"/>
      <c r="D111" s="33"/>
      <c r="E111" s="278" t="str">
        <f>E7</f>
        <v>Motýlia lúka - Pri kríži</v>
      </c>
      <c r="F111" s="279"/>
      <c r="G111" s="279"/>
      <c r="H111" s="279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1" customFormat="1" ht="12" customHeight="1">
      <c r="B112" s="21"/>
      <c r="C112" s="28" t="s">
        <v>112</v>
      </c>
      <c r="L112" s="21"/>
    </row>
    <row r="113" spans="1:65" s="2" customFormat="1" ht="16.5" customHeight="1">
      <c r="A113" s="33"/>
      <c r="B113" s="34"/>
      <c r="C113" s="33"/>
      <c r="D113" s="33"/>
      <c r="E113" s="278" t="s">
        <v>549</v>
      </c>
      <c r="F113" s="277"/>
      <c r="G113" s="277"/>
      <c r="H113" s="277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333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66" t="str">
        <f>E11</f>
        <v>2-21-3-3 - Vegetačné prvky</v>
      </c>
      <c r="F115" s="277"/>
      <c r="G115" s="277"/>
      <c r="H115" s="27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F14</f>
        <v>Dúbravka, Bratislava</v>
      </c>
      <c r="G117" s="33"/>
      <c r="H117" s="33"/>
      <c r="I117" s="28" t="s">
        <v>21</v>
      </c>
      <c r="J117" s="56" t="str">
        <f>IF(J14="","",J14)</f>
        <v>23. 3. 2021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7" customHeight="1">
      <c r="A119" s="33"/>
      <c r="B119" s="34"/>
      <c r="C119" s="28" t="s">
        <v>23</v>
      </c>
      <c r="D119" s="33"/>
      <c r="E119" s="33"/>
      <c r="F119" s="26" t="str">
        <f>E17</f>
        <v>Metropolitní inštitút Bratislavy</v>
      </c>
      <c r="G119" s="33"/>
      <c r="H119" s="33"/>
      <c r="I119" s="28" t="s">
        <v>29</v>
      </c>
      <c r="J119" s="31" t="str">
        <f>E23</f>
        <v>Ing. Magdaléna Horňáková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IF(E20="","",E20)</f>
        <v>Vyplň údaj</v>
      </c>
      <c r="G120" s="33"/>
      <c r="H120" s="33"/>
      <c r="I120" s="28" t="s">
        <v>32</v>
      </c>
      <c r="J120" s="31" t="str">
        <f>E26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126</v>
      </c>
      <c r="D122" s="129" t="s">
        <v>60</v>
      </c>
      <c r="E122" s="129" t="s">
        <v>56</v>
      </c>
      <c r="F122" s="129" t="s">
        <v>57</v>
      </c>
      <c r="G122" s="129" t="s">
        <v>127</v>
      </c>
      <c r="H122" s="129" t="s">
        <v>128</v>
      </c>
      <c r="I122" s="129" t="s">
        <v>129</v>
      </c>
      <c r="J122" s="130" t="s">
        <v>116</v>
      </c>
      <c r="K122" s="131" t="s">
        <v>130</v>
      </c>
      <c r="L122" s="132"/>
      <c r="M122" s="63" t="s">
        <v>1</v>
      </c>
      <c r="N122" s="64" t="s">
        <v>39</v>
      </c>
      <c r="O122" s="64" t="s">
        <v>131</v>
      </c>
      <c r="P122" s="64" t="s">
        <v>132</v>
      </c>
      <c r="Q122" s="64" t="s">
        <v>133</v>
      </c>
      <c r="R122" s="64" t="s">
        <v>134</v>
      </c>
      <c r="S122" s="64" t="s">
        <v>135</v>
      </c>
      <c r="T122" s="65" t="s">
        <v>136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33"/>
      <c r="B123" s="34"/>
      <c r="C123" s="70" t="s">
        <v>117</v>
      </c>
      <c r="D123" s="33"/>
      <c r="E123" s="33"/>
      <c r="F123" s="33"/>
      <c r="G123" s="33"/>
      <c r="H123" s="33"/>
      <c r="I123" s="33"/>
      <c r="J123" s="133">
        <f>BK123</f>
        <v>0</v>
      </c>
      <c r="K123" s="33"/>
      <c r="L123" s="34"/>
      <c r="M123" s="66"/>
      <c r="N123" s="57"/>
      <c r="O123" s="67"/>
      <c r="P123" s="134">
        <f>P124</f>
        <v>0</v>
      </c>
      <c r="Q123" s="67"/>
      <c r="R123" s="134">
        <f>R124</f>
        <v>11.872972499999999</v>
      </c>
      <c r="S123" s="67"/>
      <c r="T123" s="135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118</v>
      </c>
      <c r="BK123" s="136">
        <f>BK124</f>
        <v>0</v>
      </c>
    </row>
    <row r="124" spans="1:65" s="12" customFormat="1" ht="25.9" customHeight="1">
      <c r="B124" s="137"/>
      <c r="D124" s="138" t="s">
        <v>74</v>
      </c>
      <c r="E124" s="139" t="s">
        <v>137</v>
      </c>
      <c r="F124" s="139" t="s">
        <v>138</v>
      </c>
      <c r="I124" s="140"/>
      <c r="J124" s="141">
        <f>BK124</f>
        <v>0</v>
      </c>
      <c r="L124" s="137"/>
      <c r="M124" s="142"/>
      <c r="N124" s="143"/>
      <c r="O124" s="143"/>
      <c r="P124" s="144">
        <f>P125+P206</f>
        <v>0</v>
      </c>
      <c r="Q124" s="143"/>
      <c r="R124" s="144">
        <f>R125+R206</f>
        <v>11.872972499999999</v>
      </c>
      <c r="S124" s="143"/>
      <c r="T124" s="145">
        <f>T125+T206</f>
        <v>0</v>
      </c>
      <c r="AR124" s="138" t="s">
        <v>83</v>
      </c>
      <c r="AT124" s="146" t="s">
        <v>74</v>
      </c>
      <c r="AU124" s="146" t="s">
        <v>75</v>
      </c>
      <c r="AY124" s="138" t="s">
        <v>139</v>
      </c>
      <c r="BK124" s="147">
        <f>BK125+BK206</f>
        <v>0</v>
      </c>
    </row>
    <row r="125" spans="1:65" s="12" customFormat="1" ht="22.9" customHeight="1">
      <c r="B125" s="137"/>
      <c r="D125" s="138" t="s">
        <v>74</v>
      </c>
      <c r="E125" s="148" t="s">
        <v>83</v>
      </c>
      <c r="F125" s="148" t="s">
        <v>140</v>
      </c>
      <c r="I125" s="140"/>
      <c r="J125" s="149">
        <f>BK125</f>
        <v>0</v>
      </c>
      <c r="L125" s="137"/>
      <c r="M125" s="142"/>
      <c r="N125" s="143"/>
      <c r="O125" s="143"/>
      <c r="P125" s="144">
        <f>SUM(P126:P205)</f>
        <v>0</v>
      </c>
      <c r="Q125" s="143"/>
      <c r="R125" s="144">
        <f>SUM(R126:R205)</f>
        <v>11.872972499999999</v>
      </c>
      <c r="S125" s="143"/>
      <c r="T125" s="145">
        <f>SUM(T126:T205)</f>
        <v>0</v>
      </c>
      <c r="AR125" s="138" t="s">
        <v>83</v>
      </c>
      <c r="AT125" s="146" t="s">
        <v>74</v>
      </c>
      <c r="AU125" s="146" t="s">
        <v>83</v>
      </c>
      <c r="AY125" s="138" t="s">
        <v>139</v>
      </c>
      <c r="BK125" s="147">
        <f>SUM(BK126:BK205)</f>
        <v>0</v>
      </c>
    </row>
    <row r="126" spans="1:65" s="2" customFormat="1" ht="24.2" customHeight="1">
      <c r="A126" s="33"/>
      <c r="B126" s="150"/>
      <c r="C126" s="151" t="s">
        <v>293</v>
      </c>
      <c r="D126" s="151" t="s">
        <v>142</v>
      </c>
      <c r="E126" s="152" t="s">
        <v>565</v>
      </c>
      <c r="F126" s="153" t="s">
        <v>566</v>
      </c>
      <c r="G126" s="154" t="s">
        <v>145</v>
      </c>
      <c r="H126" s="155">
        <v>20.2</v>
      </c>
      <c r="I126" s="156"/>
      <c r="J126" s="157">
        <f>ROUND(I126*H126,2)</f>
        <v>0</v>
      </c>
      <c r="K126" s="158"/>
      <c r="L126" s="34"/>
      <c r="M126" s="159" t="s">
        <v>1</v>
      </c>
      <c r="N126" s="160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146</v>
      </c>
      <c r="AT126" s="163" t="s">
        <v>142</v>
      </c>
      <c r="AU126" s="163" t="s">
        <v>91</v>
      </c>
      <c r="AY126" s="18" t="s">
        <v>139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91</v>
      </c>
      <c r="BK126" s="164">
        <f>ROUND(I126*H126,2)</f>
        <v>0</v>
      </c>
      <c r="BL126" s="18" t="s">
        <v>146</v>
      </c>
      <c r="BM126" s="163" t="s">
        <v>567</v>
      </c>
    </row>
    <row r="127" spans="1:65" s="2" customFormat="1" ht="24.2" customHeight="1">
      <c r="A127" s="33"/>
      <c r="B127" s="150"/>
      <c r="C127" s="151" t="s">
        <v>83</v>
      </c>
      <c r="D127" s="151" t="s">
        <v>142</v>
      </c>
      <c r="E127" s="152" t="s">
        <v>568</v>
      </c>
      <c r="F127" s="153" t="s">
        <v>569</v>
      </c>
      <c r="G127" s="154" t="s">
        <v>145</v>
      </c>
      <c r="H127" s="155">
        <v>20.2</v>
      </c>
      <c r="I127" s="156"/>
      <c r="J127" s="157">
        <f>ROUND(I127*H127,2)</f>
        <v>0</v>
      </c>
      <c r="K127" s="158"/>
      <c r="L127" s="34"/>
      <c r="M127" s="159" t="s">
        <v>1</v>
      </c>
      <c r="N127" s="160" t="s">
        <v>41</v>
      </c>
      <c r="O127" s="59"/>
      <c r="P127" s="161">
        <f>O127*H127</f>
        <v>0</v>
      </c>
      <c r="Q127" s="161">
        <v>0</v>
      </c>
      <c r="R127" s="161">
        <f>Q127*H127</f>
        <v>0</v>
      </c>
      <c r="S127" s="161">
        <v>0</v>
      </c>
      <c r="T127" s="162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3" t="s">
        <v>146</v>
      </c>
      <c r="AT127" s="163" t="s">
        <v>142</v>
      </c>
      <c r="AU127" s="163" t="s">
        <v>91</v>
      </c>
      <c r="AY127" s="18" t="s">
        <v>139</v>
      </c>
      <c r="BE127" s="164">
        <f>IF(N127="základná",J127,0)</f>
        <v>0</v>
      </c>
      <c r="BF127" s="164">
        <f>IF(N127="znížená",J127,0)</f>
        <v>0</v>
      </c>
      <c r="BG127" s="164">
        <f>IF(N127="zákl. prenesená",J127,0)</f>
        <v>0</v>
      </c>
      <c r="BH127" s="164">
        <f>IF(N127="zníž. prenesená",J127,0)</f>
        <v>0</v>
      </c>
      <c r="BI127" s="164">
        <f>IF(N127="nulová",J127,0)</f>
        <v>0</v>
      </c>
      <c r="BJ127" s="18" t="s">
        <v>91</v>
      </c>
      <c r="BK127" s="164">
        <f>ROUND(I127*H127,2)</f>
        <v>0</v>
      </c>
      <c r="BL127" s="18" t="s">
        <v>146</v>
      </c>
      <c r="BM127" s="163" t="s">
        <v>570</v>
      </c>
    </row>
    <row r="128" spans="1:65" s="2" customFormat="1" ht="24.2" customHeight="1">
      <c r="A128" s="33"/>
      <c r="B128" s="150"/>
      <c r="C128" s="151" t="s">
        <v>91</v>
      </c>
      <c r="D128" s="151" t="s">
        <v>142</v>
      </c>
      <c r="E128" s="152" t="s">
        <v>571</v>
      </c>
      <c r="F128" s="153" t="s">
        <v>572</v>
      </c>
      <c r="G128" s="154" t="s">
        <v>145</v>
      </c>
      <c r="H128" s="155">
        <v>444.4</v>
      </c>
      <c r="I128" s="156"/>
      <c r="J128" s="157">
        <f>ROUND(I128*H128,2)</f>
        <v>0</v>
      </c>
      <c r="K128" s="158"/>
      <c r="L128" s="34"/>
      <c r="M128" s="159" t="s">
        <v>1</v>
      </c>
      <c r="N128" s="160" t="s">
        <v>41</v>
      </c>
      <c r="O128" s="59"/>
      <c r="P128" s="161">
        <f>O128*H128</f>
        <v>0</v>
      </c>
      <c r="Q128" s="161">
        <v>0</v>
      </c>
      <c r="R128" s="161">
        <f>Q128*H128</f>
        <v>0</v>
      </c>
      <c r="S128" s="161">
        <v>0</v>
      </c>
      <c r="T128" s="162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3" t="s">
        <v>146</v>
      </c>
      <c r="AT128" s="163" t="s">
        <v>142</v>
      </c>
      <c r="AU128" s="163" t="s">
        <v>91</v>
      </c>
      <c r="AY128" s="18" t="s">
        <v>139</v>
      </c>
      <c r="BE128" s="164">
        <f>IF(N128="základná",J128,0)</f>
        <v>0</v>
      </c>
      <c r="BF128" s="164">
        <f>IF(N128="znížená",J128,0)</f>
        <v>0</v>
      </c>
      <c r="BG128" s="164">
        <f>IF(N128="zákl. prenesená",J128,0)</f>
        <v>0</v>
      </c>
      <c r="BH128" s="164">
        <f>IF(N128="zníž. prenesená",J128,0)</f>
        <v>0</v>
      </c>
      <c r="BI128" s="164">
        <f>IF(N128="nulová",J128,0)</f>
        <v>0</v>
      </c>
      <c r="BJ128" s="18" t="s">
        <v>91</v>
      </c>
      <c r="BK128" s="164">
        <f>ROUND(I128*H128,2)</f>
        <v>0</v>
      </c>
      <c r="BL128" s="18" t="s">
        <v>146</v>
      </c>
      <c r="BM128" s="163" t="s">
        <v>573</v>
      </c>
    </row>
    <row r="129" spans="1:65" s="13" customFormat="1">
      <c r="B129" s="165"/>
      <c r="D129" s="166" t="s">
        <v>169</v>
      </c>
      <c r="E129" s="167" t="s">
        <v>1</v>
      </c>
      <c r="F129" s="168" t="s">
        <v>574</v>
      </c>
      <c r="H129" s="169">
        <v>444.4</v>
      </c>
      <c r="I129" s="170"/>
      <c r="L129" s="165"/>
      <c r="M129" s="171"/>
      <c r="N129" s="172"/>
      <c r="O129" s="172"/>
      <c r="P129" s="172"/>
      <c r="Q129" s="172"/>
      <c r="R129" s="172"/>
      <c r="S129" s="172"/>
      <c r="T129" s="173"/>
      <c r="AT129" s="167" t="s">
        <v>169</v>
      </c>
      <c r="AU129" s="167" t="s">
        <v>91</v>
      </c>
      <c r="AV129" s="13" t="s">
        <v>91</v>
      </c>
      <c r="AW129" s="13" t="s">
        <v>31</v>
      </c>
      <c r="AX129" s="13" t="s">
        <v>83</v>
      </c>
      <c r="AY129" s="167" t="s">
        <v>139</v>
      </c>
    </row>
    <row r="130" spans="1:65" s="2" customFormat="1" ht="24.2" customHeight="1">
      <c r="A130" s="33"/>
      <c r="B130" s="150"/>
      <c r="C130" s="151" t="s">
        <v>152</v>
      </c>
      <c r="D130" s="151" t="s">
        <v>142</v>
      </c>
      <c r="E130" s="152" t="s">
        <v>575</v>
      </c>
      <c r="F130" s="153" t="s">
        <v>576</v>
      </c>
      <c r="G130" s="154" t="s">
        <v>145</v>
      </c>
      <c r="H130" s="155">
        <v>1046.5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146</v>
      </c>
      <c r="AT130" s="163" t="s">
        <v>142</v>
      </c>
      <c r="AU130" s="163" t="s">
        <v>91</v>
      </c>
      <c r="AY130" s="18" t="s">
        <v>139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91</v>
      </c>
      <c r="BK130" s="164">
        <f>ROUND(I130*H130,2)</f>
        <v>0</v>
      </c>
      <c r="BL130" s="18" t="s">
        <v>146</v>
      </c>
      <c r="BM130" s="163" t="s">
        <v>577</v>
      </c>
    </row>
    <row r="131" spans="1:65" s="2" customFormat="1" ht="24.2" customHeight="1">
      <c r="A131" s="33"/>
      <c r="B131" s="150"/>
      <c r="C131" s="182" t="s">
        <v>148</v>
      </c>
      <c r="D131" s="182" t="s">
        <v>211</v>
      </c>
      <c r="E131" s="183" t="s">
        <v>578</v>
      </c>
      <c r="F131" s="184" t="s">
        <v>579</v>
      </c>
      <c r="G131" s="185" t="s">
        <v>580</v>
      </c>
      <c r="H131" s="186">
        <v>15.7</v>
      </c>
      <c r="I131" s="187"/>
      <c r="J131" s="188">
        <f>ROUND(I131*H131,2)</f>
        <v>0</v>
      </c>
      <c r="K131" s="189"/>
      <c r="L131" s="190"/>
      <c r="M131" s="191" t="s">
        <v>1</v>
      </c>
      <c r="N131" s="192" t="s">
        <v>41</v>
      </c>
      <c r="O131" s="59"/>
      <c r="P131" s="161">
        <f>O131*H131</f>
        <v>0</v>
      </c>
      <c r="Q131" s="161">
        <v>1E-3</v>
      </c>
      <c r="R131" s="161">
        <f>Q131*H131</f>
        <v>1.5699999999999999E-2</v>
      </c>
      <c r="S131" s="161">
        <v>0</v>
      </c>
      <c r="T131" s="162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3" t="s">
        <v>148</v>
      </c>
      <c r="AT131" s="163" t="s">
        <v>211</v>
      </c>
      <c r="AU131" s="163" t="s">
        <v>91</v>
      </c>
      <c r="AY131" s="18" t="s">
        <v>139</v>
      </c>
      <c r="BE131" s="164">
        <f>IF(N131="základná",J131,0)</f>
        <v>0</v>
      </c>
      <c r="BF131" s="164">
        <f>IF(N131="znížená",J131,0)</f>
        <v>0</v>
      </c>
      <c r="BG131" s="164">
        <f>IF(N131="zákl. prenesená",J131,0)</f>
        <v>0</v>
      </c>
      <c r="BH131" s="164">
        <f>IF(N131="zníž. prenesená",J131,0)</f>
        <v>0</v>
      </c>
      <c r="BI131" s="164">
        <f>IF(N131="nulová",J131,0)</f>
        <v>0</v>
      </c>
      <c r="BJ131" s="18" t="s">
        <v>91</v>
      </c>
      <c r="BK131" s="164">
        <f>ROUND(I131*H131,2)</f>
        <v>0</v>
      </c>
      <c r="BL131" s="18" t="s">
        <v>146</v>
      </c>
      <c r="BM131" s="163" t="s">
        <v>581</v>
      </c>
    </row>
    <row r="132" spans="1:65" s="2" customFormat="1" ht="14.45" customHeight="1">
      <c r="A132" s="33"/>
      <c r="B132" s="150"/>
      <c r="C132" s="182" t="s">
        <v>266</v>
      </c>
      <c r="D132" s="182" t="s">
        <v>211</v>
      </c>
      <c r="E132" s="183" t="s">
        <v>582</v>
      </c>
      <c r="F132" s="184" t="s">
        <v>583</v>
      </c>
      <c r="G132" s="185" t="s">
        <v>580</v>
      </c>
      <c r="H132" s="186">
        <v>6.28</v>
      </c>
      <c r="I132" s="187"/>
      <c r="J132" s="188">
        <f>ROUND(I132*H132,2)</f>
        <v>0</v>
      </c>
      <c r="K132" s="189"/>
      <c r="L132" s="190"/>
      <c r="M132" s="191" t="s">
        <v>1</v>
      </c>
      <c r="N132" s="192" t="s">
        <v>41</v>
      </c>
      <c r="O132" s="59"/>
      <c r="P132" s="161">
        <f>O132*H132</f>
        <v>0</v>
      </c>
      <c r="Q132" s="161">
        <v>1E-3</v>
      </c>
      <c r="R132" s="161">
        <f>Q132*H132</f>
        <v>6.28E-3</v>
      </c>
      <c r="S132" s="161">
        <v>0</v>
      </c>
      <c r="T132" s="162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3" t="s">
        <v>148</v>
      </c>
      <c r="AT132" s="163" t="s">
        <v>211</v>
      </c>
      <c r="AU132" s="163" t="s">
        <v>91</v>
      </c>
      <c r="AY132" s="18" t="s">
        <v>139</v>
      </c>
      <c r="BE132" s="164">
        <f>IF(N132="základná",J132,0)</f>
        <v>0</v>
      </c>
      <c r="BF132" s="164">
        <f>IF(N132="znížená",J132,0)</f>
        <v>0</v>
      </c>
      <c r="BG132" s="164">
        <f>IF(N132="zákl. prenesená",J132,0)</f>
        <v>0</v>
      </c>
      <c r="BH132" s="164">
        <f>IF(N132="zníž. prenesená",J132,0)</f>
        <v>0</v>
      </c>
      <c r="BI132" s="164">
        <f>IF(N132="nulová",J132,0)</f>
        <v>0</v>
      </c>
      <c r="BJ132" s="18" t="s">
        <v>91</v>
      </c>
      <c r="BK132" s="164">
        <f>ROUND(I132*H132,2)</f>
        <v>0</v>
      </c>
      <c r="BL132" s="18" t="s">
        <v>146</v>
      </c>
      <c r="BM132" s="163" t="s">
        <v>584</v>
      </c>
    </row>
    <row r="133" spans="1:65" s="2" customFormat="1" ht="14.45" customHeight="1">
      <c r="A133" s="33"/>
      <c r="B133" s="150"/>
      <c r="C133" s="151" t="s">
        <v>156</v>
      </c>
      <c r="D133" s="151" t="s">
        <v>142</v>
      </c>
      <c r="E133" s="152" t="s">
        <v>585</v>
      </c>
      <c r="F133" s="153" t="s">
        <v>586</v>
      </c>
      <c r="G133" s="154" t="s">
        <v>145</v>
      </c>
      <c r="H133" s="155">
        <v>2064.5</v>
      </c>
      <c r="I133" s="156"/>
      <c r="J133" s="157">
        <f>ROUND(I133*H133,2)</f>
        <v>0</v>
      </c>
      <c r="K133" s="158"/>
      <c r="L133" s="34"/>
      <c r="M133" s="159" t="s">
        <v>1</v>
      </c>
      <c r="N133" s="160" t="s">
        <v>41</v>
      </c>
      <c r="O133" s="59"/>
      <c r="P133" s="161">
        <f>O133*H133</f>
        <v>0</v>
      </c>
      <c r="Q133" s="161">
        <v>0</v>
      </c>
      <c r="R133" s="161">
        <f>Q133*H133</f>
        <v>0</v>
      </c>
      <c r="S133" s="161">
        <v>0</v>
      </c>
      <c r="T133" s="162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3" t="s">
        <v>146</v>
      </c>
      <c r="AT133" s="163" t="s">
        <v>142</v>
      </c>
      <c r="AU133" s="163" t="s">
        <v>91</v>
      </c>
      <c r="AY133" s="18" t="s">
        <v>139</v>
      </c>
      <c r="BE133" s="164">
        <f>IF(N133="základná",J133,0)</f>
        <v>0</v>
      </c>
      <c r="BF133" s="164">
        <f>IF(N133="znížená",J133,0)</f>
        <v>0</v>
      </c>
      <c r="BG133" s="164">
        <f>IF(N133="zákl. prenesená",J133,0)</f>
        <v>0</v>
      </c>
      <c r="BH133" s="164">
        <f>IF(N133="zníž. prenesená",J133,0)</f>
        <v>0</v>
      </c>
      <c r="BI133" s="164">
        <f>IF(N133="nulová",J133,0)</f>
        <v>0</v>
      </c>
      <c r="BJ133" s="18" t="s">
        <v>91</v>
      </c>
      <c r="BK133" s="164">
        <f>ROUND(I133*H133,2)</f>
        <v>0</v>
      </c>
      <c r="BL133" s="18" t="s">
        <v>146</v>
      </c>
      <c r="BM133" s="163" t="s">
        <v>587</v>
      </c>
    </row>
    <row r="134" spans="1:65" s="2" customFormat="1" ht="14.45" customHeight="1">
      <c r="A134" s="33"/>
      <c r="B134" s="150"/>
      <c r="C134" s="182" t="s">
        <v>141</v>
      </c>
      <c r="D134" s="182" t="s">
        <v>211</v>
      </c>
      <c r="E134" s="183" t="s">
        <v>588</v>
      </c>
      <c r="F134" s="184" t="s">
        <v>589</v>
      </c>
      <c r="G134" s="185" t="s">
        <v>580</v>
      </c>
      <c r="H134" s="186">
        <v>82.58</v>
      </c>
      <c r="I134" s="187"/>
      <c r="J134" s="188">
        <f>ROUND(I134*H134,2)</f>
        <v>0</v>
      </c>
      <c r="K134" s="189"/>
      <c r="L134" s="190"/>
      <c r="M134" s="191" t="s">
        <v>1</v>
      </c>
      <c r="N134" s="192" t="s">
        <v>41</v>
      </c>
      <c r="O134" s="59"/>
      <c r="P134" s="161">
        <f>O134*H134</f>
        <v>0</v>
      </c>
      <c r="Q134" s="161">
        <v>1E-3</v>
      </c>
      <c r="R134" s="161">
        <f>Q134*H134</f>
        <v>8.2580000000000001E-2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148</v>
      </c>
      <c r="AT134" s="163" t="s">
        <v>211</v>
      </c>
      <c r="AU134" s="163" t="s">
        <v>91</v>
      </c>
      <c r="AY134" s="18" t="s">
        <v>139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91</v>
      </c>
      <c r="BK134" s="164">
        <f>ROUND(I134*H134,2)</f>
        <v>0</v>
      </c>
      <c r="BL134" s="18" t="s">
        <v>146</v>
      </c>
      <c r="BM134" s="163" t="s">
        <v>590</v>
      </c>
    </row>
    <row r="135" spans="1:65" s="13" customFormat="1" ht="22.5">
      <c r="B135" s="165"/>
      <c r="D135" s="166" t="s">
        <v>169</v>
      </c>
      <c r="F135" s="168" t="s">
        <v>591</v>
      </c>
      <c r="H135" s="169">
        <v>82.58</v>
      </c>
      <c r="I135" s="170"/>
      <c r="L135" s="165"/>
      <c r="M135" s="171"/>
      <c r="N135" s="172"/>
      <c r="O135" s="172"/>
      <c r="P135" s="172"/>
      <c r="Q135" s="172"/>
      <c r="R135" s="172"/>
      <c r="S135" s="172"/>
      <c r="T135" s="173"/>
      <c r="AT135" s="167" t="s">
        <v>169</v>
      </c>
      <c r="AU135" s="167" t="s">
        <v>91</v>
      </c>
      <c r="AV135" s="13" t="s">
        <v>91</v>
      </c>
      <c r="AW135" s="13" t="s">
        <v>3</v>
      </c>
      <c r="AX135" s="13" t="s">
        <v>83</v>
      </c>
      <c r="AY135" s="167" t="s">
        <v>139</v>
      </c>
    </row>
    <row r="136" spans="1:65" s="2" customFormat="1" ht="37.9" customHeight="1">
      <c r="A136" s="33"/>
      <c r="B136" s="150"/>
      <c r="C136" s="151" t="s">
        <v>592</v>
      </c>
      <c r="D136" s="151" t="s">
        <v>142</v>
      </c>
      <c r="E136" s="152" t="s">
        <v>593</v>
      </c>
      <c r="F136" s="153" t="s">
        <v>594</v>
      </c>
      <c r="G136" s="154" t="s">
        <v>208</v>
      </c>
      <c r="H136" s="155">
        <v>1148</v>
      </c>
      <c r="I136" s="156"/>
      <c r="J136" s="157">
        <f t="shared" ref="J136:J182" si="0">ROUND(I136*H136,2)</f>
        <v>0</v>
      </c>
      <c r="K136" s="158"/>
      <c r="L136" s="34"/>
      <c r="M136" s="159" t="s">
        <v>1</v>
      </c>
      <c r="N136" s="160" t="s">
        <v>41</v>
      </c>
      <c r="O136" s="59"/>
      <c r="P136" s="161">
        <f t="shared" ref="P136:P182" si="1">O136*H136</f>
        <v>0</v>
      </c>
      <c r="Q136" s="161">
        <v>0</v>
      </c>
      <c r="R136" s="161">
        <f t="shared" ref="R136:R182" si="2">Q136*H136</f>
        <v>0</v>
      </c>
      <c r="S136" s="161">
        <v>0</v>
      </c>
      <c r="T136" s="162">
        <f t="shared" ref="T136:T182" si="3"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3" t="s">
        <v>146</v>
      </c>
      <c r="AT136" s="163" t="s">
        <v>142</v>
      </c>
      <c r="AU136" s="163" t="s">
        <v>91</v>
      </c>
      <c r="AY136" s="18" t="s">
        <v>139</v>
      </c>
      <c r="BE136" s="164">
        <f t="shared" ref="BE136:BE182" si="4">IF(N136="základná",J136,0)</f>
        <v>0</v>
      </c>
      <c r="BF136" s="164">
        <f t="shared" ref="BF136:BF182" si="5">IF(N136="znížená",J136,0)</f>
        <v>0</v>
      </c>
      <c r="BG136" s="164">
        <f t="shared" ref="BG136:BG182" si="6">IF(N136="zákl. prenesená",J136,0)</f>
        <v>0</v>
      </c>
      <c r="BH136" s="164">
        <f t="shared" ref="BH136:BH182" si="7">IF(N136="zníž. prenesená",J136,0)</f>
        <v>0</v>
      </c>
      <c r="BI136" s="164">
        <f t="shared" ref="BI136:BI182" si="8">IF(N136="nulová",J136,0)</f>
        <v>0</v>
      </c>
      <c r="BJ136" s="18" t="s">
        <v>91</v>
      </c>
      <c r="BK136" s="164">
        <f t="shared" ref="BK136:BK182" si="9">ROUND(I136*H136,2)</f>
        <v>0</v>
      </c>
      <c r="BL136" s="18" t="s">
        <v>146</v>
      </c>
      <c r="BM136" s="163" t="s">
        <v>595</v>
      </c>
    </row>
    <row r="137" spans="1:65" s="2" customFormat="1" ht="37.9" customHeight="1">
      <c r="A137" s="33"/>
      <c r="B137" s="150"/>
      <c r="C137" s="151" t="s">
        <v>596</v>
      </c>
      <c r="D137" s="151" t="s">
        <v>142</v>
      </c>
      <c r="E137" s="152" t="s">
        <v>597</v>
      </c>
      <c r="F137" s="153" t="s">
        <v>598</v>
      </c>
      <c r="G137" s="154" t="s">
        <v>208</v>
      </c>
      <c r="H137" s="155">
        <v>202</v>
      </c>
      <c r="I137" s="156"/>
      <c r="J137" s="157">
        <f t="shared" si="0"/>
        <v>0</v>
      </c>
      <c r="K137" s="158"/>
      <c r="L137" s="34"/>
      <c r="M137" s="159" t="s">
        <v>1</v>
      </c>
      <c r="N137" s="160" t="s">
        <v>41</v>
      </c>
      <c r="O137" s="59"/>
      <c r="P137" s="161">
        <f t="shared" si="1"/>
        <v>0</v>
      </c>
      <c r="Q137" s="161">
        <v>0</v>
      </c>
      <c r="R137" s="161">
        <f t="shared" si="2"/>
        <v>0</v>
      </c>
      <c r="S137" s="161">
        <v>0</v>
      </c>
      <c r="T137" s="162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3" t="s">
        <v>146</v>
      </c>
      <c r="AT137" s="163" t="s">
        <v>142</v>
      </c>
      <c r="AU137" s="163" t="s">
        <v>91</v>
      </c>
      <c r="AY137" s="18" t="s">
        <v>139</v>
      </c>
      <c r="BE137" s="164">
        <f t="shared" si="4"/>
        <v>0</v>
      </c>
      <c r="BF137" s="164">
        <f t="shared" si="5"/>
        <v>0</v>
      </c>
      <c r="BG137" s="164">
        <f t="shared" si="6"/>
        <v>0</v>
      </c>
      <c r="BH137" s="164">
        <f t="shared" si="7"/>
        <v>0</v>
      </c>
      <c r="BI137" s="164">
        <f t="shared" si="8"/>
        <v>0</v>
      </c>
      <c r="BJ137" s="18" t="s">
        <v>91</v>
      </c>
      <c r="BK137" s="164">
        <f t="shared" si="9"/>
        <v>0</v>
      </c>
      <c r="BL137" s="18" t="s">
        <v>146</v>
      </c>
      <c r="BM137" s="163" t="s">
        <v>599</v>
      </c>
    </row>
    <row r="138" spans="1:65" s="2" customFormat="1" ht="37.9" customHeight="1">
      <c r="A138" s="33"/>
      <c r="B138" s="150"/>
      <c r="C138" s="151" t="s">
        <v>600</v>
      </c>
      <c r="D138" s="151" t="s">
        <v>142</v>
      </c>
      <c r="E138" s="152" t="s">
        <v>601</v>
      </c>
      <c r="F138" s="153" t="s">
        <v>602</v>
      </c>
      <c r="G138" s="154" t="s">
        <v>208</v>
      </c>
      <c r="H138" s="155">
        <v>19</v>
      </c>
      <c r="I138" s="156"/>
      <c r="J138" s="157">
        <f t="shared" si="0"/>
        <v>0</v>
      </c>
      <c r="K138" s="158"/>
      <c r="L138" s="34"/>
      <c r="M138" s="159" t="s">
        <v>1</v>
      </c>
      <c r="N138" s="160" t="s">
        <v>41</v>
      </c>
      <c r="O138" s="59"/>
      <c r="P138" s="161">
        <f t="shared" si="1"/>
        <v>0</v>
      </c>
      <c r="Q138" s="161">
        <v>0</v>
      </c>
      <c r="R138" s="161">
        <f t="shared" si="2"/>
        <v>0</v>
      </c>
      <c r="S138" s="161">
        <v>0</v>
      </c>
      <c r="T138" s="162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3" t="s">
        <v>146</v>
      </c>
      <c r="AT138" s="163" t="s">
        <v>142</v>
      </c>
      <c r="AU138" s="163" t="s">
        <v>91</v>
      </c>
      <c r="AY138" s="18" t="s">
        <v>139</v>
      </c>
      <c r="BE138" s="164">
        <f t="shared" si="4"/>
        <v>0</v>
      </c>
      <c r="BF138" s="164">
        <f t="shared" si="5"/>
        <v>0</v>
      </c>
      <c r="BG138" s="164">
        <f t="shared" si="6"/>
        <v>0</v>
      </c>
      <c r="BH138" s="164">
        <f t="shared" si="7"/>
        <v>0</v>
      </c>
      <c r="BI138" s="164">
        <f t="shared" si="8"/>
        <v>0</v>
      </c>
      <c r="BJ138" s="18" t="s">
        <v>91</v>
      </c>
      <c r="BK138" s="164">
        <f t="shared" si="9"/>
        <v>0</v>
      </c>
      <c r="BL138" s="18" t="s">
        <v>146</v>
      </c>
      <c r="BM138" s="163" t="s">
        <v>603</v>
      </c>
    </row>
    <row r="139" spans="1:65" s="2" customFormat="1" ht="24.2" customHeight="1">
      <c r="A139" s="33"/>
      <c r="B139" s="150"/>
      <c r="C139" s="151" t="s">
        <v>494</v>
      </c>
      <c r="D139" s="151" t="s">
        <v>142</v>
      </c>
      <c r="E139" s="152" t="s">
        <v>604</v>
      </c>
      <c r="F139" s="153" t="s">
        <v>605</v>
      </c>
      <c r="G139" s="154" t="s">
        <v>208</v>
      </c>
      <c r="H139" s="155">
        <v>533</v>
      </c>
      <c r="I139" s="156"/>
      <c r="J139" s="157">
        <f t="shared" si="0"/>
        <v>0</v>
      </c>
      <c r="K139" s="158"/>
      <c r="L139" s="34"/>
      <c r="M139" s="159" t="s">
        <v>1</v>
      </c>
      <c r="N139" s="160" t="s">
        <v>41</v>
      </c>
      <c r="O139" s="59"/>
      <c r="P139" s="161">
        <f t="shared" si="1"/>
        <v>0</v>
      </c>
      <c r="Q139" s="161">
        <v>0</v>
      </c>
      <c r="R139" s="161">
        <f t="shared" si="2"/>
        <v>0</v>
      </c>
      <c r="S139" s="161">
        <v>0</v>
      </c>
      <c r="T139" s="162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3" t="s">
        <v>146</v>
      </c>
      <c r="AT139" s="163" t="s">
        <v>142</v>
      </c>
      <c r="AU139" s="163" t="s">
        <v>91</v>
      </c>
      <c r="AY139" s="18" t="s">
        <v>139</v>
      </c>
      <c r="BE139" s="164">
        <f t="shared" si="4"/>
        <v>0</v>
      </c>
      <c r="BF139" s="164">
        <f t="shared" si="5"/>
        <v>0</v>
      </c>
      <c r="BG139" s="164">
        <f t="shared" si="6"/>
        <v>0</v>
      </c>
      <c r="BH139" s="164">
        <f t="shared" si="7"/>
        <v>0</v>
      </c>
      <c r="BI139" s="164">
        <f t="shared" si="8"/>
        <v>0</v>
      </c>
      <c r="BJ139" s="18" t="s">
        <v>91</v>
      </c>
      <c r="BK139" s="164">
        <f t="shared" si="9"/>
        <v>0</v>
      </c>
      <c r="BL139" s="18" t="s">
        <v>146</v>
      </c>
      <c r="BM139" s="163" t="s">
        <v>606</v>
      </c>
    </row>
    <row r="140" spans="1:65" s="2" customFormat="1" ht="14.45" customHeight="1">
      <c r="A140" s="33"/>
      <c r="B140" s="150"/>
      <c r="C140" s="182" t="s">
        <v>321</v>
      </c>
      <c r="D140" s="182" t="s">
        <v>211</v>
      </c>
      <c r="E140" s="183" t="s">
        <v>607</v>
      </c>
      <c r="F140" s="184" t="s">
        <v>608</v>
      </c>
      <c r="G140" s="185" t="s">
        <v>1</v>
      </c>
      <c r="H140" s="186">
        <v>36</v>
      </c>
      <c r="I140" s="187"/>
      <c r="J140" s="188">
        <f t="shared" si="0"/>
        <v>0</v>
      </c>
      <c r="K140" s="189"/>
      <c r="L140" s="190"/>
      <c r="M140" s="191" t="s">
        <v>1</v>
      </c>
      <c r="N140" s="192" t="s">
        <v>41</v>
      </c>
      <c r="O140" s="59"/>
      <c r="P140" s="161">
        <f t="shared" si="1"/>
        <v>0</v>
      </c>
      <c r="Q140" s="161">
        <v>0</v>
      </c>
      <c r="R140" s="161">
        <f t="shared" si="2"/>
        <v>0</v>
      </c>
      <c r="S140" s="161">
        <v>0</v>
      </c>
      <c r="T140" s="162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148</v>
      </c>
      <c r="AT140" s="163" t="s">
        <v>211</v>
      </c>
      <c r="AU140" s="163" t="s">
        <v>91</v>
      </c>
      <c r="AY140" s="18" t="s">
        <v>139</v>
      </c>
      <c r="BE140" s="164">
        <f t="shared" si="4"/>
        <v>0</v>
      </c>
      <c r="BF140" s="164">
        <f t="shared" si="5"/>
        <v>0</v>
      </c>
      <c r="BG140" s="164">
        <f t="shared" si="6"/>
        <v>0</v>
      </c>
      <c r="BH140" s="164">
        <f t="shared" si="7"/>
        <v>0</v>
      </c>
      <c r="BI140" s="164">
        <f t="shared" si="8"/>
        <v>0</v>
      </c>
      <c r="BJ140" s="18" t="s">
        <v>91</v>
      </c>
      <c r="BK140" s="164">
        <f t="shared" si="9"/>
        <v>0</v>
      </c>
      <c r="BL140" s="18" t="s">
        <v>146</v>
      </c>
      <c r="BM140" s="163" t="s">
        <v>609</v>
      </c>
    </row>
    <row r="141" spans="1:65" s="2" customFormat="1" ht="14.45" customHeight="1">
      <c r="A141" s="33"/>
      <c r="B141" s="150"/>
      <c r="C141" s="182" t="s">
        <v>328</v>
      </c>
      <c r="D141" s="182" t="s">
        <v>211</v>
      </c>
      <c r="E141" s="183" t="s">
        <v>610</v>
      </c>
      <c r="F141" s="184" t="s">
        <v>611</v>
      </c>
      <c r="G141" s="185" t="s">
        <v>1</v>
      </c>
      <c r="H141" s="186">
        <v>20</v>
      </c>
      <c r="I141" s="187"/>
      <c r="J141" s="188">
        <f t="shared" si="0"/>
        <v>0</v>
      </c>
      <c r="K141" s="189"/>
      <c r="L141" s="190"/>
      <c r="M141" s="191" t="s">
        <v>1</v>
      </c>
      <c r="N141" s="192" t="s">
        <v>41</v>
      </c>
      <c r="O141" s="59"/>
      <c r="P141" s="161">
        <f t="shared" si="1"/>
        <v>0</v>
      </c>
      <c r="Q141" s="161">
        <v>0</v>
      </c>
      <c r="R141" s="161">
        <f t="shared" si="2"/>
        <v>0</v>
      </c>
      <c r="S141" s="161">
        <v>0</v>
      </c>
      <c r="T141" s="162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3" t="s">
        <v>148</v>
      </c>
      <c r="AT141" s="163" t="s">
        <v>211</v>
      </c>
      <c r="AU141" s="163" t="s">
        <v>91</v>
      </c>
      <c r="AY141" s="18" t="s">
        <v>139</v>
      </c>
      <c r="BE141" s="164">
        <f t="shared" si="4"/>
        <v>0</v>
      </c>
      <c r="BF141" s="164">
        <f t="shared" si="5"/>
        <v>0</v>
      </c>
      <c r="BG141" s="164">
        <f t="shared" si="6"/>
        <v>0</v>
      </c>
      <c r="BH141" s="164">
        <f t="shared" si="7"/>
        <v>0</v>
      </c>
      <c r="BI141" s="164">
        <f t="shared" si="8"/>
        <v>0</v>
      </c>
      <c r="BJ141" s="18" t="s">
        <v>91</v>
      </c>
      <c r="BK141" s="164">
        <f t="shared" si="9"/>
        <v>0</v>
      </c>
      <c r="BL141" s="18" t="s">
        <v>146</v>
      </c>
      <c r="BM141" s="163" t="s">
        <v>612</v>
      </c>
    </row>
    <row r="142" spans="1:65" s="2" customFormat="1" ht="14.45" customHeight="1">
      <c r="A142" s="33"/>
      <c r="B142" s="150"/>
      <c r="C142" s="182" t="s">
        <v>252</v>
      </c>
      <c r="D142" s="182" t="s">
        <v>211</v>
      </c>
      <c r="E142" s="183" t="s">
        <v>613</v>
      </c>
      <c r="F142" s="184" t="s">
        <v>614</v>
      </c>
      <c r="G142" s="185" t="s">
        <v>1</v>
      </c>
      <c r="H142" s="186">
        <v>27</v>
      </c>
      <c r="I142" s="187"/>
      <c r="J142" s="188">
        <f t="shared" si="0"/>
        <v>0</v>
      </c>
      <c r="K142" s="189"/>
      <c r="L142" s="190"/>
      <c r="M142" s="191" t="s">
        <v>1</v>
      </c>
      <c r="N142" s="192" t="s">
        <v>41</v>
      </c>
      <c r="O142" s="59"/>
      <c r="P142" s="161">
        <f t="shared" si="1"/>
        <v>0</v>
      </c>
      <c r="Q142" s="161">
        <v>0</v>
      </c>
      <c r="R142" s="161">
        <f t="shared" si="2"/>
        <v>0</v>
      </c>
      <c r="S142" s="161">
        <v>0</v>
      </c>
      <c r="T142" s="162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148</v>
      </c>
      <c r="AT142" s="163" t="s">
        <v>211</v>
      </c>
      <c r="AU142" s="163" t="s">
        <v>91</v>
      </c>
      <c r="AY142" s="18" t="s">
        <v>139</v>
      </c>
      <c r="BE142" s="164">
        <f t="shared" si="4"/>
        <v>0</v>
      </c>
      <c r="BF142" s="164">
        <f t="shared" si="5"/>
        <v>0</v>
      </c>
      <c r="BG142" s="164">
        <f t="shared" si="6"/>
        <v>0</v>
      </c>
      <c r="BH142" s="164">
        <f t="shared" si="7"/>
        <v>0</v>
      </c>
      <c r="BI142" s="164">
        <f t="shared" si="8"/>
        <v>0</v>
      </c>
      <c r="BJ142" s="18" t="s">
        <v>91</v>
      </c>
      <c r="BK142" s="164">
        <f t="shared" si="9"/>
        <v>0</v>
      </c>
      <c r="BL142" s="18" t="s">
        <v>146</v>
      </c>
      <c r="BM142" s="163" t="s">
        <v>615</v>
      </c>
    </row>
    <row r="143" spans="1:65" s="2" customFormat="1" ht="14.45" customHeight="1">
      <c r="A143" s="33"/>
      <c r="B143" s="150"/>
      <c r="C143" s="182" t="s">
        <v>248</v>
      </c>
      <c r="D143" s="182" t="s">
        <v>211</v>
      </c>
      <c r="E143" s="183" t="s">
        <v>616</v>
      </c>
      <c r="F143" s="184" t="s">
        <v>617</v>
      </c>
      <c r="G143" s="185" t="s">
        <v>1</v>
      </c>
      <c r="H143" s="186">
        <v>14</v>
      </c>
      <c r="I143" s="187"/>
      <c r="J143" s="188">
        <f t="shared" si="0"/>
        <v>0</v>
      </c>
      <c r="K143" s="189"/>
      <c r="L143" s="190"/>
      <c r="M143" s="191" t="s">
        <v>1</v>
      </c>
      <c r="N143" s="192" t="s">
        <v>41</v>
      </c>
      <c r="O143" s="59"/>
      <c r="P143" s="161">
        <f t="shared" si="1"/>
        <v>0</v>
      </c>
      <c r="Q143" s="161">
        <v>0</v>
      </c>
      <c r="R143" s="161">
        <f t="shared" si="2"/>
        <v>0</v>
      </c>
      <c r="S143" s="161">
        <v>0</v>
      </c>
      <c r="T143" s="162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3" t="s">
        <v>148</v>
      </c>
      <c r="AT143" s="163" t="s">
        <v>211</v>
      </c>
      <c r="AU143" s="163" t="s">
        <v>91</v>
      </c>
      <c r="AY143" s="18" t="s">
        <v>139</v>
      </c>
      <c r="BE143" s="164">
        <f t="shared" si="4"/>
        <v>0</v>
      </c>
      <c r="BF143" s="164">
        <f t="shared" si="5"/>
        <v>0</v>
      </c>
      <c r="BG143" s="164">
        <f t="shared" si="6"/>
        <v>0</v>
      </c>
      <c r="BH143" s="164">
        <f t="shared" si="7"/>
        <v>0</v>
      </c>
      <c r="BI143" s="164">
        <f t="shared" si="8"/>
        <v>0</v>
      </c>
      <c r="BJ143" s="18" t="s">
        <v>91</v>
      </c>
      <c r="BK143" s="164">
        <f t="shared" si="9"/>
        <v>0</v>
      </c>
      <c r="BL143" s="18" t="s">
        <v>146</v>
      </c>
      <c r="BM143" s="163" t="s">
        <v>618</v>
      </c>
    </row>
    <row r="144" spans="1:65" s="2" customFormat="1" ht="14.45" customHeight="1">
      <c r="A144" s="33"/>
      <c r="B144" s="150"/>
      <c r="C144" s="182" t="s">
        <v>236</v>
      </c>
      <c r="D144" s="182" t="s">
        <v>211</v>
      </c>
      <c r="E144" s="183" t="s">
        <v>619</v>
      </c>
      <c r="F144" s="184" t="s">
        <v>620</v>
      </c>
      <c r="G144" s="185" t="s">
        <v>1</v>
      </c>
      <c r="H144" s="186">
        <v>23</v>
      </c>
      <c r="I144" s="187"/>
      <c r="J144" s="188">
        <f t="shared" si="0"/>
        <v>0</v>
      </c>
      <c r="K144" s="189"/>
      <c r="L144" s="190"/>
      <c r="M144" s="191" t="s">
        <v>1</v>
      </c>
      <c r="N144" s="192" t="s">
        <v>41</v>
      </c>
      <c r="O144" s="59"/>
      <c r="P144" s="161">
        <f t="shared" si="1"/>
        <v>0</v>
      </c>
      <c r="Q144" s="161">
        <v>0</v>
      </c>
      <c r="R144" s="161">
        <f t="shared" si="2"/>
        <v>0</v>
      </c>
      <c r="S144" s="161">
        <v>0</v>
      </c>
      <c r="T144" s="162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148</v>
      </c>
      <c r="AT144" s="163" t="s">
        <v>211</v>
      </c>
      <c r="AU144" s="163" t="s">
        <v>91</v>
      </c>
      <c r="AY144" s="18" t="s">
        <v>139</v>
      </c>
      <c r="BE144" s="164">
        <f t="shared" si="4"/>
        <v>0</v>
      </c>
      <c r="BF144" s="164">
        <f t="shared" si="5"/>
        <v>0</v>
      </c>
      <c r="BG144" s="164">
        <f t="shared" si="6"/>
        <v>0</v>
      </c>
      <c r="BH144" s="164">
        <f t="shared" si="7"/>
        <v>0</v>
      </c>
      <c r="BI144" s="164">
        <f t="shared" si="8"/>
        <v>0</v>
      </c>
      <c r="BJ144" s="18" t="s">
        <v>91</v>
      </c>
      <c r="BK144" s="164">
        <f t="shared" si="9"/>
        <v>0</v>
      </c>
      <c r="BL144" s="18" t="s">
        <v>146</v>
      </c>
      <c r="BM144" s="163" t="s">
        <v>621</v>
      </c>
    </row>
    <row r="145" spans="1:65" s="2" customFormat="1" ht="14.45" customHeight="1">
      <c r="A145" s="33"/>
      <c r="B145" s="150"/>
      <c r="C145" s="182" t="s">
        <v>268</v>
      </c>
      <c r="D145" s="182" t="s">
        <v>211</v>
      </c>
      <c r="E145" s="183" t="s">
        <v>622</v>
      </c>
      <c r="F145" s="184" t="s">
        <v>623</v>
      </c>
      <c r="G145" s="185" t="s">
        <v>1</v>
      </c>
      <c r="H145" s="186">
        <v>42</v>
      </c>
      <c r="I145" s="187"/>
      <c r="J145" s="188">
        <f t="shared" si="0"/>
        <v>0</v>
      </c>
      <c r="K145" s="189"/>
      <c r="L145" s="190"/>
      <c r="M145" s="191" t="s">
        <v>1</v>
      </c>
      <c r="N145" s="192" t="s">
        <v>41</v>
      </c>
      <c r="O145" s="59"/>
      <c r="P145" s="161">
        <f t="shared" si="1"/>
        <v>0</v>
      </c>
      <c r="Q145" s="161">
        <v>0</v>
      </c>
      <c r="R145" s="161">
        <f t="shared" si="2"/>
        <v>0</v>
      </c>
      <c r="S145" s="161">
        <v>0</v>
      </c>
      <c r="T145" s="162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3" t="s">
        <v>148</v>
      </c>
      <c r="AT145" s="163" t="s">
        <v>211</v>
      </c>
      <c r="AU145" s="163" t="s">
        <v>91</v>
      </c>
      <c r="AY145" s="18" t="s">
        <v>139</v>
      </c>
      <c r="BE145" s="164">
        <f t="shared" si="4"/>
        <v>0</v>
      </c>
      <c r="BF145" s="164">
        <f t="shared" si="5"/>
        <v>0</v>
      </c>
      <c r="BG145" s="164">
        <f t="shared" si="6"/>
        <v>0</v>
      </c>
      <c r="BH145" s="164">
        <f t="shared" si="7"/>
        <v>0</v>
      </c>
      <c r="BI145" s="164">
        <f t="shared" si="8"/>
        <v>0</v>
      </c>
      <c r="BJ145" s="18" t="s">
        <v>91</v>
      </c>
      <c r="BK145" s="164">
        <f t="shared" si="9"/>
        <v>0</v>
      </c>
      <c r="BL145" s="18" t="s">
        <v>146</v>
      </c>
      <c r="BM145" s="163" t="s">
        <v>624</v>
      </c>
    </row>
    <row r="146" spans="1:65" s="2" customFormat="1" ht="14.45" customHeight="1">
      <c r="A146" s="33"/>
      <c r="B146" s="150"/>
      <c r="C146" s="182" t="s">
        <v>272</v>
      </c>
      <c r="D146" s="182" t="s">
        <v>211</v>
      </c>
      <c r="E146" s="183" t="s">
        <v>625</v>
      </c>
      <c r="F146" s="184" t="s">
        <v>626</v>
      </c>
      <c r="G146" s="185" t="s">
        <v>1</v>
      </c>
      <c r="H146" s="186">
        <v>23</v>
      </c>
      <c r="I146" s="187"/>
      <c r="J146" s="188">
        <f t="shared" si="0"/>
        <v>0</v>
      </c>
      <c r="K146" s="189"/>
      <c r="L146" s="190"/>
      <c r="M146" s="191" t="s">
        <v>1</v>
      </c>
      <c r="N146" s="192" t="s">
        <v>41</v>
      </c>
      <c r="O146" s="59"/>
      <c r="P146" s="161">
        <f t="shared" si="1"/>
        <v>0</v>
      </c>
      <c r="Q146" s="161">
        <v>0</v>
      </c>
      <c r="R146" s="161">
        <f t="shared" si="2"/>
        <v>0</v>
      </c>
      <c r="S146" s="161">
        <v>0</v>
      </c>
      <c r="T146" s="162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3" t="s">
        <v>148</v>
      </c>
      <c r="AT146" s="163" t="s">
        <v>211</v>
      </c>
      <c r="AU146" s="163" t="s">
        <v>91</v>
      </c>
      <c r="AY146" s="18" t="s">
        <v>139</v>
      </c>
      <c r="BE146" s="164">
        <f t="shared" si="4"/>
        <v>0</v>
      </c>
      <c r="BF146" s="164">
        <f t="shared" si="5"/>
        <v>0</v>
      </c>
      <c r="BG146" s="164">
        <f t="shared" si="6"/>
        <v>0</v>
      </c>
      <c r="BH146" s="164">
        <f t="shared" si="7"/>
        <v>0</v>
      </c>
      <c r="BI146" s="164">
        <f t="shared" si="8"/>
        <v>0</v>
      </c>
      <c r="BJ146" s="18" t="s">
        <v>91</v>
      </c>
      <c r="BK146" s="164">
        <f t="shared" si="9"/>
        <v>0</v>
      </c>
      <c r="BL146" s="18" t="s">
        <v>146</v>
      </c>
      <c r="BM146" s="163" t="s">
        <v>627</v>
      </c>
    </row>
    <row r="147" spans="1:65" s="2" customFormat="1" ht="14.45" customHeight="1">
      <c r="A147" s="33"/>
      <c r="B147" s="150"/>
      <c r="C147" s="182" t="s">
        <v>285</v>
      </c>
      <c r="D147" s="182" t="s">
        <v>211</v>
      </c>
      <c r="E147" s="183" t="s">
        <v>628</v>
      </c>
      <c r="F147" s="184" t="s">
        <v>629</v>
      </c>
      <c r="G147" s="185" t="s">
        <v>1</v>
      </c>
      <c r="H147" s="186">
        <v>14</v>
      </c>
      <c r="I147" s="187"/>
      <c r="J147" s="188">
        <f t="shared" si="0"/>
        <v>0</v>
      </c>
      <c r="K147" s="189"/>
      <c r="L147" s="190"/>
      <c r="M147" s="191" t="s">
        <v>1</v>
      </c>
      <c r="N147" s="192" t="s">
        <v>41</v>
      </c>
      <c r="O147" s="59"/>
      <c r="P147" s="161">
        <f t="shared" si="1"/>
        <v>0</v>
      </c>
      <c r="Q147" s="161">
        <v>0</v>
      </c>
      <c r="R147" s="161">
        <f t="shared" si="2"/>
        <v>0</v>
      </c>
      <c r="S147" s="161">
        <v>0</v>
      </c>
      <c r="T147" s="162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3" t="s">
        <v>148</v>
      </c>
      <c r="AT147" s="163" t="s">
        <v>211</v>
      </c>
      <c r="AU147" s="163" t="s">
        <v>91</v>
      </c>
      <c r="AY147" s="18" t="s">
        <v>139</v>
      </c>
      <c r="BE147" s="164">
        <f t="shared" si="4"/>
        <v>0</v>
      </c>
      <c r="BF147" s="164">
        <f t="shared" si="5"/>
        <v>0</v>
      </c>
      <c r="BG147" s="164">
        <f t="shared" si="6"/>
        <v>0</v>
      </c>
      <c r="BH147" s="164">
        <f t="shared" si="7"/>
        <v>0</v>
      </c>
      <c r="BI147" s="164">
        <f t="shared" si="8"/>
        <v>0</v>
      </c>
      <c r="BJ147" s="18" t="s">
        <v>91</v>
      </c>
      <c r="BK147" s="164">
        <f t="shared" si="9"/>
        <v>0</v>
      </c>
      <c r="BL147" s="18" t="s">
        <v>146</v>
      </c>
      <c r="BM147" s="163" t="s">
        <v>630</v>
      </c>
    </row>
    <row r="148" spans="1:65" s="2" customFormat="1" ht="14.45" customHeight="1">
      <c r="A148" s="33"/>
      <c r="B148" s="150"/>
      <c r="C148" s="182" t="s">
        <v>232</v>
      </c>
      <c r="D148" s="182" t="s">
        <v>211</v>
      </c>
      <c r="E148" s="183" t="s">
        <v>631</v>
      </c>
      <c r="F148" s="184" t="s">
        <v>632</v>
      </c>
      <c r="G148" s="185" t="s">
        <v>1</v>
      </c>
      <c r="H148" s="186">
        <v>18</v>
      </c>
      <c r="I148" s="187"/>
      <c r="J148" s="188">
        <f t="shared" si="0"/>
        <v>0</v>
      </c>
      <c r="K148" s="189"/>
      <c r="L148" s="190"/>
      <c r="M148" s="191" t="s">
        <v>1</v>
      </c>
      <c r="N148" s="192" t="s">
        <v>41</v>
      </c>
      <c r="O148" s="59"/>
      <c r="P148" s="161">
        <f t="shared" si="1"/>
        <v>0</v>
      </c>
      <c r="Q148" s="161">
        <v>0</v>
      </c>
      <c r="R148" s="161">
        <f t="shared" si="2"/>
        <v>0</v>
      </c>
      <c r="S148" s="161">
        <v>0</v>
      </c>
      <c r="T148" s="162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3" t="s">
        <v>148</v>
      </c>
      <c r="AT148" s="163" t="s">
        <v>211</v>
      </c>
      <c r="AU148" s="163" t="s">
        <v>91</v>
      </c>
      <c r="AY148" s="18" t="s">
        <v>139</v>
      </c>
      <c r="BE148" s="164">
        <f t="shared" si="4"/>
        <v>0</v>
      </c>
      <c r="BF148" s="164">
        <f t="shared" si="5"/>
        <v>0</v>
      </c>
      <c r="BG148" s="164">
        <f t="shared" si="6"/>
        <v>0</v>
      </c>
      <c r="BH148" s="164">
        <f t="shared" si="7"/>
        <v>0</v>
      </c>
      <c r="BI148" s="164">
        <f t="shared" si="8"/>
        <v>0</v>
      </c>
      <c r="BJ148" s="18" t="s">
        <v>91</v>
      </c>
      <c r="BK148" s="164">
        <f t="shared" si="9"/>
        <v>0</v>
      </c>
      <c r="BL148" s="18" t="s">
        <v>146</v>
      </c>
      <c r="BM148" s="163" t="s">
        <v>633</v>
      </c>
    </row>
    <row r="149" spans="1:65" s="2" customFormat="1" ht="14.45" customHeight="1">
      <c r="A149" s="33"/>
      <c r="B149" s="150"/>
      <c r="C149" s="182" t="s">
        <v>257</v>
      </c>
      <c r="D149" s="182" t="s">
        <v>211</v>
      </c>
      <c r="E149" s="183" t="s">
        <v>634</v>
      </c>
      <c r="F149" s="184" t="s">
        <v>635</v>
      </c>
      <c r="G149" s="185" t="s">
        <v>1</v>
      </c>
      <c r="H149" s="186">
        <v>46</v>
      </c>
      <c r="I149" s="187"/>
      <c r="J149" s="188">
        <f t="shared" si="0"/>
        <v>0</v>
      </c>
      <c r="K149" s="189"/>
      <c r="L149" s="190"/>
      <c r="M149" s="191" t="s">
        <v>1</v>
      </c>
      <c r="N149" s="192" t="s">
        <v>41</v>
      </c>
      <c r="O149" s="59"/>
      <c r="P149" s="161">
        <f t="shared" si="1"/>
        <v>0</v>
      </c>
      <c r="Q149" s="161">
        <v>0</v>
      </c>
      <c r="R149" s="161">
        <f t="shared" si="2"/>
        <v>0</v>
      </c>
      <c r="S149" s="161">
        <v>0</v>
      </c>
      <c r="T149" s="162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3" t="s">
        <v>148</v>
      </c>
      <c r="AT149" s="163" t="s">
        <v>211</v>
      </c>
      <c r="AU149" s="163" t="s">
        <v>91</v>
      </c>
      <c r="AY149" s="18" t="s">
        <v>139</v>
      </c>
      <c r="BE149" s="164">
        <f t="shared" si="4"/>
        <v>0</v>
      </c>
      <c r="BF149" s="164">
        <f t="shared" si="5"/>
        <v>0</v>
      </c>
      <c r="BG149" s="164">
        <f t="shared" si="6"/>
        <v>0</v>
      </c>
      <c r="BH149" s="164">
        <f t="shared" si="7"/>
        <v>0</v>
      </c>
      <c r="BI149" s="164">
        <f t="shared" si="8"/>
        <v>0</v>
      </c>
      <c r="BJ149" s="18" t="s">
        <v>91</v>
      </c>
      <c r="BK149" s="164">
        <f t="shared" si="9"/>
        <v>0</v>
      </c>
      <c r="BL149" s="18" t="s">
        <v>146</v>
      </c>
      <c r="BM149" s="163" t="s">
        <v>636</v>
      </c>
    </row>
    <row r="150" spans="1:65" s="2" customFormat="1" ht="14.45" customHeight="1">
      <c r="A150" s="33"/>
      <c r="B150" s="150"/>
      <c r="C150" s="182" t="s">
        <v>261</v>
      </c>
      <c r="D150" s="182" t="s">
        <v>211</v>
      </c>
      <c r="E150" s="183" t="s">
        <v>637</v>
      </c>
      <c r="F150" s="184" t="s">
        <v>638</v>
      </c>
      <c r="G150" s="185" t="s">
        <v>1</v>
      </c>
      <c r="H150" s="186">
        <v>34</v>
      </c>
      <c r="I150" s="187"/>
      <c r="J150" s="188">
        <f t="shared" si="0"/>
        <v>0</v>
      </c>
      <c r="K150" s="189"/>
      <c r="L150" s="190"/>
      <c r="M150" s="191" t="s">
        <v>1</v>
      </c>
      <c r="N150" s="192" t="s">
        <v>41</v>
      </c>
      <c r="O150" s="59"/>
      <c r="P150" s="161">
        <f t="shared" si="1"/>
        <v>0</v>
      </c>
      <c r="Q150" s="161">
        <v>0</v>
      </c>
      <c r="R150" s="161">
        <f t="shared" si="2"/>
        <v>0</v>
      </c>
      <c r="S150" s="161">
        <v>0</v>
      </c>
      <c r="T150" s="162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3" t="s">
        <v>148</v>
      </c>
      <c r="AT150" s="163" t="s">
        <v>211</v>
      </c>
      <c r="AU150" s="163" t="s">
        <v>91</v>
      </c>
      <c r="AY150" s="18" t="s">
        <v>139</v>
      </c>
      <c r="BE150" s="164">
        <f t="shared" si="4"/>
        <v>0</v>
      </c>
      <c r="BF150" s="164">
        <f t="shared" si="5"/>
        <v>0</v>
      </c>
      <c r="BG150" s="164">
        <f t="shared" si="6"/>
        <v>0</v>
      </c>
      <c r="BH150" s="164">
        <f t="shared" si="7"/>
        <v>0</v>
      </c>
      <c r="BI150" s="164">
        <f t="shared" si="8"/>
        <v>0</v>
      </c>
      <c r="BJ150" s="18" t="s">
        <v>91</v>
      </c>
      <c r="BK150" s="164">
        <f t="shared" si="9"/>
        <v>0</v>
      </c>
      <c r="BL150" s="18" t="s">
        <v>146</v>
      </c>
      <c r="BM150" s="163" t="s">
        <v>639</v>
      </c>
    </row>
    <row r="151" spans="1:65" s="2" customFormat="1" ht="24.2" customHeight="1">
      <c r="A151" s="33"/>
      <c r="B151" s="150"/>
      <c r="C151" s="182" t="s">
        <v>540</v>
      </c>
      <c r="D151" s="182" t="s">
        <v>211</v>
      </c>
      <c r="E151" s="183" t="s">
        <v>640</v>
      </c>
      <c r="F151" s="184" t="s">
        <v>641</v>
      </c>
      <c r="G151" s="185" t="s">
        <v>1</v>
      </c>
      <c r="H151" s="186">
        <v>71</v>
      </c>
      <c r="I151" s="187"/>
      <c r="J151" s="188">
        <f t="shared" si="0"/>
        <v>0</v>
      </c>
      <c r="K151" s="189"/>
      <c r="L151" s="190"/>
      <c r="M151" s="191" t="s">
        <v>1</v>
      </c>
      <c r="N151" s="192" t="s">
        <v>41</v>
      </c>
      <c r="O151" s="59"/>
      <c r="P151" s="161">
        <f t="shared" si="1"/>
        <v>0</v>
      </c>
      <c r="Q151" s="161">
        <v>0</v>
      </c>
      <c r="R151" s="161">
        <f t="shared" si="2"/>
        <v>0</v>
      </c>
      <c r="S151" s="161">
        <v>0</v>
      </c>
      <c r="T151" s="162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148</v>
      </c>
      <c r="AT151" s="163" t="s">
        <v>211</v>
      </c>
      <c r="AU151" s="163" t="s">
        <v>91</v>
      </c>
      <c r="AY151" s="18" t="s">
        <v>139</v>
      </c>
      <c r="BE151" s="164">
        <f t="shared" si="4"/>
        <v>0</v>
      </c>
      <c r="BF151" s="164">
        <f t="shared" si="5"/>
        <v>0</v>
      </c>
      <c r="BG151" s="164">
        <f t="shared" si="6"/>
        <v>0</v>
      </c>
      <c r="BH151" s="164">
        <f t="shared" si="7"/>
        <v>0</v>
      </c>
      <c r="BI151" s="164">
        <f t="shared" si="8"/>
        <v>0</v>
      </c>
      <c r="BJ151" s="18" t="s">
        <v>91</v>
      </c>
      <c r="BK151" s="164">
        <f t="shared" si="9"/>
        <v>0</v>
      </c>
      <c r="BL151" s="18" t="s">
        <v>146</v>
      </c>
      <c r="BM151" s="163" t="s">
        <v>642</v>
      </c>
    </row>
    <row r="152" spans="1:65" s="2" customFormat="1" ht="14.45" customHeight="1">
      <c r="A152" s="33"/>
      <c r="B152" s="150"/>
      <c r="C152" s="182" t="s">
        <v>504</v>
      </c>
      <c r="D152" s="182" t="s">
        <v>211</v>
      </c>
      <c r="E152" s="183" t="s">
        <v>643</v>
      </c>
      <c r="F152" s="184" t="s">
        <v>644</v>
      </c>
      <c r="G152" s="185" t="s">
        <v>1</v>
      </c>
      <c r="H152" s="186">
        <v>39</v>
      </c>
      <c r="I152" s="187"/>
      <c r="J152" s="188">
        <f t="shared" si="0"/>
        <v>0</v>
      </c>
      <c r="K152" s="189"/>
      <c r="L152" s="190"/>
      <c r="M152" s="191" t="s">
        <v>1</v>
      </c>
      <c r="N152" s="192" t="s">
        <v>41</v>
      </c>
      <c r="O152" s="59"/>
      <c r="P152" s="161">
        <f t="shared" si="1"/>
        <v>0</v>
      </c>
      <c r="Q152" s="161">
        <v>0</v>
      </c>
      <c r="R152" s="161">
        <f t="shared" si="2"/>
        <v>0</v>
      </c>
      <c r="S152" s="161">
        <v>0</v>
      </c>
      <c r="T152" s="162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3" t="s">
        <v>148</v>
      </c>
      <c r="AT152" s="163" t="s">
        <v>211</v>
      </c>
      <c r="AU152" s="163" t="s">
        <v>91</v>
      </c>
      <c r="AY152" s="18" t="s">
        <v>139</v>
      </c>
      <c r="BE152" s="164">
        <f t="shared" si="4"/>
        <v>0</v>
      </c>
      <c r="BF152" s="164">
        <f t="shared" si="5"/>
        <v>0</v>
      </c>
      <c r="BG152" s="164">
        <f t="shared" si="6"/>
        <v>0</v>
      </c>
      <c r="BH152" s="164">
        <f t="shared" si="7"/>
        <v>0</v>
      </c>
      <c r="BI152" s="164">
        <f t="shared" si="8"/>
        <v>0</v>
      </c>
      <c r="BJ152" s="18" t="s">
        <v>91</v>
      </c>
      <c r="BK152" s="164">
        <f t="shared" si="9"/>
        <v>0</v>
      </c>
      <c r="BL152" s="18" t="s">
        <v>146</v>
      </c>
      <c r="BM152" s="163" t="s">
        <v>645</v>
      </c>
    </row>
    <row r="153" spans="1:65" s="2" customFormat="1" ht="14.45" customHeight="1">
      <c r="A153" s="33"/>
      <c r="B153" s="150"/>
      <c r="C153" s="182" t="s">
        <v>277</v>
      </c>
      <c r="D153" s="182" t="s">
        <v>211</v>
      </c>
      <c r="E153" s="183" t="s">
        <v>646</v>
      </c>
      <c r="F153" s="184" t="s">
        <v>647</v>
      </c>
      <c r="G153" s="185" t="s">
        <v>1</v>
      </c>
      <c r="H153" s="186">
        <v>35</v>
      </c>
      <c r="I153" s="187"/>
      <c r="J153" s="188">
        <f t="shared" si="0"/>
        <v>0</v>
      </c>
      <c r="K153" s="189"/>
      <c r="L153" s="190"/>
      <c r="M153" s="191" t="s">
        <v>1</v>
      </c>
      <c r="N153" s="192" t="s">
        <v>41</v>
      </c>
      <c r="O153" s="59"/>
      <c r="P153" s="161">
        <f t="shared" si="1"/>
        <v>0</v>
      </c>
      <c r="Q153" s="161">
        <v>0</v>
      </c>
      <c r="R153" s="161">
        <f t="shared" si="2"/>
        <v>0</v>
      </c>
      <c r="S153" s="161">
        <v>0</v>
      </c>
      <c r="T153" s="162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3" t="s">
        <v>148</v>
      </c>
      <c r="AT153" s="163" t="s">
        <v>211</v>
      </c>
      <c r="AU153" s="163" t="s">
        <v>91</v>
      </c>
      <c r="AY153" s="18" t="s">
        <v>139</v>
      </c>
      <c r="BE153" s="164">
        <f t="shared" si="4"/>
        <v>0</v>
      </c>
      <c r="BF153" s="164">
        <f t="shared" si="5"/>
        <v>0</v>
      </c>
      <c r="BG153" s="164">
        <f t="shared" si="6"/>
        <v>0</v>
      </c>
      <c r="BH153" s="164">
        <f t="shared" si="7"/>
        <v>0</v>
      </c>
      <c r="BI153" s="164">
        <f t="shared" si="8"/>
        <v>0</v>
      </c>
      <c r="BJ153" s="18" t="s">
        <v>91</v>
      </c>
      <c r="BK153" s="164">
        <f t="shared" si="9"/>
        <v>0</v>
      </c>
      <c r="BL153" s="18" t="s">
        <v>146</v>
      </c>
      <c r="BM153" s="163" t="s">
        <v>648</v>
      </c>
    </row>
    <row r="154" spans="1:65" s="2" customFormat="1" ht="14.45" customHeight="1">
      <c r="A154" s="33"/>
      <c r="B154" s="150"/>
      <c r="C154" s="182" t="s">
        <v>281</v>
      </c>
      <c r="D154" s="182" t="s">
        <v>211</v>
      </c>
      <c r="E154" s="183" t="s">
        <v>649</v>
      </c>
      <c r="F154" s="184" t="s">
        <v>650</v>
      </c>
      <c r="G154" s="185" t="s">
        <v>1</v>
      </c>
      <c r="H154" s="186">
        <v>28</v>
      </c>
      <c r="I154" s="187"/>
      <c r="J154" s="188">
        <f t="shared" si="0"/>
        <v>0</v>
      </c>
      <c r="K154" s="189"/>
      <c r="L154" s="190"/>
      <c r="M154" s="191" t="s">
        <v>1</v>
      </c>
      <c r="N154" s="192" t="s">
        <v>41</v>
      </c>
      <c r="O154" s="59"/>
      <c r="P154" s="161">
        <f t="shared" si="1"/>
        <v>0</v>
      </c>
      <c r="Q154" s="161">
        <v>0</v>
      </c>
      <c r="R154" s="161">
        <f t="shared" si="2"/>
        <v>0</v>
      </c>
      <c r="S154" s="161">
        <v>0</v>
      </c>
      <c r="T154" s="162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3" t="s">
        <v>148</v>
      </c>
      <c r="AT154" s="163" t="s">
        <v>211</v>
      </c>
      <c r="AU154" s="163" t="s">
        <v>91</v>
      </c>
      <c r="AY154" s="18" t="s">
        <v>139</v>
      </c>
      <c r="BE154" s="164">
        <f t="shared" si="4"/>
        <v>0</v>
      </c>
      <c r="BF154" s="164">
        <f t="shared" si="5"/>
        <v>0</v>
      </c>
      <c r="BG154" s="164">
        <f t="shared" si="6"/>
        <v>0</v>
      </c>
      <c r="BH154" s="164">
        <f t="shared" si="7"/>
        <v>0</v>
      </c>
      <c r="BI154" s="164">
        <f t="shared" si="8"/>
        <v>0</v>
      </c>
      <c r="BJ154" s="18" t="s">
        <v>91</v>
      </c>
      <c r="BK154" s="164">
        <f t="shared" si="9"/>
        <v>0</v>
      </c>
      <c r="BL154" s="18" t="s">
        <v>146</v>
      </c>
      <c r="BM154" s="163" t="s">
        <v>651</v>
      </c>
    </row>
    <row r="155" spans="1:65" s="2" customFormat="1" ht="14.45" customHeight="1">
      <c r="A155" s="33"/>
      <c r="B155" s="150"/>
      <c r="C155" s="182" t="s">
        <v>473</v>
      </c>
      <c r="D155" s="182" t="s">
        <v>211</v>
      </c>
      <c r="E155" s="183" t="s">
        <v>652</v>
      </c>
      <c r="F155" s="184" t="s">
        <v>653</v>
      </c>
      <c r="G155" s="185" t="s">
        <v>1</v>
      </c>
      <c r="H155" s="186">
        <v>26</v>
      </c>
      <c r="I155" s="187"/>
      <c r="J155" s="188">
        <f t="shared" si="0"/>
        <v>0</v>
      </c>
      <c r="K155" s="189"/>
      <c r="L155" s="190"/>
      <c r="M155" s="191" t="s">
        <v>1</v>
      </c>
      <c r="N155" s="192" t="s">
        <v>41</v>
      </c>
      <c r="O155" s="59"/>
      <c r="P155" s="161">
        <f t="shared" si="1"/>
        <v>0</v>
      </c>
      <c r="Q155" s="161">
        <v>0</v>
      </c>
      <c r="R155" s="161">
        <f t="shared" si="2"/>
        <v>0</v>
      </c>
      <c r="S155" s="161">
        <v>0</v>
      </c>
      <c r="T155" s="162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3" t="s">
        <v>148</v>
      </c>
      <c r="AT155" s="163" t="s">
        <v>211</v>
      </c>
      <c r="AU155" s="163" t="s">
        <v>91</v>
      </c>
      <c r="AY155" s="18" t="s">
        <v>139</v>
      </c>
      <c r="BE155" s="164">
        <f t="shared" si="4"/>
        <v>0</v>
      </c>
      <c r="BF155" s="164">
        <f t="shared" si="5"/>
        <v>0</v>
      </c>
      <c r="BG155" s="164">
        <f t="shared" si="6"/>
        <v>0</v>
      </c>
      <c r="BH155" s="164">
        <f t="shared" si="7"/>
        <v>0</v>
      </c>
      <c r="BI155" s="164">
        <f t="shared" si="8"/>
        <v>0</v>
      </c>
      <c r="BJ155" s="18" t="s">
        <v>91</v>
      </c>
      <c r="BK155" s="164">
        <f t="shared" si="9"/>
        <v>0</v>
      </c>
      <c r="BL155" s="18" t="s">
        <v>146</v>
      </c>
      <c r="BM155" s="163" t="s">
        <v>654</v>
      </c>
    </row>
    <row r="156" spans="1:65" s="2" customFormat="1" ht="14.45" customHeight="1">
      <c r="A156" s="33"/>
      <c r="B156" s="150"/>
      <c r="C156" s="182" t="s">
        <v>477</v>
      </c>
      <c r="D156" s="182" t="s">
        <v>211</v>
      </c>
      <c r="E156" s="183" t="s">
        <v>655</v>
      </c>
      <c r="F156" s="184" t="s">
        <v>656</v>
      </c>
      <c r="G156" s="185" t="s">
        <v>1</v>
      </c>
      <c r="H156" s="186">
        <v>12</v>
      </c>
      <c r="I156" s="187"/>
      <c r="J156" s="188">
        <f t="shared" si="0"/>
        <v>0</v>
      </c>
      <c r="K156" s="189"/>
      <c r="L156" s="190"/>
      <c r="M156" s="191" t="s">
        <v>1</v>
      </c>
      <c r="N156" s="192" t="s">
        <v>41</v>
      </c>
      <c r="O156" s="59"/>
      <c r="P156" s="161">
        <f t="shared" si="1"/>
        <v>0</v>
      </c>
      <c r="Q156" s="161">
        <v>0</v>
      </c>
      <c r="R156" s="161">
        <f t="shared" si="2"/>
        <v>0</v>
      </c>
      <c r="S156" s="161">
        <v>0</v>
      </c>
      <c r="T156" s="162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3" t="s">
        <v>148</v>
      </c>
      <c r="AT156" s="163" t="s">
        <v>211</v>
      </c>
      <c r="AU156" s="163" t="s">
        <v>91</v>
      </c>
      <c r="AY156" s="18" t="s">
        <v>139</v>
      </c>
      <c r="BE156" s="164">
        <f t="shared" si="4"/>
        <v>0</v>
      </c>
      <c r="BF156" s="164">
        <f t="shared" si="5"/>
        <v>0</v>
      </c>
      <c r="BG156" s="164">
        <f t="shared" si="6"/>
        <v>0</v>
      </c>
      <c r="BH156" s="164">
        <f t="shared" si="7"/>
        <v>0</v>
      </c>
      <c r="BI156" s="164">
        <f t="shared" si="8"/>
        <v>0</v>
      </c>
      <c r="BJ156" s="18" t="s">
        <v>91</v>
      </c>
      <c r="BK156" s="164">
        <f t="shared" si="9"/>
        <v>0</v>
      </c>
      <c r="BL156" s="18" t="s">
        <v>146</v>
      </c>
      <c r="BM156" s="163" t="s">
        <v>657</v>
      </c>
    </row>
    <row r="157" spans="1:65" s="2" customFormat="1" ht="14.45" customHeight="1">
      <c r="A157" s="33"/>
      <c r="B157" s="150"/>
      <c r="C157" s="182" t="s">
        <v>489</v>
      </c>
      <c r="D157" s="182" t="s">
        <v>211</v>
      </c>
      <c r="E157" s="183" t="s">
        <v>658</v>
      </c>
      <c r="F157" s="184" t="s">
        <v>659</v>
      </c>
      <c r="G157" s="185" t="s">
        <v>1</v>
      </c>
      <c r="H157" s="186">
        <v>25</v>
      </c>
      <c r="I157" s="187"/>
      <c r="J157" s="188">
        <f t="shared" si="0"/>
        <v>0</v>
      </c>
      <c r="K157" s="189"/>
      <c r="L157" s="190"/>
      <c r="M157" s="191" t="s">
        <v>1</v>
      </c>
      <c r="N157" s="192" t="s">
        <v>41</v>
      </c>
      <c r="O157" s="59"/>
      <c r="P157" s="161">
        <f t="shared" si="1"/>
        <v>0</v>
      </c>
      <c r="Q157" s="161">
        <v>0</v>
      </c>
      <c r="R157" s="161">
        <f t="shared" si="2"/>
        <v>0</v>
      </c>
      <c r="S157" s="161">
        <v>0</v>
      </c>
      <c r="T157" s="162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3" t="s">
        <v>148</v>
      </c>
      <c r="AT157" s="163" t="s">
        <v>211</v>
      </c>
      <c r="AU157" s="163" t="s">
        <v>91</v>
      </c>
      <c r="AY157" s="18" t="s">
        <v>139</v>
      </c>
      <c r="BE157" s="164">
        <f t="shared" si="4"/>
        <v>0</v>
      </c>
      <c r="BF157" s="164">
        <f t="shared" si="5"/>
        <v>0</v>
      </c>
      <c r="BG157" s="164">
        <f t="shared" si="6"/>
        <v>0</v>
      </c>
      <c r="BH157" s="164">
        <f t="shared" si="7"/>
        <v>0</v>
      </c>
      <c r="BI157" s="164">
        <f t="shared" si="8"/>
        <v>0</v>
      </c>
      <c r="BJ157" s="18" t="s">
        <v>91</v>
      </c>
      <c r="BK157" s="164">
        <f t="shared" si="9"/>
        <v>0</v>
      </c>
      <c r="BL157" s="18" t="s">
        <v>146</v>
      </c>
      <c r="BM157" s="163" t="s">
        <v>660</v>
      </c>
    </row>
    <row r="158" spans="1:65" s="2" customFormat="1" ht="24.2" customHeight="1">
      <c r="A158" s="33"/>
      <c r="B158" s="150"/>
      <c r="C158" s="151" t="s">
        <v>240</v>
      </c>
      <c r="D158" s="151" t="s">
        <v>142</v>
      </c>
      <c r="E158" s="152" t="s">
        <v>661</v>
      </c>
      <c r="F158" s="153" t="s">
        <v>662</v>
      </c>
      <c r="G158" s="154" t="s">
        <v>208</v>
      </c>
      <c r="H158" s="155">
        <v>615</v>
      </c>
      <c r="I158" s="156"/>
      <c r="J158" s="157">
        <f t="shared" si="0"/>
        <v>0</v>
      </c>
      <c r="K158" s="158"/>
      <c r="L158" s="34"/>
      <c r="M158" s="159" t="s">
        <v>1</v>
      </c>
      <c r="N158" s="160" t="s">
        <v>41</v>
      </c>
      <c r="O158" s="59"/>
      <c r="P158" s="161">
        <f t="shared" si="1"/>
        <v>0</v>
      </c>
      <c r="Q158" s="161">
        <v>0</v>
      </c>
      <c r="R158" s="161">
        <f t="shared" si="2"/>
        <v>0</v>
      </c>
      <c r="S158" s="161">
        <v>0</v>
      </c>
      <c r="T158" s="162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3" t="s">
        <v>146</v>
      </c>
      <c r="AT158" s="163" t="s">
        <v>142</v>
      </c>
      <c r="AU158" s="163" t="s">
        <v>91</v>
      </c>
      <c r="AY158" s="18" t="s">
        <v>139</v>
      </c>
      <c r="BE158" s="164">
        <f t="shared" si="4"/>
        <v>0</v>
      </c>
      <c r="BF158" s="164">
        <f t="shared" si="5"/>
        <v>0</v>
      </c>
      <c r="BG158" s="164">
        <f t="shared" si="6"/>
        <v>0</v>
      </c>
      <c r="BH158" s="164">
        <f t="shared" si="7"/>
        <v>0</v>
      </c>
      <c r="BI158" s="164">
        <f t="shared" si="8"/>
        <v>0</v>
      </c>
      <c r="BJ158" s="18" t="s">
        <v>91</v>
      </c>
      <c r="BK158" s="164">
        <f t="shared" si="9"/>
        <v>0</v>
      </c>
      <c r="BL158" s="18" t="s">
        <v>146</v>
      </c>
      <c r="BM158" s="163" t="s">
        <v>663</v>
      </c>
    </row>
    <row r="159" spans="1:65" s="2" customFormat="1" ht="14.45" customHeight="1">
      <c r="A159" s="33"/>
      <c r="B159" s="150"/>
      <c r="C159" s="182" t="s">
        <v>244</v>
      </c>
      <c r="D159" s="182" t="s">
        <v>211</v>
      </c>
      <c r="E159" s="183" t="s">
        <v>664</v>
      </c>
      <c r="F159" s="184" t="s">
        <v>665</v>
      </c>
      <c r="G159" s="185" t="s">
        <v>1</v>
      </c>
      <c r="H159" s="186">
        <v>210</v>
      </c>
      <c r="I159" s="187"/>
      <c r="J159" s="188">
        <f t="shared" si="0"/>
        <v>0</v>
      </c>
      <c r="K159" s="189"/>
      <c r="L159" s="190"/>
      <c r="M159" s="191" t="s">
        <v>1</v>
      </c>
      <c r="N159" s="192" t="s">
        <v>41</v>
      </c>
      <c r="O159" s="59"/>
      <c r="P159" s="161">
        <f t="shared" si="1"/>
        <v>0</v>
      </c>
      <c r="Q159" s="161">
        <v>0</v>
      </c>
      <c r="R159" s="161">
        <f t="shared" si="2"/>
        <v>0</v>
      </c>
      <c r="S159" s="161">
        <v>0</v>
      </c>
      <c r="T159" s="162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3" t="s">
        <v>148</v>
      </c>
      <c r="AT159" s="163" t="s">
        <v>211</v>
      </c>
      <c r="AU159" s="163" t="s">
        <v>91</v>
      </c>
      <c r="AY159" s="18" t="s">
        <v>139</v>
      </c>
      <c r="BE159" s="164">
        <f t="shared" si="4"/>
        <v>0</v>
      </c>
      <c r="BF159" s="164">
        <f t="shared" si="5"/>
        <v>0</v>
      </c>
      <c r="BG159" s="164">
        <f t="shared" si="6"/>
        <v>0</v>
      </c>
      <c r="BH159" s="164">
        <f t="shared" si="7"/>
        <v>0</v>
      </c>
      <c r="BI159" s="164">
        <f t="shared" si="8"/>
        <v>0</v>
      </c>
      <c r="BJ159" s="18" t="s">
        <v>91</v>
      </c>
      <c r="BK159" s="164">
        <f t="shared" si="9"/>
        <v>0</v>
      </c>
      <c r="BL159" s="18" t="s">
        <v>146</v>
      </c>
      <c r="BM159" s="163" t="s">
        <v>666</v>
      </c>
    </row>
    <row r="160" spans="1:65" s="2" customFormat="1" ht="37.9" customHeight="1">
      <c r="A160" s="33"/>
      <c r="B160" s="150"/>
      <c r="C160" s="182" t="s">
        <v>228</v>
      </c>
      <c r="D160" s="182" t="s">
        <v>211</v>
      </c>
      <c r="E160" s="183" t="s">
        <v>667</v>
      </c>
      <c r="F160" s="184" t="s">
        <v>668</v>
      </c>
      <c r="G160" s="185" t="s">
        <v>1</v>
      </c>
      <c r="H160" s="186">
        <v>279</v>
      </c>
      <c r="I160" s="187"/>
      <c r="J160" s="188">
        <f t="shared" si="0"/>
        <v>0</v>
      </c>
      <c r="K160" s="189"/>
      <c r="L160" s="190"/>
      <c r="M160" s="191" t="s">
        <v>1</v>
      </c>
      <c r="N160" s="192" t="s">
        <v>41</v>
      </c>
      <c r="O160" s="59"/>
      <c r="P160" s="161">
        <f t="shared" si="1"/>
        <v>0</v>
      </c>
      <c r="Q160" s="161">
        <v>0</v>
      </c>
      <c r="R160" s="161">
        <f t="shared" si="2"/>
        <v>0</v>
      </c>
      <c r="S160" s="161">
        <v>0</v>
      </c>
      <c r="T160" s="162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3" t="s">
        <v>148</v>
      </c>
      <c r="AT160" s="163" t="s">
        <v>211</v>
      </c>
      <c r="AU160" s="163" t="s">
        <v>91</v>
      </c>
      <c r="AY160" s="18" t="s">
        <v>139</v>
      </c>
      <c r="BE160" s="164">
        <f t="shared" si="4"/>
        <v>0</v>
      </c>
      <c r="BF160" s="164">
        <f t="shared" si="5"/>
        <v>0</v>
      </c>
      <c r="BG160" s="164">
        <f t="shared" si="6"/>
        <v>0</v>
      </c>
      <c r="BH160" s="164">
        <f t="shared" si="7"/>
        <v>0</v>
      </c>
      <c r="BI160" s="164">
        <f t="shared" si="8"/>
        <v>0</v>
      </c>
      <c r="BJ160" s="18" t="s">
        <v>91</v>
      </c>
      <c r="BK160" s="164">
        <f t="shared" si="9"/>
        <v>0</v>
      </c>
      <c r="BL160" s="18" t="s">
        <v>146</v>
      </c>
      <c r="BM160" s="163" t="s">
        <v>669</v>
      </c>
    </row>
    <row r="161" spans="1:65" s="2" customFormat="1" ht="24.2" customHeight="1">
      <c r="A161" s="33"/>
      <c r="B161" s="150"/>
      <c r="C161" s="182" t="s">
        <v>316</v>
      </c>
      <c r="D161" s="182" t="s">
        <v>211</v>
      </c>
      <c r="E161" s="183" t="s">
        <v>670</v>
      </c>
      <c r="F161" s="184" t="s">
        <v>671</v>
      </c>
      <c r="G161" s="185" t="s">
        <v>1</v>
      </c>
      <c r="H161" s="186">
        <v>126</v>
      </c>
      <c r="I161" s="187"/>
      <c r="J161" s="188">
        <f t="shared" si="0"/>
        <v>0</v>
      </c>
      <c r="K161" s="189"/>
      <c r="L161" s="190"/>
      <c r="M161" s="191" t="s">
        <v>1</v>
      </c>
      <c r="N161" s="192" t="s">
        <v>41</v>
      </c>
      <c r="O161" s="59"/>
      <c r="P161" s="161">
        <f t="shared" si="1"/>
        <v>0</v>
      </c>
      <c r="Q161" s="161">
        <v>0</v>
      </c>
      <c r="R161" s="161">
        <f t="shared" si="2"/>
        <v>0</v>
      </c>
      <c r="S161" s="161">
        <v>0</v>
      </c>
      <c r="T161" s="162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148</v>
      </c>
      <c r="AT161" s="163" t="s">
        <v>211</v>
      </c>
      <c r="AU161" s="163" t="s">
        <v>91</v>
      </c>
      <c r="AY161" s="18" t="s">
        <v>139</v>
      </c>
      <c r="BE161" s="164">
        <f t="shared" si="4"/>
        <v>0</v>
      </c>
      <c r="BF161" s="164">
        <f t="shared" si="5"/>
        <v>0</v>
      </c>
      <c r="BG161" s="164">
        <f t="shared" si="6"/>
        <v>0</v>
      </c>
      <c r="BH161" s="164">
        <f t="shared" si="7"/>
        <v>0</v>
      </c>
      <c r="BI161" s="164">
        <f t="shared" si="8"/>
        <v>0</v>
      </c>
      <c r="BJ161" s="18" t="s">
        <v>91</v>
      </c>
      <c r="BK161" s="164">
        <f t="shared" si="9"/>
        <v>0</v>
      </c>
      <c r="BL161" s="18" t="s">
        <v>146</v>
      </c>
      <c r="BM161" s="163" t="s">
        <v>672</v>
      </c>
    </row>
    <row r="162" spans="1:65" s="2" customFormat="1" ht="24.2" customHeight="1">
      <c r="A162" s="33"/>
      <c r="B162" s="150"/>
      <c r="C162" s="151" t="s">
        <v>205</v>
      </c>
      <c r="D162" s="151" t="s">
        <v>142</v>
      </c>
      <c r="E162" s="152" t="s">
        <v>673</v>
      </c>
      <c r="F162" s="153" t="s">
        <v>674</v>
      </c>
      <c r="G162" s="154" t="s">
        <v>208</v>
      </c>
      <c r="H162" s="155">
        <v>202</v>
      </c>
      <c r="I162" s="156"/>
      <c r="J162" s="157">
        <f t="shared" si="0"/>
        <v>0</v>
      </c>
      <c r="K162" s="158"/>
      <c r="L162" s="34"/>
      <c r="M162" s="159" t="s">
        <v>1</v>
      </c>
      <c r="N162" s="160" t="s">
        <v>41</v>
      </c>
      <c r="O162" s="59"/>
      <c r="P162" s="161">
        <f t="shared" si="1"/>
        <v>0</v>
      </c>
      <c r="Q162" s="161">
        <v>0</v>
      </c>
      <c r="R162" s="161">
        <f t="shared" si="2"/>
        <v>0</v>
      </c>
      <c r="S162" s="161">
        <v>0</v>
      </c>
      <c r="T162" s="162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3" t="s">
        <v>146</v>
      </c>
      <c r="AT162" s="163" t="s">
        <v>142</v>
      </c>
      <c r="AU162" s="163" t="s">
        <v>91</v>
      </c>
      <c r="AY162" s="18" t="s">
        <v>139</v>
      </c>
      <c r="BE162" s="164">
        <f t="shared" si="4"/>
        <v>0</v>
      </c>
      <c r="BF162" s="164">
        <f t="shared" si="5"/>
        <v>0</v>
      </c>
      <c r="BG162" s="164">
        <f t="shared" si="6"/>
        <v>0</v>
      </c>
      <c r="BH162" s="164">
        <f t="shared" si="7"/>
        <v>0</v>
      </c>
      <c r="BI162" s="164">
        <f t="shared" si="8"/>
        <v>0</v>
      </c>
      <c r="BJ162" s="18" t="s">
        <v>91</v>
      </c>
      <c r="BK162" s="164">
        <f t="shared" si="9"/>
        <v>0</v>
      </c>
      <c r="BL162" s="18" t="s">
        <v>146</v>
      </c>
      <c r="BM162" s="163" t="s">
        <v>675</v>
      </c>
    </row>
    <row r="163" spans="1:65" s="2" customFormat="1" ht="24.2" customHeight="1">
      <c r="A163" s="33"/>
      <c r="B163" s="150"/>
      <c r="C163" s="182" t="s">
        <v>210</v>
      </c>
      <c r="D163" s="182" t="s">
        <v>211</v>
      </c>
      <c r="E163" s="183" t="s">
        <v>676</v>
      </c>
      <c r="F163" s="184" t="s">
        <v>677</v>
      </c>
      <c r="G163" s="185" t="s">
        <v>1</v>
      </c>
      <c r="H163" s="186">
        <v>7</v>
      </c>
      <c r="I163" s="187"/>
      <c r="J163" s="188">
        <f t="shared" si="0"/>
        <v>0</v>
      </c>
      <c r="K163" s="189"/>
      <c r="L163" s="190"/>
      <c r="M163" s="191" t="s">
        <v>1</v>
      </c>
      <c r="N163" s="192" t="s">
        <v>41</v>
      </c>
      <c r="O163" s="59"/>
      <c r="P163" s="161">
        <f t="shared" si="1"/>
        <v>0</v>
      </c>
      <c r="Q163" s="161">
        <v>0</v>
      </c>
      <c r="R163" s="161">
        <f t="shared" si="2"/>
        <v>0</v>
      </c>
      <c r="S163" s="161">
        <v>0</v>
      </c>
      <c r="T163" s="162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3" t="s">
        <v>148</v>
      </c>
      <c r="AT163" s="163" t="s">
        <v>211</v>
      </c>
      <c r="AU163" s="163" t="s">
        <v>91</v>
      </c>
      <c r="AY163" s="18" t="s">
        <v>139</v>
      </c>
      <c r="BE163" s="164">
        <f t="shared" si="4"/>
        <v>0</v>
      </c>
      <c r="BF163" s="164">
        <f t="shared" si="5"/>
        <v>0</v>
      </c>
      <c r="BG163" s="164">
        <f t="shared" si="6"/>
        <v>0</v>
      </c>
      <c r="BH163" s="164">
        <f t="shared" si="7"/>
        <v>0</v>
      </c>
      <c r="BI163" s="164">
        <f t="shared" si="8"/>
        <v>0</v>
      </c>
      <c r="BJ163" s="18" t="s">
        <v>91</v>
      </c>
      <c r="BK163" s="164">
        <f t="shared" si="9"/>
        <v>0</v>
      </c>
      <c r="BL163" s="18" t="s">
        <v>146</v>
      </c>
      <c r="BM163" s="163" t="s">
        <v>678</v>
      </c>
    </row>
    <row r="164" spans="1:65" s="2" customFormat="1" ht="14.45" customHeight="1">
      <c r="A164" s="33"/>
      <c r="B164" s="150"/>
      <c r="C164" s="182" t="s">
        <v>215</v>
      </c>
      <c r="D164" s="182" t="s">
        <v>211</v>
      </c>
      <c r="E164" s="183" t="s">
        <v>679</v>
      </c>
      <c r="F164" s="184" t="s">
        <v>680</v>
      </c>
      <c r="G164" s="185" t="s">
        <v>1</v>
      </c>
      <c r="H164" s="186">
        <v>143</v>
      </c>
      <c r="I164" s="187"/>
      <c r="J164" s="188">
        <f t="shared" si="0"/>
        <v>0</v>
      </c>
      <c r="K164" s="189"/>
      <c r="L164" s="190"/>
      <c r="M164" s="191" t="s">
        <v>1</v>
      </c>
      <c r="N164" s="192" t="s">
        <v>41</v>
      </c>
      <c r="O164" s="59"/>
      <c r="P164" s="161">
        <f t="shared" si="1"/>
        <v>0</v>
      </c>
      <c r="Q164" s="161">
        <v>0</v>
      </c>
      <c r="R164" s="161">
        <f t="shared" si="2"/>
        <v>0</v>
      </c>
      <c r="S164" s="161">
        <v>0</v>
      </c>
      <c r="T164" s="162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148</v>
      </c>
      <c r="AT164" s="163" t="s">
        <v>211</v>
      </c>
      <c r="AU164" s="163" t="s">
        <v>91</v>
      </c>
      <c r="AY164" s="18" t="s">
        <v>139</v>
      </c>
      <c r="BE164" s="164">
        <f t="shared" si="4"/>
        <v>0</v>
      </c>
      <c r="BF164" s="164">
        <f t="shared" si="5"/>
        <v>0</v>
      </c>
      <c r="BG164" s="164">
        <f t="shared" si="6"/>
        <v>0</v>
      </c>
      <c r="BH164" s="164">
        <f t="shared" si="7"/>
        <v>0</v>
      </c>
      <c r="BI164" s="164">
        <f t="shared" si="8"/>
        <v>0</v>
      </c>
      <c r="BJ164" s="18" t="s">
        <v>91</v>
      </c>
      <c r="BK164" s="164">
        <f t="shared" si="9"/>
        <v>0</v>
      </c>
      <c r="BL164" s="18" t="s">
        <v>146</v>
      </c>
      <c r="BM164" s="163" t="s">
        <v>681</v>
      </c>
    </row>
    <row r="165" spans="1:65" s="2" customFormat="1" ht="24.2" customHeight="1">
      <c r="A165" s="33"/>
      <c r="B165" s="150"/>
      <c r="C165" s="182" t="s">
        <v>219</v>
      </c>
      <c r="D165" s="182" t="s">
        <v>211</v>
      </c>
      <c r="E165" s="183" t="s">
        <v>682</v>
      </c>
      <c r="F165" s="184" t="s">
        <v>683</v>
      </c>
      <c r="G165" s="185" t="s">
        <v>1</v>
      </c>
      <c r="H165" s="186">
        <v>8</v>
      </c>
      <c r="I165" s="187"/>
      <c r="J165" s="188">
        <f t="shared" si="0"/>
        <v>0</v>
      </c>
      <c r="K165" s="189"/>
      <c r="L165" s="190"/>
      <c r="M165" s="191" t="s">
        <v>1</v>
      </c>
      <c r="N165" s="192" t="s">
        <v>41</v>
      </c>
      <c r="O165" s="59"/>
      <c r="P165" s="161">
        <f t="shared" si="1"/>
        <v>0</v>
      </c>
      <c r="Q165" s="161">
        <v>0</v>
      </c>
      <c r="R165" s="161">
        <f t="shared" si="2"/>
        <v>0</v>
      </c>
      <c r="S165" s="161">
        <v>0</v>
      </c>
      <c r="T165" s="162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3" t="s">
        <v>148</v>
      </c>
      <c r="AT165" s="163" t="s">
        <v>211</v>
      </c>
      <c r="AU165" s="163" t="s">
        <v>91</v>
      </c>
      <c r="AY165" s="18" t="s">
        <v>139</v>
      </c>
      <c r="BE165" s="164">
        <f t="shared" si="4"/>
        <v>0</v>
      </c>
      <c r="BF165" s="164">
        <f t="shared" si="5"/>
        <v>0</v>
      </c>
      <c r="BG165" s="164">
        <f t="shared" si="6"/>
        <v>0</v>
      </c>
      <c r="BH165" s="164">
        <f t="shared" si="7"/>
        <v>0</v>
      </c>
      <c r="BI165" s="164">
        <f t="shared" si="8"/>
        <v>0</v>
      </c>
      <c r="BJ165" s="18" t="s">
        <v>91</v>
      </c>
      <c r="BK165" s="164">
        <f t="shared" si="9"/>
        <v>0</v>
      </c>
      <c r="BL165" s="18" t="s">
        <v>146</v>
      </c>
      <c r="BM165" s="163" t="s">
        <v>684</v>
      </c>
    </row>
    <row r="166" spans="1:65" s="2" customFormat="1" ht="14.45" customHeight="1">
      <c r="A166" s="33"/>
      <c r="B166" s="150"/>
      <c r="C166" s="182" t="s">
        <v>223</v>
      </c>
      <c r="D166" s="182" t="s">
        <v>211</v>
      </c>
      <c r="E166" s="183" t="s">
        <v>685</v>
      </c>
      <c r="F166" s="184" t="s">
        <v>686</v>
      </c>
      <c r="G166" s="185" t="s">
        <v>1</v>
      </c>
      <c r="H166" s="186">
        <v>6</v>
      </c>
      <c r="I166" s="187"/>
      <c r="J166" s="188">
        <f t="shared" si="0"/>
        <v>0</v>
      </c>
      <c r="K166" s="189"/>
      <c r="L166" s="190"/>
      <c r="M166" s="191" t="s">
        <v>1</v>
      </c>
      <c r="N166" s="192" t="s">
        <v>41</v>
      </c>
      <c r="O166" s="59"/>
      <c r="P166" s="161">
        <f t="shared" si="1"/>
        <v>0</v>
      </c>
      <c r="Q166" s="161">
        <v>0</v>
      </c>
      <c r="R166" s="161">
        <f t="shared" si="2"/>
        <v>0</v>
      </c>
      <c r="S166" s="161">
        <v>0</v>
      </c>
      <c r="T166" s="162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3" t="s">
        <v>148</v>
      </c>
      <c r="AT166" s="163" t="s">
        <v>211</v>
      </c>
      <c r="AU166" s="163" t="s">
        <v>91</v>
      </c>
      <c r="AY166" s="18" t="s">
        <v>139</v>
      </c>
      <c r="BE166" s="164">
        <f t="shared" si="4"/>
        <v>0</v>
      </c>
      <c r="BF166" s="164">
        <f t="shared" si="5"/>
        <v>0</v>
      </c>
      <c r="BG166" s="164">
        <f t="shared" si="6"/>
        <v>0</v>
      </c>
      <c r="BH166" s="164">
        <f t="shared" si="7"/>
        <v>0</v>
      </c>
      <c r="BI166" s="164">
        <f t="shared" si="8"/>
        <v>0</v>
      </c>
      <c r="BJ166" s="18" t="s">
        <v>91</v>
      </c>
      <c r="BK166" s="164">
        <f t="shared" si="9"/>
        <v>0</v>
      </c>
      <c r="BL166" s="18" t="s">
        <v>146</v>
      </c>
      <c r="BM166" s="163" t="s">
        <v>687</v>
      </c>
    </row>
    <row r="167" spans="1:65" s="2" customFormat="1" ht="14.45" customHeight="1">
      <c r="A167" s="33"/>
      <c r="B167" s="150"/>
      <c r="C167" s="182" t="s">
        <v>688</v>
      </c>
      <c r="D167" s="182" t="s">
        <v>211</v>
      </c>
      <c r="E167" s="183" t="s">
        <v>689</v>
      </c>
      <c r="F167" s="184" t="s">
        <v>690</v>
      </c>
      <c r="G167" s="185" t="s">
        <v>1</v>
      </c>
      <c r="H167" s="186">
        <v>11</v>
      </c>
      <c r="I167" s="187"/>
      <c r="J167" s="188">
        <f t="shared" si="0"/>
        <v>0</v>
      </c>
      <c r="K167" s="189"/>
      <c r="L167" s="190"/>
      <c r="M167" s="191" t="s">
        <v>1</v>
      </c>
      <c r="N167" s="192" t="s">
        <v>41</v>
      </c>
      <c r="O167" s="59"/>
      <c r="P167" s="161">
        <f t="shared" si="1"/>
        <v>0</v>
      </c>
      <c r="Q167" s="161">
        <v>0</v>
      </c>
      <c r="R167" s="161">
        <f t="shared" si="2"/>
        <v>0</v>
      </c>
      <c r="S167" s="161">
        <v>0</v>
      </c>
      <c r="T167" s="162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3" t="s">
        <v>148</v>
      </c>
      <c r="AT167" s="163" t="s">
        <v>211</v>
      </c>
      <c r="AU167" s="163" t="s">
        <v>91</v>
      </c>
      <c r="AY167" s="18" t="s">
        <v>139</v>
      </c>
      <c r="BE167" s="164">
        <f t="shared" si="4"/>
        <v>0</v>
      </c>
      <c r="BF167" s="164">
        <f t="shared" si="5"/>
        <v>0</v>
      </c>
      <c r="BG167" s="164">
        <f t="shared" si="6"/>
        <v>0</v>
      </c>
      <c r="BH167" s="164">
        <f t="shared" si="7"/>
        <v>0</v>
      </c>
      <c r="BI167" s="164">
        <f t="shared" si="8"/>
        <v>0</v>
      </c>
      <c r="BJ167" s="18" t="s">
        <v>91</v>
      </c>
      <c r="BK167" s="164">
        <f t="shared" si="9"/>
        <v>0</v>
      </c>
      <c r="BL167" s="18" t="s">
        <v>146</v>
      </c>
      <c r="BM167" s="163" t="s">
        <v>691</v>
      </c>
    </row>
    <row r="168" spans="1:65" s="2" customFormat="1" ht="14.45" customHeight="1">
      <c r="A168" s="33"/>
      <c r="B168" s="150"/>
      <c r="C168" s="182" t="s">
        <v>692</v>
      </c>
      <c r="D168" s="182" t="s">
        <v>211</v>
      </c>
      <c r="E168" s="183" t="s">
        <v>693</v>
      </c>
      <c r="F168" s="184" t="s">
        <v>694</v>
      </c>
      <c r="G168" s="185" t="s">
        <v>1</v>
      </c>
      <c r="H168" s="186">
        <v>3</v>
      </c>
      <c r="I168" s="187"/>
      <c r="J168" s="188">
        <f t="shared" si="0"/>
        <v>0</v>
      </c>
      <c r="K168" s="189"/>
      <c r="L168" s="190"/>
      <c r="M168" s="191" t="s">
        <v>1</v>
      </c>
      <c r="N168" s="192" t="s">
        <v>41</v>
      </c>
      <c r="O168" s="59"/>
      <c r="P168" s="161">
        <f t="shared" si="1"/>
        <v>0</v>
      </c>
      <c r="Q168" s="161">
        <v>0</v>
      </c>
      <c r="R168" s="161">
        <f t="shared" si="2"/>
        <v>0</v>
      </c>
      <c r="S168" s="161">
        <v>0</v>
      </c>
      <c r="T168" s="162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3" t="s">
        <v>148</v>
      </c>
      <c r="AT168" s="163" t="s">
        <v>211</v>
      </c>
      <c r="AU168" s="163" t="s">
        <v>91</v>
      </c>
      <c r="AY168" s="18" t="s">
        <v>139</v>
      </c>
      <c r="BE168" s="164">
        <f t="shared" si="4"/>
        <v>0</v>
      </c>
      <c r="BF168" s="164">
        <f t="shared" si="5"/>
        <v>0</v>
      </c>
      <c r="BG168" s="164">
        <f t="shared" si="6"/>
        <v>0</v>
      </c>
      <c r="BH168" s="164">
        <f t="shared" si="7"/>
        <v>0</v>
      </c>
      <c r="BI168" s="164">
        <f t="shared" si="8"/>
        <v>0</v>
      </c>
      <c r="BJ168" s="18" t="s">
        <v>91</v>
      </c>
      <c r="BK168" s="164">
        <f t="shared" si="9"/>
        <v>0</v>
      </c>
      <c r="BL168" s="18" t="s">
        <v>146</v>
      </c>
      <c r="BM168" s="163" t="s">
        <v>695</v>
      </c>
    </row>
    <row r="169" spans="1:65" s="2" customFormat="1" ht="14.45" customHeight="1">
      <c r="A169" s="33"/>
      <c r="B169" s="150"/>
      <c r="C169" s="182" t="s">
        <v>696</v>
      </c>
      <c r="D169" s="182" t="s">
        <v>211</v>
      </c>
      <c r="E169" s="183" t="s">
        <v>697</v>
      </c>
      <c r="F169" s="184" t="s">
        <v>698</v>
      </c>
      <c r="G169" s="185" t="s">
        <v>1</v>
      </c>
      <c r="H169" s="186">
        <v>16</v>
      </c>
      <c r="I169" s="187"/>
      <c r="J169" s="188">
        <f t="shared" si="0"/>
        <v>0</v>
      </c>
      <c r="K169" s="189"/>
      <c r="L169" s="190"/>
      <c r="M169" s="191" t="s">
        <v>1</v>
      </c>
      <c r="N169" s="192" t="s">
        <v>41</v>
      </c>
      <c r="O169" s="59"/>
      <c r="P169" s="161">
        <f t="shared" si="1"/>
        <v>0</v>
      </c>
      <c r="Q169" s="161">
        <v>0</v>
      </c>
      <c r="R169" s="161">
        <f t="shared" si="2"/>
        <v>0</v>
      </c>
      <c r="S169" s="161">
        <v>0</v>
      </c>
      <c r="T169" s="162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148</v>
      </c>
      <c r="AT169" s="163" t="s">
        <v>211</v>
      </c>
      <c r="AU169" s="163" t="s">
        <v>91</v>
      </c>
      <c r="AY169" s="18" t="s">
        <v>139</v>
      </c>
      <c r="BE169" s="164">
        <f t="shared" si="4"/>
        <v>0</v>
      </c>
      <c r="BF169" s="164">
        <f t="shared" si="5"/>
        <v>0</v>
      </c>
      <c r="BG169" s="164">
        <f t="shared" si="6"/>
        <v>0</v>
      </c>
      <c r="BH169" s="164">
        <f t="shared" si="7"/>
        <v>0</v>
      </c>
      <c r="BI169" s="164">
        <f t="shared" si="8"/>
        <v>0</v>
      </c>
      <c r="BJ169" s="18" t="s">
        <v>91</v>
      </c>
      <c r="BK169" s="164">
        <f t="shared" si="9"/>
        <v>0</v>
      </c>
      <c r="BL169" s="18" t="s">
        <v>146</v>
      </c>
      <c r="BM169" s="163" t="s">
        <v>699</v>
      </c>
    </row>
    <row r="170" spans="1:65" s="2" customFormat="1" ht="14.45" customHeight="1">
      <c r="A170" s="33"/>
      <c r="B170" s="150"/>
      <c r="C170" s="182" t="s">
        <v>700</v>
      </c>
      <c r="D170" s="182" t="s">
        <v>211</v>
      </c>
      <c r="E170" s="183" t="s">
        <v>701</v>
      </c>
      <c r="F170" s="184" t="s">
        <v>702</v>
      </c>
      <c r="G170" s="185" t="s">
        <v>1</v>
      </c>
      <c r="H170" s="186">
        <v>6</v>
      </c>
      <c r="I170" s="187"/>
      <c r="J170" s="188">
        <f t="shared" si="0"/>
        <v>0</v>
      </c>
      <c r="K170" s="189"/>
      <c r="L170" s="190"/>
      <c r="M170" s="191" t="s">
        <v>1</v>
      </c>
      <c r="N170" s="192" t="s">
        <v>41</v>
      </c>
      <c r="O170" s="59"/>
      <c r="P170" s="161">
        <f t="shared" si="1"/>
        <v>0</v>
      </c>
      <c r="Q170" s="161">
        <v>0</v>
      </c>
      <c r="R170" s="161">
        <f t="shared" si="2"/>
        <v>0</v>
      </c>
      <c r="S170" s="161">
        <v>0</v>
      </c>
      <c r="T170" s="162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3" t="s">
        <v>148</v>
      </c>
      <c r="AT170" s="163" t="s">
        <v>211</v>
      </c>
      <c r="AU170" s="163" t="s">
        <v>91</v>
      </c>
      <c r="AY170" s="18" t="s">
        <v>139</v>
      </c>
      <c r="BE170" s="164">
        <f t="shared" si="4"/>
        <v>0</v>
      </c>
      <c r="BF170" s="164">
        <f t="shared" si="5"/>
        <v>0</v>
      </c>
      <c r="BG170" s="164">
        <f t="shared" si="6"/>
        <v>0</v>
      </c>
      <c r="BH170" s="164">
        <f t="shared" si="7"/>
        <v>0</v>
      </c>
      <c r="BI170" s="164">
        <f t="shared" si="8"/>
        <v>0</v>
      </c>
      <c r="BJ170" s="18" t="s">
        <v>91</v>
      </c>
      <c r="BK170" s="164">
        <f t="shared" si="9"/>
        <v>0</v>
      </c>
      <c r="BL170" s="18" t="s">
        <v>146</v>
      </c>
      <c r="BM170" s="163" t="s">
        <v>703</v>
      </c>
    </row>
    <row r="171" spans="1:65" s="2" customFormat="1" ht="37.9" customHeight="1">
      <c r="A171" s="33"/>
      <c r="B171" s="150"/>
      <c r="C171" s="182" t="s">
        <v>704</v>
      </c>
      <c r="D171" s="182" t="s">
        <v>211</v>
      </c>
      <c r="E171" s="183" t="s">
        <v>705</v>
      </c>
      <c r="F171" s="184" t="s">
        <v>706</v>
      </c>
      <c r="G171" s="185" t="s">
        <v>1</v>
      </c>
      <c r="H171" s="186">
        <v>2</v>
      </c>
      <c r="I171" s="187"/>
      <c r="J171" s="188">
        <f t="shared" si="0"/>
        <v>0</v>
      </c>
      <c r="K171" s="189"/>
      <c r="L171" s="190"/>
      <c r="M171" s="191" t="s">
        <v>1</v>
      </c>
      <c r="N171" s="192" t="s">
        <v>41</v>
      </c>
      <c r="O171" s="59"/>
      <c r="P171" s="161">
        <f t="shared" si="1"/>
        <v>0</v>
      </c>
      <c r="Q171" s="161">
        <v>0</v>
      </c>
      <c r="R171" s="161">
        <f t="shared" si="2"/>
        <v>0</v>
      </c>
      <c r="S171" s="161">
        <v>0</v>
      </c>
      <c r="T171" s="162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3" t="s">
        <v>148</v>
      </c>
      <c r="AT171" s="163" t="s">
        <v>211</v>
      </c>
      <c r="AU171" s="163" t="s">
        <v>91</v>
      </c>
      <c r="AY171" s="18" t="s">
        <v>139</v>
      </c>
      <c r="BE171" s="164">
        <f t="shared" si="4"/>
        <v>0</v>
      </c>
      <c r="BF171" s="164">
        <f t="shared" si="5"/>
        <v>0</v>
      </c>
      <c r="BG171" s="164">
        <f t="shared" si="6"/>
        <v>0</v>
      </c>
      <c r="BH171" s="164">
        <f t="shared" si="7"/>
        <v>0</v>
      </c>
      <c r="BI171" s="164">
        <f t="shared" si="8"/>
        <v>0</v>
      </c>
      <c r="BJ171" s="18" t="s">
        <v>91</v>
      </c>
      <c r="BK171" s="164">
        <f t="shared" si="9"/>
        <v>0</v>
      </c>
      <c r="BL171" s="18" t="s">
        <v>146</v>
      </c>
      <c r="BM171" s="163" t="s">
        <v>707</v>
      </c>
    </row>
    <row r="172" spans="1:65" s="2" customFormat="1" ht="24.2" customHeight="1">
      <c r="A172" s="33"/>
      <c r="B172" s="150"/>
      <c r="C172" s="151" t="s">
        <v>312</v>
      </c>
      <c r="D172" s="151" t="s">
        <v>142</v>
      </c>
      <c r="E172" s="152" t="s">
        <v>708</v>
      </c>
      <c r="F172" s="153" t="s">
        <v>709</v>
      </c>
      <c r="G172" s="154" t="s">
        <v>145</v>
      </c>
      <c r="H172" s="155">
        <v>3276</v>
      </c>
      <c r="I172" s="156"/>
      <c r="J172" s="157">
        <f t="shared" si="0"/>
        <v>0</v>
      </c>
      <c r="K172" s="158"/>
      <c r="L172" s="34"/>
      <c r="M172" s="159" t="s">
        <v>1</v>
      </c>
      <c r="N172" s="160" t="s">
        <v>41</v>
      </c>
      <c r="O172" s="59"/>
      <c r="P172" s="161">
        <f t="shared" si="1"/>
        <v>0</v>
      </c>
      <c r="Q172" s="161">
        <v>0</v>
      </c>
      <c r="R172" s="161">
        <f t="shared" si="2"/>
        <v>0</v>
      </c>
      <c r="S172" s="161">
        <v>0</v>
      </c>
      <c r="T172" s="162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146</v>
      </c>
      <c r="AT172" s="163" t="s">
        <v>142</v>
      </c>
      <c r="AU172" s="163" t="s">
        <v>91</v>
      </c>
      <c r="AY172" s="18" t="s">
        <v>139</v>
      </c>
      <c r="BE172" s="164">
        <f t="shared" si="4"/>
        <v>0</v>
      </c>
      <c r="BF172" s="164">
        <f t="shared" si="5"/>
        <v>0</v>
      </c>
      <c r="BG172" s="164">
        <f t="shared" si="6"/>
        <v>0</v>
      </c>
      <c r="BH172" s="164">
        <f t="shared" si="7"/>
        <v>0</v>
      </c>
      <c r="BI172" s="164">
        <f t="shared" si="8"/>
        <v>0</v>
      </c>
      <c r="BJ172" s="18" t="s">
        <v>91</v>
      </c>
      <c r="BK172" s="164">
        <f t="shared" si="9"/>
        <v>0</v>
      </c>
      <c r="BL172" s="18" t="s">
        <v>146</v>
      </c>
      <c r="BM172" s="163" t="s">
        <v>710</v>
      </c>
    </row>
    <row r="173" spans="1:65" s="2" customFormat="1" ht="24.2" customHeight="1">
      <c r="A173" s="33"/>
      <c r="B173" s="150"/>
      <c r="C173" s="151" t="s">
        <v>307</v>
      </c>
      <c r="D173" s="151" t="s">
        <v>142</v>
      </c>
      <c r="E173" s="152" t="s">
        <v>711</v>
      </c>
      <c r="F173" s="153" t="s">
        <v>712</v>
      </c>
      <c r="G173" s="154" t="s">
        <v>145</v>
      </c>
      <c r="H173" s="155">
        <v>3276</v>
      </c>
      <c r="I173" s="156"/>
      <c r="J173" s="157">
        <f t="shared" si="0"/>
        <v>0</v>
      </c>
      <c r="K173" s="158"/>
      <c r="L173" s="34"/>
      <c r="M173" s="159" t="s">
        <v>1</v>
      </c>
      <c r="N173" s="160" t="s">
        <v>41</v>
      </c>
      <c r="O173" s="59"/>
      <c r="P173" s="161">
        <f t="shared" si="1"/>
        <v>0</v>
      </c>
      <c r="Q173" s="161">
        <v>0</v>
      </c>
      <c r="R173" s="161">
        <f t="shared" si="2"/>
        <v>0</v>
      </c>
      <c r="S173" s="161">
        <v>0</v>
      </c>
      <c r="T173" s="162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3" t="s">
        <v>146</v>
      </c>
      <c r="AT173" s="163" t="s">
        <v>142</v>
      </c>
      <c r="AU173" s="163" t="s">
        <v>91</v>
      </c>
      <c r="AY173" s="18" t="s">
        <v>139</v>
      </c>
      <c r="BE173" s="164">
        <f t="shared" si="4"/>
        <v>0</v>
      </c>
      <c r="BF173" s="164">
        <f t="shared" si="5"/>
        <v>0</v>
      </c>
      <c r="BG173" s="164">
        <f t="shared" si="6"/>
        <v>0</v>
      </c>
      <c r="BH173" s="164">
        <f t="shared" si="7"/>
        <v>0</v>
      </c>
      <c r="BI173" s="164">
        <f t="shared" si="8"/>
        <v>0</v>
      </c>
      <c r="BJ173" s="18" t="s">
        <v>91</v>
      </c>
      <c r="BK173" s="164">
        <f t="shared" si="9"/>
        <v>0</v>
      </c>
      <c r="BL173" s="18" t="s">
        <v>146</v>
      </c>
      <c r="BM173" s="163" t="s">
        <v>713</v>
      </c>
    </row>
    <row r="174" spans="1:65" s="2" customFormat="1" ht="24.2" customHeight="1">
      <c r="A174" s="33"/>
      <c r="B174" s="150"/>
      <c r="C174" s="151" t="s">
        <v>303</v>
      </c>
      <c r="D174" s="151" t="s">
        <v>142</v>
      </c>
      <c r="E174" s="152" t="s">
        <v>714</v>
      </c>
      <c r="F174" s="153" t="s">
        <v>715</v>
      </c>
      <c r="G174" s="154" t="s">
        <v>145</v>
      </c>
      <c r="H174" s="155">
        <v>3276</v>
      </c>
      <c r="I174" s="156"/>
      <c r="J174" s="157">
        <f t="shared" si="0"/>
        <v>0</v>
      </c>
      <c r="K174" s="158"/>
      <c r="L174" s="34"/>
      <c r="M174" s="159" t="s">
        <v>1</v>
      </c>
      <c r="N174" s="160" t="s">
        <v>41</v>
      </c>
      <c r="O174" s="59"/>
      <c r="P174" s="161">
        <f t="shared" si="1"/>
        <v>0</v>
      </c>
      <c r="Q174" s="161">
        <v>0</v>
      </c>
      <c r="R174" s="161">
        <f t="shared" si="2"/>
        <v>0</v>
      </c>
      <c r="S174" s="161">
        <v>0</v>
      </c>
      <c r="T174" s="162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3" t="s">
        <v>146</v>
      </c>
      <c r="AT174" s="163" t="s">
        <v>142</v>
      </c>
      <c r="AU174" s="163" t="s">
        <v>91</v>
      </c>
      <c r="AY174" s="18" t="s">
        <v>139</v>
      </c>
      <c r="BE174" s="164">
        <f t="shared" si="4"/>
        <v>0</v>
      </c>
      <c r="BF174" s="164">
        <f t="shared" si="5"/>
        <v>0</v>
      </c>
      <c r="BG174" s="164">
        <f t="shared" si="6"/>
        <v>0</v>
      </c>
      <c r="BH174" s="164">
        <f t="shared" si="7"/>
        <v>0</v>
      </c>
      <c r="BI174" s="164">
        <f t="shared" si="8"/>
        <v>0</v>
      </c>
      <c r="BJ174" s="18" t="s">
        <v>91</v>
      </c>
      <c r="BK174" s="164">
        <f t="shared" si="9"/>
        <v>0</v>
      </c>
      <c r="BL174" s="18" t="s">
        <v>146</v>
      </c>
      <c r="BM174" s="163" t="s">
        <v>716</v>
      </c>
    </row>
    <row r="175" spans="1:65" s="2" customFormat="1" ht="24.2" customHeight="1">
      <c r="A175" s="33"/>
      <c r="B175" s="150"/>
      <c r="C175" s="151" t="s">
        <v>717</v>
      </c>
      <c r="D175" s="151" t="s">
        <v>142</v>
      </c>
      <c r="E175" s="152" t="s">
        <v>718</v>
      </c>
      <c r="F175" s="153" t="s">
        <v>719</v>
      </c>
      <c r="G175" s="154" t="s">
        <v>208</v>
      </c>
      <c r="H175" s="155">
        <v>19</v>
      </c>
      <c r="I175" s="156"/>
      <c r="J175" s="157">
        <f t="shared" si="0"/>
        <v>0</v>
      </c>
      <c r="K175" s="158"/>
      <c r="L175" s="34"/>
      <c r="M175" s="159" t="s">
        <v>1</v>
      </c>
      <c r="N175" s="160" t="s">
        <v>41</v>
      </c>
      <c r="O175" s="59"/>
      <c r="P175" s="161">
        <f t="shared" si="1"/>
        <v>0</v>
      </c>
      <c r="Q175" s="161">
        <v>0</v>
      </c>
      <c r="R175" s="161">
        <f t="shared" si="2"/>
        <v>0</v>
      </c>
      <c r="S175" s="161">
        <v>0</v>
      </c>
      <c r="T175" s="162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146</v>
      </c>
      <c r="AT175" s="163" t="s">
        <v>142</v>
      </c>
      <c r="AU175" s="163" t="s">
        <v>91</v>
      </c>
      <c r="AY175" s="18" t="s">
        <v>139</v>
      </c>
      <c r="BE175" s="164">
        <f t="shared" si="4"/>
        <v>0</v>
      </c>
      <c r="BF175" s="164">
        <f t="shared" si="5"/>
        <v>0</v>
      </c>
      <c r="BG175" s="164">
        <f t="shared" si="6"/>
        <v>0</v>
      </c>
      <c r="BH175" s="164">
        <f t="shared" si="7"/>
        <v>0</v>
      </c>
      <c r="BI175" s="164">
        <f t="shared" si="8"/>
        <v>0</v>
      </c>
      <c r="BJ175" s="18" t="s">
        <v>91</v>
      </c>
      <c r="BK175" s="164">
        <f t="shared" si="9"/>
        <v>0</v>
      </c>
      <c r="BL175" s="18" t="s">
        <v>146</v>
      </c>
      <c r="BM175" s="163" t="s">
        <v>720</v>
      </c>
    </row>
    <row r="176" spans="1:65" s="2" customFormat="1" ht="14.45" customHeight="1">
      <c r="A176" s="33"/>
      <c r="B176" s="150"/>
      <c r="C176" s="182" t="s">
        <v>721</v>
      </c>
      <c r="D176" s="182" t="s">
        <v>211</v>
      </c>
      <c r="E176" s="183" t="s">
        <v>722</v>
      </c>
      <c r="F176" s="184" t="s">
        <v>723</v>
      </c>
      <c r="G176" s="185" t="s">
        <v>1</v>
      </c>
      <c r="H176" s="186">
        <v>8</v>
      </c>
      <c r="I176" s="187"/>
      <c r="J176" s="188">
        <f t="shared" si="0"/>
        <v>0</v>
      </c>
      <c r="K176" s="189"/>
      <c r="L176" s="190"/>
      <c r="M176" s="191" t="s">
        <v>1</v>
      </c>
      <c r="N176" s="192" t="s">
        <v>41</v>
      </c>
      <c r="O176" s="59"/>
      <c r="P176" s="161">
        <f t="shared" si="1"/>
        <v>0</v>
      </c>
      <c r="Q176" s="161">
        <v>0</v>
      </c>
      <c r="R176" s="161">
        <f t="shared" si="2"/>
        <v>0</v>
      </c>
      <c r="S176" s="161">
        <v>0</v>
      </c>
      <c r="T176" s="162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3" t="s">
        <v>148</v>
      </c>
      <c r="AT176" s="163" t="s">
        <v>211</v>
      </c>
      <c r="AU176" s="163" t="s">
        <v>91</v>
      </c>
      <c r="AY176" s="18" t="s">
        <v>139</v>
      </c>
      <c r="BE176" s="164">
        <f t="shared" si="4"/>
        <v>0</v>
      </c>
      <c r="BF176" s="164">
        <f t="shared" si="5"/>
        <v>0</v>
      </c>
      <c r="BG176" s="164">
        <f t="shared" si="6"/>
        <v>0</v>
      </c>
      <c r="BH176" s="164">
        <f t="shared" si="7"/>
        <v>0</v>
      </c>
      <c r="BI176" s="164">
        <f t="shared" si="8"/>
        <v>0</v>
      </c>
      <c r="BJ176" s="18" t="s">
        <v>91</v>
      </c>
      <c r="BK176" s="164">
        <f t="shared" si="9"/>
        <v>0</v>
      </c>
      <c r="BL176" s="18" t="s">
        <v>146</v>
      </c>
      <c r="BM176" s="163" t="s">
        <v>724</v>
      </c>
    </row>
    <row r="177" spans="1:65" s="2" customFormat="1" ht="14.45" customHeight="1">
      <c r="A177" s="33"/>
      <c r="B177" s="150"/>
      <c r="C177" s="182" t="s">
        <v>725</v>
      </c>
      <c r="D177" s="182" t="s">
        <v>211</v>
      </c>
      <c r="E177" s="183" t="s">
        <v>726</v>
      </c>
      <c r="F177" s="184" t="s">
        <v>727</v>
      </c>
      <c r="G177" s="185" t="s">
        <v>1</v>
      </c>
      <c r="H177" s="186">
        <v>2</v>
      </c>
      <c r="I177" s="187"/>
      <c r="J177" s="188">
        <f t="shared" si="0"/>
        <v>0</v>
      </c>
      <c r="K177" s="189"/>
      <c r="L177" s="190"/>
      <c r="M177" s="191" t="s">
        <v>1</v>
      </c>
      <c r="N177" s="192" t="s">
        <v>41</v>
      </c>
      <c r="O177" s="59"/>
      <c r="P177" s="161">
        <f t="shared" si="1"/>
        <v>0</v>
      </c>
      <c r="Q177" s="161">
        <v>0</v>
      </c>
      <c r="R177" s="161">
        <f t="shared" si="2"/>
        <v>0</v>
      </c>
      <c r="S177" s="161">
        <v>0</v>
      </c>
      <c r="T177" s="162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3" t="s">
        <v>148</v>
      </c>
      <c r="AT177" s="163" t="s">
        <v>211</v>
      </c>
      <c r="AU177" s="163" t="s">
        <v>91</v>
      </c>
      <c r="AY177" s="18" t="s">
        <v>139</v>
      </c>
      <c r="BE177" s="164">
        <f t="shared" si="4"/>
        <v>0</v>
      </c>
      <c r="BF177" s="164">
        <f t="shared" si="5"/>
        <v>0</v>
      </c>
      <c r="BG177" s="164">
        <f t="shared" si="6"/>
        <v>0</v>
      </c>
      <c r="BH177" s="164">
        <f t="shared" si="7"/>
        <v>0</v>
      </c>
      <c r="BI177" s="164">
        <f t="shared" si="8"/>
        <v>0</v>
      </c>
      <c r="BJ177" s="18" t="s">
        <v>91</v>
      </c>
      <c r="BK177" s="164">
        <f t="shared" si="9"/>
        <v>0</v>
      </c>
      <c r="BL177" s="18" t="s">
        <v>146</v>
      </c>
      <c r="BM177" s="163" t="s">
        <v>728</v>
      </c>
    </row>
    <row r="178" spans="1:65" s="2" customFormat="1" ht="14.45" customHeight="1">
      <c r="A178" s="33"/>
      <c r="B178" s="150"/>
      <c r="C178" s="182" t="s">
        <v>729</v>
      </c>
      <c r="D178" s="182" t="s">
        <v>211</v>
      </c>
      <c r="E178" s="183" t="s">
        <v>730</v>
      </c>
      <c r="F178" s="184" t="s">
        <v>731</v>
      </c>
      <c r="G178" s="185" t="s">
        <v>1</v>
      </c>
      <c r="H178" s="186">
        <v>3</v>
      </c>
      <c r="I178" s="187"/>
      <c r="J178" s="188">
        <f t="shared" si="0"/>
        <v>0</v>
      </c>
      <c r="K178" s="189"/>
      <c r="L178" s="190"/>
      <c r="M178" s="191" t="s">
        <v>1</v>
      </c>
      <c r="N178" s="192" t="s">
        <v>41</v>
      </c>
      <c r="O178" s="59"/>
      <c r="P178" s="161">
        <f t="shared" si="1"/>
        <v>0</v>
      </c>
      <c r="Q178" s="161">
        <v>0</v>
      </c>
      <c r="R178" s="161">
        <f t="shared" si="2"/>
        <v>0</v>
      </c>
      <c r="S178" s="161">
        <v>0</v>
      </c>
      <c r="T178" s="162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3" t="s">
        <v>148</v>
      </c>
      <c r="AT178" s="163" t="s">
        <v>211</v>
      </c>
      <c r="AU178" s="163" t="s">
        <v>91</v>
      </c>
      <c r="AY178" s="18" t="s">
        <v>139</v>
      </c>
      <c r="BE178" s="164">
        <f t="shared" si="4"/>
        <v>0</v>
      </c>
      <c r="BF178" s="164">
        <f t="shared" si="5"/>
        <v>0</v>
      </c>
      <c r="BG178" s="164">
        <f t="shared" si="6"/>
        <v>0</v>
      </c>
      <c r="BH178" s="164">
        <f t="shared" si="7"/>
        <v>0</v>
      </c>
      <c r="BI178" s="164">
        <f t="shared" si="8"/>
        <v>0</v>
      </c>
      <c r="BJ178" s="18" t="s">
        <v>91</v>
      </c>
      <c r="BK178" s="164">
        <f t="shared" si="9"/>
        <v>0</v>
      </c>
      <c r="BL178" s="18" t="s">
        <v>146</v>
      </c>
      <c r="BM178" s="163" t="s">
        <v>732</v>
      </c>
    </row>
    <row r="179" spans="1:65" s="2" customFormat="1" ht="14.45" customHeight="1">
      <c r="A179" s="33"/>
      <c r="B179" s="150"/>
      <c r="C179" s="182" t="s">
        <v>733</v>
      </c>
      <c r="D179" s="182" t="s">
        <v>211</v>
      </c>
      <c r="E179" s="183" t="s">
        <v>734</v>
      </c>
      <c r="F179" s="184" t="s">
        <v>735</v>
      </c>
      <c r="G179" s="185" t="s">
        <v>1</v>
      </c>
      <c r="H179" s="186">
        <v>3</v>
      </c>
      <c r="I179" s="187"/>
      <c r="J179" s="188">
        <f t="shared" si="0"/>
        <v>0</v>
      </c>
      <c r="K179" s="189"/>
      <c r="L179" s="190"/>
      <c r="M179" s="191" t="s">
        <v>1</v>
      </c>
      <c r="N179" s="192" t="s">
        <v>41</v>
      </c>
      <c r="O179" s="59"/>
      <c r="P179" s="161">
        <f t="shared" si="1"/>
        <v>0</v>
      </c>
      <c r="Q179" s="161">
        <v>0</v>
      </c>
      <c r="R179" s="161">
        <f t="shared" si="2"/>
        <v>0</v>
      </c>
      <c r="S179" s="161">
        <v>0</v>
      </c>
      <c r="T179" s="162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148</v>
      </c>
      <c r="AT179" s="163" t="s">
        <v>211</v>
      </c>
      <c r="AU179" s="163" t="s">
        <v>91</v>
      </c>
      <c r="AY179" s="18" t="s">
        <v>139</v>
      </c>
      <c r="BE179" s="164">
        <f t="shared" si="4"/>
        <v>0</v>
      </c>
      <c r="BF179" s="164">
        <f t="shared" si="5"/>
        <v>0</v>
      </c>
      <c r="BG179" s="164">
        <f t="shared" si="6"/>
        <v>0</v>
      </c>
      <c r="BH179" s="164">
        <f t="shared" si="7"/>
        <v>0</v>
      </c>
      <c r="BI179" s="164">
        <f t="shared" si="8"/>
        <v>0</v>
      </c>
      <c r="BJ179" s="18" t="s">
        <v>91</v>
      </c>
      <c r="BK179" s="164">
        <f t="shared" si="9"/>
        <v>0</v>
      </c>
      <c r="BL179" s="18" t="s">
        <v>146</v>
      </c>
      <c r="BM179" s="163" t="s">
        <v>736</v>
      </c>
    </row>
    <row r="180" spans="1:65" s="2" customFormat="1" ht="14.45" customHeight="1">
      <c r="A180" s="33"/>
      <c r="B180" s="150"/>
      <c r="C180" s="182" t="s">
        <v>737</v>
      </c>
      <c r="D180" s="182" t="s">
        <v>211</v>
      </c>
      <c r="E180" s="183" t="s">
        <v>738</v>
      </c>
      <c r="F180" s="184" t="s">
        <v>739</v>
      </c>
      <c r="G180" s="185" t="s">
        <v>1</v>
      </c>
      <c r="H180" s="186">
        <v>3</v>
      </c>
      <c r="I180" s="187"/>
      <c r="J180" s="188">
        <f t="shared" si="0"/>
        <v>0</v>
      </c>
      <c r="K180" s="189"/>
      <c r="L180" s="190"/>
      <c r="M180" s="191" t="s">
        <v>1</v>
      </c>
      <c r="N180" s="192" t="s">
        <v>41</v>
      </c>
      <c r="O180" s="59"/>
      <c r="P180" s="161">
        <f t="shared" si="1"/>
        <v>0</v>
      </c>
      <c r="Q180" s="161">
        <v>0</v>
      </c>
      <c r="R180" s="161">
        <f t="shared" si="2"/>
        <v>0</v>
      </c>
      <c r="S180" s="161">
        <v>0</v>
      </c>
      <c r="T180" s="162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148</v>
      </c>
      <c r="AT180" s="163" t="s">
        <v>211</v>
      </c>
      <c r="AU180" s="163" t="s">
        <v>91</v>
      </c>
      <c r="AY180" s="18" t="s">
        <v>139</v>
      </c>
      <c r="BE180" s="164">
        <f t="shared" si="4"/>
        <v>0</v>
      </c>
      <c r="BF180" s="164">
        <f t="shared" si="5"/>
        <v>0</v>
      </c>
      <c r="BG180" s="164">
        <f t="shared" si="6"/>
        <v>0</v>
      </c>
      <c r="BH180" s="164">
        <f t="shared" si="7"/>
        <v>0</v>
      </c>
      <c r="BI180" s="164">
        <f t="shared" si="8"/>
        <v>0</v>
      </c>
      <c r="BJ180" s="18" t="s">
        <v>91</v>
      </c>
      <c r="BK180" s="164">
        <f t="shared" si="9"/>
        <v>0</v>
      </c>
      <c r="BL180" s="18" t="s">
        <v>146</v>
      </c>
      <c r="BM180" s="163" t="s">
        <v>740</v>
      </c>
    </row>
    <row r="181" spans="1:65" s="2" customFormat="1" ht="14.45" customHeight="1">
      <c r="A181" s="33"/>
      <c r="B181" s="150"/>
      <c r="C181" s="151" t="s">
        <v>741</v>
      </c>
      <c r="D181" s="151" t="s">
        <v>142</v>
      </c>
      <c r="E181" s="152" t="s">
        <v>742</v>
      </c>
      <c r="F181" s="153" t="s">
        <v>743</v>
      </c>
      <c r="G181" s="154" t="s">
        <v>208</v>
      </c>
      <c r="H181" s="155">
        <v>67</v>
      </c>
      <c r="I181" s="156"/>
      <c r="J181" s="157">
        <f t="shared" si="0"/>
        <v>0</v>
      </c>
      <c r="K181" s="158"/>
      <c r="L181" s="34"/>
      <c r="M181" s="159" t="s">
        <v>1</v>
      </c>
      <c r="N181" s="160" t="s">
        <v>41</v>
      </c>
      <c r="O181" s="59"/>
      <c r="P181" s="161">
        <f t="shared" si="1"/>
        <v>0</v>
      </c>
      <c r="Q181" s="161">
        <v>3.8999999999999999E-4</v>
      </c>
      <c r="R181" s="161">
        <f t="shared" si="2"/>
        <v>2.613E-2</v>
      </c>
      <c r="S181" s="161">
        <v>0</v>
      </c>
      <c r="T181" s="162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146</v>
      </c>
      <c r="AT181" s="163" t="s">
        <v>142</v>
      </c>
      <c r="AU181" s="163" t="s">
        <v>91</v>
      </c>
      <c r="AY181" s="18" t="s">
        <v>139</v>
      </c>
      <c r="BE181" s="164">
        <f t="shared" si="4"/>
        <v>0</v>
      </c>
      <c r="BF181" s="164">
        <f t="shared" si="5"/>
        <v>0</v>
      </c>
      <c r="BG181" s="164">
        <f t="shared" si="6"/>
        <v>0</v>
      </c>
      <c r="BH181" s="164">
        <f t="shared" si="7"/>
        <v>0</v>
      </c>
      <c r="BI181" s="164">
        <f t="shared" si="8"/>
        <v>0</v>
      </c>
      <c r="BJ181" s="18" t="s">
        <v>91</v>
      </c>
      <c r="BK181" s="164">
        <f t="shared" si="9"/>
        <v>0</v>
      </c>
      <c r="BL181" s="18" t="s">
        <v>146</v>
      </c>
      <c r="BM181" s="163" t="s">
        <v>744</v>
      </c>
    </row>
    <row r="182" spans="1:65" s="2" customFormat="1" ht="14.45" customHeight="1">
      <c r="A182" s="33"/>
      <c r="B182" s="150"/>
      <c r="C182" s="182" t="s">
        <v>319</v>
      </c>
      <c r="D182" s="182" t="s">
        <v>211</v>
      </c>
      <c r="E182" s="183" t="s">
        <v>745</v>
      </c>
      <c r="F182" s="184" t="s">
        <v>746</v>
      </c>
      <c r="G182" s="185" t="s">
        <v>208</v>
      </c>
      <c r="H182" s="186">
        <v>24</v>
      </c>
      <c r="I182" s="187"/>
      <c r="J182" s="188">
        <f t="shared" si="0"/>
        <v>0</v>
      </c>
      <c r="K182" s="189"/>
      <c r="L182" s="190"/>
      <c r="M182" s="191" t="s">
        <v>1</v>
      </c>
      <c r="N182" s="192" t="s">
        <v>41</v>
      </c>
      <c r="O182" s="59"/>
      <c r="P182" s="161">
        <f t="shared" si="1"/>
        <v>0</v>
      </c>
      <c r="Q182" s="161">
        <v>1.2E-2</v>
      </c>
      <c r="R182" s="161">
        <f t="shared" si="2"/>
        <v>0.28800000000000003</v>
      </c>
      <c r="S182" s="161">
        <v>0</v>
      </c>
      <c r="T182" s="162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148</v>
      </c>
      <c r="AT182" s="163" t="s">
        <v>211</v>
      </c>
      <c r="AU182" s="163" t="s">
        <v>91</v>
      </c>
      <c r="AY182" s="18" t="s">
        <v>139</v>
      </c>
      <c r="BE182" s="164">
        <f t="shared" si="4"/>
        <v>0</v>
      </c>
      <c r="BF182" s="164">
        <f t="shared" si="5"/>
        <v>0</v>
      </c>
      <c r="BG182" s="164">
        <f t="shared" si="6"/>
        <v>0</v>
      </c>
      <c r="BH182" s="164">
        <f t="shared" si="7"/>
        <v>0</v>
      </c>
      <c r="BI182" s="164">
        <f t="shared" si="8"/>
        <v>0</v>
      </c>
      <c r="BJ182" s="18" t="s">
        <v>91</v>
      </c>
      <c r="BK182" s="164">
        <f t="shared" si="9"/>
        <v>0</v>
      </c>
      <c r="BL182" s="18" t="s">
        <v>146</v>
      </c>
      <c r="BM182" s="163" t="s">
        <v>747</v>
      </c>
    </row>
    <row r="183" spans="1:65" s="13" customFormat="1" ht="22.5">
      <c r="B183" s="165"/>
      <c r="D183" s="166" t="s">
        <v>169</v>
      </c>
      <c r="F183" s="168" t="s">
        <v>748</v>
      </c>
      <c r="H183" s="169">
        <v>24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169</v>
      </c>
      <c r="AU183" s="167" t="s">
        <v>91</v>
      </c>
      <c r="AV183" s="13" t="s">
        <v>91</v>
      </c>
      <c r="AW183" s="13" t="s">
        <v>3</v>
      </c>
      <c r="AX183" s="13" t="s">
        <v>83</v>
      </c>
      <c r="AY183" s="167" t="s">
        <v>139</v>
      </c>
    </row>
    <row r="184" spans="1:65" s="2" customFormat="1" ht="14.45" customHeight="1">
      <c r="A184" s="33"/>
      <c r="B184" s="150"/>
      <c r="C184" s="151" t="s">
        <v>146</v>
      </c>
      <c r="D184" s="151" t="s">
        <v>142</v>
      </c>
      <c r="E184" s="152" t="s">
        <v>749</v>
      </c>
      <c r="F184" s="153" t="s">
        <v>750</v>
      </c>
      <c r="G184" s="154" t="s">
        <v>208</v>
      </c>
      <c r="H184" s="155">
        <v>5</v>
      </c>
      <c r="I184" s="156"/>
      <c r="J184" s="157">
        <f>ROUND(I184*H184,2)</f>
        <v>0</v>
      </c>
      <c r="K184" s="158"/>
      <c r="L184" s="34"/>
      <c r="M184" s="159" t="s">
        <v>1</v>
      </c>
      <c r="N184" s="160" t="s">
        <v>41</v>
      </c>
      <c r="O184" s="59"/>
      <c r="P184" s="161">
        <f>O184*H184</f>
        <v>0</v>
      </c>
      <c r="Q184" s="161">
        <v>0</v>
      </c>
      <c r="R184" s="161">
        <f>Q184*H184</f>
        <v>0</v>
      </c>
      <c r="S184" s="161">
        <v>0</v>
      </c>
      <c r="T184" s="162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146</v>
      </c>
      <c r="AT184" s="163" t="s">
        <v>142</v>
      </c>
      <c r="AU184" s="163" t="s">
        <v>91</v>
      </c>
      <c r="AY184" s="18" t="s">
        <v>139</v>
      </c>
      <c r="BE184" s="164">
        <f>IF(N184="základná",J184,0)</f>
        <v>0</v>
      </c>
      <c r="BF184" s="164">
        <f>IF(N184="znížená",J184,0)</f>
        <v>0</v>
      </c>
      <c r="BG184" s="164">
        <f>IF(N184="zákl. prenesená",J184,0)</f>
        <v>0</v>
      </c>
      <c r="BH184" s="164">
        <f>IF(N184="zníž. prenesená",J184,0)</f>
        <v>0</v>
      </c>
      <c r="BI184" s="164">
        <f>IF(N184="nulová",J184,0)</f>
        <v>0</v>
      </c>
      <c r="BJ184" s="18" t="s">
        <v>91</v>
      </c>
      <c r="BK184" s="164">
        <f>ROUND(I184*H184,2)</f>
        <v>0</v>
      </c>
      <c r="BL184" s="18" t="s">
        <v>146</v>
      </c>
      <c r="BM184" s="163" t="s">
        <v>751</v>
      </c>
    </row>
    <row r="185" spans="1:65" s="2" customFormat="1" ht="24.2" customHeight="1">
      <c r="A185" s="33"/>
      <c r="B185" s="150"/>
      <c r="C185" s="151" t="s">
        <v>752</v>
      </c>
      <c r="D185" s="151" t="s">
        <v>142</v>
      </c>
      <c r="E185" s="152" t="s">
        <v>753</v>
      </c>
      <c r="F185" s="153" t="s">
        <v>754</v>
      </c>
      <c r="G185" s="154" t="s">
        <v>145</v>
      </c>
      <c r="H185" s="155">
        <v>3276</v>
      </c>
      <c r="I185" s="156"/>
      <c r="J185" s="157">
        <f>ROUND(I185*H185,2)</f>
        <v>0</v>
      </c>
      <c r="K185" s="158"/>
      <c r="L185" s="34"/>
      <c r="M185" s="159" t="s">
        <v>1</v>
      </c>
      <c r="N185" s="160" t="s">
        <v>41</v>
      </c>
      <c r="O185" s="59"/>
      <c r="P185" s="161">
        <f>O185*H185</f>
        <v>0</v>
      </c>
      <c r="Q185" s="161">
        <v>0</v>
      </c>
      <c r="R185" s="161">
        <f>Q185*H185</f>
        <v>0</v>
      </c>
      <c r="S185" s="161">
        <v>0</v>
      </c>
      <c r="T185" s="162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146</v>
      </c>
      <c r="AT185" s="163" t="s">
        <v>142</v>
      </c>
      <c r="AU185" s="163" t="s">
        <v>91</v>
      </c>
      <c r="AY185" s="18" t="s">
        <v>139</v>
      </c>
      <c r="BE185" s="164">
        <f>IF(N185="základná",J185,0)</f>
        <v>0</v>
      </c>
      <c r="BF185" s="164">
        <f>IF(N185="znížená",J185,0)</f>
        <v>0</v>
      </c>
      <c r="BG185" s="164">
        <f>IF(N185="zákl. prenesená",J185,0)</f>
        <v>0</v>
      </c>
      <c r="BH185" s="164">
        <f>IF(N185="zníž. prenesená",J185,0)</f>
        <v>0</v>
      </c>
      <c r="BI185" s="164">
        <f>IF(N185="nulová",J185,0)</f>
        <v>0</v>
      </c>
      <c r="BJ185" s="18" t="s">
        <v>91</v>
      </c>
      <c r="BK185" s="164">
        <f>ROUND(I185*H185,2)</f>
        <v>0</v>
      </c>
      <c r="BL185" s="18" t="s">
        <v>146</v>
      </c>
      <c r="BM185" s="163" t="s">
        <v>755</v>
      </c>
    </row>
    <row r="186" spans="1:65" s="2" customFormat="1" ht="14.45" customHeight="1">
      <c r="A186" s="33"/>
      <c r="B186" s="150"/>
      <c r="C186" s="182" t="s">
        <v>756</v>
      </c>
      <c r="D186" s="182" t="s">
        <v>211</v>
      </c>
      <c r="E186" s="183" t="s">
        <v>757</v>
      </c>
      <c r="F186" s="184" t="s">
        <v>758</v>
      </c>
      <c r="G186" s="185" t="s">
        <v>759</v>
      </c>
      <c r="H186" s="186">
        <v>1.31</v>
      </c>
      <c r="I186" s="187"/>
      <c r="J186" s="188">
        <f>ROUND(I186*H186,2)</f>
        <v>0</v>
      </c>
      <c r="K186" s="189"/>
      <c r="L186" s="190"/>
      <c r="M186" s="191" t="s">
        <v>1</v>
      </c>
      <c r="N186" s="192" t="s">
        <v>41</v>
      </c>
      <c r="O186" s="59"/>
      <c r="P186" s="161">
        <f>O186*H186</f>
        <v>0</v>
      </c>
      <c r="Q186" s="161">
        <v>1E-3</v>
      </c>
      <c r="R186" s="161">
        <f>Q186*H186</f>
        <v>1.3100000000000002E-3</v>
      </c>
      <c r="S186" s="161">
        <v>0</v>
      </c>
      <c r="T186" s="162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148</v>
      </c>
      <c r="AT186" s="163" t="s">
        <v>211</v>
      </c>
      <c r="AU186" s="163" t="s">
        <v>91</v>
      </c>
      <c r="AY186" s="18" t="s">
        <v>139</v>
      </c>
      <c r="BE186" s="164">
        <f>IF(N186="základná",J186,0)</f>
        <v>0</v>
      </c>
      <c r="BF186" s="164">
        <f>IF(N186="znížená",J186,0)</f>
        <v>0</v>
      </c>
      <c r="BG186" s="164">
        <f>IF(N186="zákl. prenesená",J186,0)</f>
        <v>0</v>
      </c>
      <c r="BH186" s="164">
        <f>IF(N186="zníž. prenesená",J186,0)</f>
        <v>0</v>
      </c>
      <c r="BI186" s="164">
        <f>IF(N186="nulová",J186,0)</f>
        <v>0</v>
      </c>
      <c r="BJ186" s="18" t="s">
        <v>91</v>
      </c>
      <c r="BK186" s="164">
        <f>ROUND(I186*H186,2)</f>
        <v>0</v>
      </c>
      <c r="BL186" s="18" t="s">
        <v>146</v>
      </c>
      <c r="BM186" s="163" t="s">
        <v>760</v>
      </c>
    </row>
    <row r="187" spans="1:65" s="13" customFormat="1">
      <c r="B187" s="165"/>
      <c r="D187" s="166" t="s">
        <v>169</v>
      </c>
      <c r="F187" s="168" t="s">
        <v>761</v>
      </c>
      <c r="H187" s="169">
        <v>1.31</v>
      </c>
      <c r="I187" s="170"/>
      <c r="L187" s="165"/>
      <c r="M187" s="171"/>
      <c r="N187" s="172"/>
      <c r="O187" s="172"/>
      <c r="P187" s="172"/>
      <c r="Q187" s="172"/>
      <c r="R187" s="172"/>
      <c r="S187" s="172"/>
      <c r="T187" s="173"/>
      <c r="AT187" s="167" t="s">
        <v>169</v>
      </c>
      <c r="AU187" s="167" t="s">
        <v>91</v>
      </c>
      <c r="AV187" s="13" t="s">
        <v>91</v>
      </c>
      <c r="AW187" s="13" t="s">
        <v>3</v>
      </c>
      <c r="AX187" s="13" t="s">
        <v>83</v>
      </c>
      <c r="AY187" s="167" t="s">
        <v>139</v>
      </c>
    </row>
    <row r="188" spans="1:65" s="2" customFormat="1" ht="24.2" customHeight="1">
      <c r="A188" s="33"/>
      <c r="B188" s="150"/>
      <c r="C188" s="151" t="s">
        <v>762</v>
      </c>
      <c r="D188" s="151" t="s">
        <v>142</v>
      </c>
      <c r="E188" s="152" t="s">
        <v>763</v>
      </c>
      <c r="F188" s="153" t="s">
        <v>764</v>
      </c>
      <c r="G188" s="154" t="s">
        <v>208</v>
      </c>
      <c r="H188" s="155">
        <v>221</v>
      </c>
      <c r="I188" s="156"/>
      <c r="J188" s="157">
        <f>ROUND(I188*H188,2)</f>
        <v>0</v>
      </c>
      <c r="K188" s="158"/>
      <c r="L188" s="34"/>
      <c r="M188" s="159" t="s">
        <v>1</v>
      </c>
      <c r="N188" s="160" t="s">
        <v>41</v>
      </c>
      <c r="O188" s="59"/>
      <c r="P188" s="161">
        <f>O188*H188</f>
        <v>0</v>
      </c>
      <c r="Q188" s="161">
        <v>0</v>
      </c>
      <c r="R188" s="161">
        <f>Q188*H188</f>
        <v>0</v>
      </c>
      <c r="S188" s="161">
        <v>0</v>
      </c>
      <c r="T188" s="162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146</v>
      </c>
      <c r="AT188" s="163" t="s">
        <v>142</v>
      </c>
      <c r="AU188" s="163" t="s">
        <v>91</v>
      </c>
      <c r="AY188" s="18" t="s">
        <v>139</v>
      </c>
      <c r="BE188" s="164">
        <f>IF(N188="základná",J188,0)</f>
        <v>0</v>
      </c>
      <c r="BF188" s="164">
        <f>IF(N188="znížená",J188,0)</f>
        <v>0</v>
      </c>
      <c r="BG188" s="164">
        <f>IF(N188="zákl. prenesená",J188,0)</f>
        <v>0</v>
      </c>
      <c r="BH188" s="164">
        <f>IF(N188="zníž. prenesená",J188,0)</f>
        <v>0</v>
      </c>
      <c r="BI188" s="164">
        <f>IF(N188="nulová",J188,0)</f>
        <v>0</v>
      </c>
      <c r="BJ188" s="18" t="s">
        <v>91</v>
      </c>
      <c r="BK188" s="164">
        <f>ROUND(I188*H188,2)</f>
        <v>0</v>
      </c>
      <c r="BL188" s="18" t="s">
        <v>146</v>
      </c>
      <c r="BM188" s="163" t="s">
        <v>765</v>
      </c>
    </row>
    <row r="189" spans="1:65" s="13" customFormat="1">
      <c r="B189" s="165"/>
      <c r="D189" s="166" t="s">
        <v>169</v>
      </c>
      <c r="E189" s="167" t="s">
        <v>1</v>
      </c>
      <c r="F189" s="168" t="s">
        <v>766</v>
      </c>
      <c r="H189" s="169">
        <v>221</v>
      </c>
      <c r="I189" s="170"/>
      <c r="L189" s="165"/>
      <c r="M189" s="171"/>
      <c r="N189" s="172"/>
      <c r="O189" s="172"/>
      <c r="P189" s="172"/>
      <c r="Q189" s="172"/>
      <c r="R189" s="172"/>
      <c r="S189" s="172"/>
      <c r="T189" s="173"/>
      <c r="AT189" s="167" t="s">
        <v>169</v>
      </c>
      <c r="AU189" s="167" t="s">
        <v>91</v>
      </c>
      <c r="AV189" s="13" t="s">
        <v>91</v>
      </c>
      <c r="AW189" s="13" t="s">
        <v>31</v>
      </c>
      <c r="AX189" s="13" t="s">
        <v>83</v>
      </c>
      <c r="AY189" s="167" t="s">
        <v>139</v>
      </c>
    </row>
    <row r="190" spans="1:65" s="2" customFormat="1" ht="24.2" customHeight="1">
      <c r="A190" s="33"/>
      <c r="B190" s="150"/>
      <c r="C190" s="151" t="s">
        <v>367</v>
      </c>
      <c r="D190" s="151" t="s">
        <v>142</v>
      </c>
      <c r="E190" s="152" t="s">
        <v>767</v>
      </c>
      <c r="F190" s="153" t="s">
        <v>768</v>
      </c>
      <c r="G190" s="154" t="s">
        <v>145</v>
      </c>
      <c r="H190" s="155">
        <v>2046.5</v>
      </c>
      <c r="I190" s="156"/>
      <c r="J190" s="157">
        <f>ROUND(I190*H190,2)</f>
        <v>0</v>
      </c>
      <c r="K190" s="158"/>
      <c r="L190" s="34"/>
      <c r="M190" s="159" t="s">
        <v>1</v>
      </c>
      <c r="N190" s="160" t="s">
        <v>41</v>
      </c>
      <c r="O190" s="59"/>
      <c r="P190" s="161">
        <f>O190*H190</f>
        <v>0</v>
      </c>
      <c r="Q190" s="161">
        <v>0</v>
      </c>
      <c r="R190" s="161">
        <f>Q190*H190</f>
        <v>0</v>
      </c>
      <c r="S190" s="161">
        <v>0</v>
      </c>
      <c r="T190" s="162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146</v>
      </c>
      <c r="AT190" s="163" t="s">
        <v>142</v>
      </c>
      <c r="AU190" s="163" t="s">
        <v>91</v>
      </c>
      <c r="AY190" s="18" t="s">
        <v>139</v>
      </c>
      <c r="BE190" s="164">
        <f>IF(N190="základná",J190,0)</f>
        <v>0</v>
      </c>
      <c r="BF190" s="164">
        <f>IF(N190="znížená",J190,0)</f>
        <v>0</v>
      </c>
      <c r="BG190" s="164">
        <f>IF(N190="zákl. prenesená",J190,0)</f>
        <v>0</v>
      </c>
      <c r="BH190" s="164">
        <f>IF(N190="zníž. prenesená",J190,0)</f>
        <v>0</v>
      </c>
      <c r="BI190" s="164">
        <f>IF(N190="nulová",J190,0)</f>
        <v>0</v>
      </c>
      <c r="BJ190" s="18" t="s">
        <v>91</v>
      </c>
      <c r="BK190" s="164">
        <f>ROUND(I190*H190,2)</f>
        <v>0</v>
      </c>
      <c r="BL190" s="18" t="s">
        <v>146</v>
      </c>
      <c r="BM190" s="163" t="s">
        <v>769</v>
      </c>
    </row>
    <row r="191" spans="1:65" s="2" customFormat="1" ht="14.45" customHeight="1">
      <c r="A191" s="33"/>
      <c r="B191" s="150"/>
      <c r="C191" s="182" t="s">
        <v>174</v>
      </c>
      <c r="D191" s="182" t="s">
        <v>211</v>
      </c>
      <c r="E191" s="183" t="s">
        <v>770</v>
      </c>
      <c r="F191" s="184" t="s">
        <v>771</v>
      </c>
      <c r="G191" s="185" t="s">
        <v>191</v>
      </c>
      <c r="H191" s="186">
        <v>8.2000000000000003E-2</v>
      </c>
      <c r="I191" s="187"/>
      <c r="J191" s="188">
        <f>ROUND(I191*H191,2)</f>
        <v>0</v>
      </c>
      <c r="K191" s="189"/>
      <c r="L191" s="190"/>
      <c r="M191" s="191" t="s">
        <v>1</v>
      </c>
      <c r="N191" s="192" t="s">
        <v>41</v>
      </c>
      <c r="O191" s="59"/>
      <c r="P191" s="161">
        <f>O191*H191</f>
        <v>0</v>
      </c>
      <c r="Q191" s="161">
        <v>1</v>
      </c>
      <c r="R191" s="161">
        <f>Q191*H191</f>
        <v>8.2000000000000003E-2</v>
      </c>
      <c r="S191" s="161">
        <v>0</v>
      </c>
      <c r="T191" s="162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148</v>
      </c>
      <c r="AT191" s="163" t="s">
        <v>211</v>
      </c>
      <c r="AU191" s="163" t="s">
        <v>91</v>
      </c>
      <c r="AY191" s="18" t="s">
        <v>139</v>
      </c>
      <c r="BE191" s="164">
        <f>IF(N191="základná",J191,0)</f>
        <v>0</v>
      </c>
      <c r="BF191" s="164">
        <f>IF(N191="znížená",J191,0)</f>
        <v>0</v>
      </c>
      <c r="BG191" s="164">
        <f>IF(N191="zákl. prenesená",J191,0)</f>
        <v>0</v>
      </c>
      <c r="BH191" s="164">
        <f>IF(N191="zníž. prenesená",J191,0)</f>
        <v>0</v>
      </c>
      <c r="BI191" s="164">
        <f>IF(N191="nulová",J191,0)</f>
        <v>0</v>
      </c>
      <c r="BJ191" s="18" t="s">
        <v>91</v>
      </c>
      <c r="BK191" s="164">
        <f>ROUND(I191*H191,2)</f>
        <v>0</v>
      </c>
      <c r="BL191" s="18" t="s">
        <v>146</v>
      </c>
      <c r="BM191" s="163" t="s">
        <v>772</v>
      </c>
    </row>
    <row r="192" spans="1:65" s="13" customFormat="1">
      <c r="B192" s="165"/>
      <c r="D192" s="166" t="s">
        <v>169</v>
      </c>
      <c r="F192" s="168" t="s">
        <v>773</v>
      </c>
      <c r="H192" s="169">
        <v>8.2000000000000003E-2</v>
      </c>
      <c r="I192" s="170"/>
      <c r="L192" s="165"/>
      <c r="M192" s="171"/>
      <c r="N192" s="172"/>
      <c r="O192" s="172"/>
      <c r="P192" s="172"/>
      <c r="Q192" s="172"/>
      <c r="R192" s="172"/>
      <c r="S192" s="172"/>
      <c r="T192" s="173"/>
      <c r="AT192" s="167" t="s">
        <v>169</v>
      </c>
      <c r="AU192" s="167" t="s">
        <v>91</v>
      </c>
      <c r="AV192" s="13" t="s">
        <v>91</v>
      </c>
      <c r="AW192" s="13" t="s">
        <v>3</v>
      </c>
      <c r="AX192" s="13" t="s">
        <v>83</v>
      </c>
      <c r="AY192" s="167" t="s">
        <v>139</v>
      </c>
    </row>
    <row r="193" spans="1:65" s="2" customFormat="1" ht="24.2" customHeight="1">
      <c r="A193" s="33"/>
      <c r="B193" s="150"/>
      <c r="C193" s="151" t="s">
        <v>774</v>
      </c>
      <c r="D193" s="151" t="s">
        <v>142</v>
      </c>
      <c r="E193" s="152" t="s">
        <v>775</v>
      </c>
      <c r="F193" s="153" t="s">
        <v>776</v>
      </c>
      <c r="G193" s="154" t="s">
        <v>145</v>
      </c>
      <c r="H193" s="155">
        <v>54.5</v>
      </c>
      <c r="I193" s="156"/>
      <c r="J193" s="157">
        <f>ROUND(I193*H193,2)</f>
        <v>0</v>
      </c>
      <c r="K193" s="158"/>
      <c r="L193" s="34"/>
      <c r="M193" s="159" t="s">
        <v>1</v>
      </c>
      <c r="N193" s="160" t="s">
        <v>41</v>
      </c>
      <c r="O193" s="59"/>
      <c r="P193" s="161">
        <f>O193*H193</f>
        <v>0</v>
      </c>
      <c r="Q193" s="161">
        <v>0</v>
      </c>
      <c r="R193" s="161">
        <f>Q193*H193</f>
        <v>0</v>
      </c>
      <c r="S193" s="161">
        <v>0</v>
      </c>
      <c r="T193" s="162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146</v>
      </c>
      <c r="AT193" s="163" t="s">
        <v>142</v>
      </c>
      <c r="AU193" s="163" t="s">
        <v>91</v>
      </c>
      <c r="AY193" s="18" t="s">
        <v>139</v>
      </c>
      <c r="BE193" s="164">
        <f>IF(N193="základná",J193,0)</f>
        <v>0</v>
      </c>
      <c r="BF193" s="164">
        <f>IF(N193="znížená",J193,0)</f>
        <v>0</v>
      </c>
      <c r="BG193" s="164">
        <f>IF(N193="zákl. prenesená",J193,0)</f>
        <v>0</v>
      </c>
      <c r="BH193" s="164">
        <f>IF(N193="zníž. prenesená",J193,0)</f>
        <v>0</v>
      </c>
      <c r="BI193" s="164">
        <f>IF(N193="nulová",J193,0)</f>
        <v>0</v>
      </c>
      <c r="BJ193" s="18" t="s">
        <v>91</v>
      </c>
      <c r="BK193" s="164">
        <f>ROUND(I193*H193,2)</f>
        <v>0</v>
      </c>
      <c r="BL193" s="18" t="s">
        <v>146</v>
      </c>
      <c r="BM193" s="163" t="s">
        <v>777</v>
      </c>
    </row>
    <row r="194" spans="1:65" s="13" customFormat="1">
      <c r="B194" s="165"/>
      <c r="D194" s="166" t="s">
        <v>169</v>
      </c>
      <c r="E194" s="167" t="s">
        <v>1</v>
      </c>
      <c r="F194" s="168" t="s">
        <v>778</v>
      </c>
      <c r="H194" s="169">
        <v>15</v>
      </c>
      <c r="I194" s="170"/>
      <c r="L194" s="165"/>
      <c r="M194" s="171"/>
      <c r="N194" s="172"/>
      <c r="O194" s="172"/>
      <c r="P194" s="172"/>
      <c r="Q194" s="172"/>
      <c r="R194" s="172"/>
      <c r="S194" s="172"/>
      <c r="T194" s="173"/>
      <c r="AT194" s="167" t="s">
        <v>169</v>
      </c>
      <c r="AU194" s="167" t="s">
        <v>91</v>
      </c>
      <c r="AV194" s="13" t="s">
        <v>91</v>
      </c>
      <c r="AW194" s="13" t="s">
        <v>31</v>
      </c>
      <c r="AX194" s="13" t="s">
        <v>75</v>
      </c>
      <c r="AY194" s="167" t="s">
        <v>139</v>
      </c>
    </row>
    <row r="195" spans="1:65" s="13" customFormat="1">
      <c r="B195" s="165"/>
      <c r="D195" s="166" t="s">
        <v>169</v>
      </c>
      <c r="E195" s="167" t="s">
        <v>1</v>
      </c>
      <c r="F195" s="168" t="s">
        <v>779</v>
      </c>
      <c r="H195" s="169">
        <v>39.5</v>
      </c>
      <c r="I195" s="170"/>
      <c r="L195" s="165"/>
      <c r="M195" s="171"/>
      <c r="N195" s="172"/>
      <c r="O195" s="172"/>
      <c r="P195" s="172"/>
      <c r="Q195" s="172"/>
      <c r="R195" s="172"/>
      <c r="S195" s="172"/>
      <c r="T195" s="173"/>
      <c r="AT195" s="167" t="s">
        <v>169</v>
      </c>
      <c r="AU195" s="167" t="s">
        <v>91</v>
      </c>
      <c r="AV195" s="13" t="s">
        <v>91</v>
      </c>
      <c r="AW195" s="13" t="s">
        <v>31</v>
      </c>
      <c r="AX195" s="13" t="s">
        <v>75</v>
      </c>
      <c r="AY195" s="167" t="s">
        <v>139</v>
      </c>
    </row>
    <row r="196" spans="1:65" s="14" customFormat="1">
      <c r="B196" s="174"/>
      <c r="D196" s="166" t="s">
        <v>169</v>
      </c>
      <c r="E196" s="175" t="s">
        <v>1</v>
      </c>
      <c r="F196" s="176" t="s">
        <v>173</v>
      </c>
      <c r="H196" s="177">
        <v>54.5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169</v>
      </c>
      <c r="AU196" s="175" t="s">
        <v>91</v>
      </c>
      <c r="AV196" s="14" t="s">
        <v>146</v>
      </c>
      <c r="AW196" s="14" t="s">
        <v>31</v>
      </c>
      <c r="AX196" s="14" t="s">
        <v>83</v>
      </c>
      <c r="AY196" s="175" t="s">
        <v>139</v>
      </c>
    </row>
    <row r="197" spans="1:65" s="2" customFormat="1" ht="14.45" customHeight="1">
      <c r="A197" s="33"/>
      <c r="B197" s="150"/>
      <c r="C197" s="182" t="s">
        <v>780</v>
      </c>
      <c r="D197" s="182" t="s">
        <v>211</v>
      </c>
      <c r="E197" s="183" t="s">
        <v>781</v>
      </c>
      <c r="F197" s="184" t="s">
        <v>782</v>
      </c>
      <c r="G197" s="185" t="s">
        <v>759</v>
      </c>
      <c r="H197" s="186">
        <v>1926.575</v>
      </c>
      <c r="I197" s="187"/>
      <c r="J197" s="188">
        <f>ROUND(I197*H197,2)</f>
        <v>0</v>
      </c>
      <c r="K197" s="189"/>
      <c r="L197" s="190"/>
      <c r="M197" s="191" t="s">
        <v>1</v>
      </c>
      <c r="N197" s="192" t="s">
        <v>41</v>
      </c>
      <c r="O197" s="59"/>
      <c r="P197" s="161">
        <f>O197*H197</f>
        <v>0</v>
      </c>
      <c r="Q197" s="161">
        <v>2.9999999999999997E-4</v>
      </c>
      <c r="R197" s="161">
        <f>Q197*H197</f>
        <v>0.5779725</v>
      </c>
      <c r="S197" s="161">
        <v>0</v>
      </c>
      <c r="T197" s="162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148</v>
      </c>
      <c r="AT197" s="163" t="s">
        <v>211</v>
      </c>
      <c r="AU197" s="163" t="s">
        <v>91</v>
      </c>
      <c r="AY197" s="18" t="s">
        <v>139</v>
      </c>
      <c r="BE197" s="164">
        <f>IF(N197="základná",J197,0)</f>
        <v>0</v>
      </c>
      <c r="BF197" s="164">
        <f>IF(N197="znížená",J197,0)</f>
        <v>0</v>
      </c>
      <c r="BG197" s="164">
        <f>IF(N197="zákl. prenesená",J197,0)</f>
        <v>0</v>
      </c>
      <c r="BH197" s="164">
        <f>IF(N197="zníž. prenesená",J197,0)</f>
        <v>0</v>
      </c>
      <c r="BI197" s="164">
        <f>IF(N197="nulová",J197,0)</f>
        <v>0</v>
      </c>
      <c r="BJ197" s="18" t="s">
        <v>91</v>
      </c>
      <c r="BK197" s="164">
        <f>ROUND(I197*H197,2)</f>
        <v>0</v>
      </c>
      <c r="BL197" s="18" t="s">
        <v>146</v>
      </c>
      <c r="BM197" s="163" t="s">
        <v>783</v>
      </c>
    </row>
    <row r="198" spans="1:65" s="13" customFormat="1">
      <c r="B198" s="165"/>
      <c r="D198" s="166" t="s">
        <v>169</v>
      </c>
      <c r="F198" s="168" t="s">
        <v>784</v>
      </c>
      <c r="H198" s="169">
        <v>1926.575</v>
      </c>
      <c r="I198" s="170"/>
      <c r="L198" s="165"/>
      <c r="M198" s="171"/>
      <c r="N198" s="172"/>
      <c r="O198" s="172"/>
      <c r="P198" s="172"/>
      <c r="Q198" s="172"/>
      <c r="R198" s="172"/>
      <c r="S198" s="172"/>
      <c r="T198" s="173"/>
      <c r="AT198" s="167" t="s">
        <v>169</v>
      </c>
      <c r="AU198" s="167" t="s">
        <v>91</v>
      </c>
      <c r="AV198" s="13" t="s">
        <v>91</v>
      </c>
      <c r="AW198" s="13" t="s">
        <v>3</v>
      </c>
      <c r="AX198" s="13" t="s">
        <v>83</v>
      </c>
      <c r="AY198" s="167" t="s">
        <v>139</v>
      </c>
    </row>
    <row r="199" spans="1:65" s="2" customFormat="1" ht="24.2" customHeight="1">
      <c r="A199" s="33"/>
      <c r="B199" s="150"/>
      <c r="C199" s="151" t="s">
        <v>785</v>
      </c>
      <c r="D199" s="151" t="s">
        <v>142</v>
      </c>
      <c r="E199" s="152" t="s">
        <v>786</v>
      </c>
      <c r="F199" s="153" t="s">
        <v>787</v>
      </c>
      <c r="G199" s="154" t="s">
        <v>145</v>
      </c>
      <c r="H199" s="155">
        <v>125.5</v>
      </c>
      <c r="I199" s="156"/>
      <c r="J199" s="157">
        <f>ROUND(I199*H199,2)</f>
        <v>0</v>
      </c>
      <c r="K199" s="158"/>
      <c r="L199" s="34"/>
      <c r="M199" s="159" t="s">
        <v>1</v>
      </c>
      <c r="N199" s="160" t="s">
        <v>41</v>
      </c>
      <c r="O199" s="59"/>
      <c r="P199" s="161">
        <f>O199*H199</f>
        <v>0</v>
      </c>
      <c r="Q199" s="161">
        <v>0</v>
      </c>
      <c r="R199" s="161">
        <f>Q199*H199</f>
        <v>0</v>
      </c>
      <c r="S199" s="161">
        <v>0</v>
      </c>
      <c r="T199" s="162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146</v>
      </c>
      <c r="AT199" s="163" t="s">
        <v>142</v>
      </c>
      <c r="AU199" s="163" t="s">
        <v>91</v>
      </c>
      <c r="AY199" s="18" t="s">
        <v>139</v>
      </c>
      <c r="BE199" s="164">
        <f>IF(N199="základná",J199,0)</f>
        <v>0</v>
      </c>
      <c r="BF199" s="164">
        <f>IF(N199="znížená",J199,0)</f>
        <v>0</v>
      </c>
      <c r="BG199" s="164">
        <f>IF(N199="zákl. prenesená",J199,0)</f>
        <v>0</v>
      </c>
      <c r="BH199" s="164">
        <f>IF(N199="zníž. prenesená",J199,0)</f>
        <v>0</v>
      </c>
      <c r="BI199" s="164">
        <f>IF(N199="nulová",J199,0)</f>
        <v>0</v>
      </c>
      <c r="BJ199" s="18" t="s">
        <v>91</v>
      </c>
      <c r="BK199" s="164">
        <f>ROUND(I199*H199,2)</f>
        <v>0</v>
      </c>
      <c r="BL199" s="18" t="s">
        <v>146</v>
      </c>
      <c r="BM199" s="163" t="s">
        <v>788</v>
      </c>
    </row>
    <row r="200" spans="1:65" s="13" customFormat="1">
      <c r="B200" s="165"/>
      <c r="D200" s="166" t="s">
        <v>169</v>
      </c>
      <c r="E200" s="167" t="s">
        <v>1</v>
      </c>
      <c r="F200" s="168" t="s">
        <v>789</v>
      </c>
      <c r="H200" s="169">
        <v>125.5</v>
      </c>
      <c r="I200" s="170"/>
      <c r="L200" s="165"/>
      <c r="M200" s="171"/>
      <c r="N200" s="172"/>
      <c r="O200" s="172"/>
      <c r="P200" s="172"/>
      <c r="Q200" s="172"/>
      <c r="R200" s="172"/>
      <c r="S200" s="172"/>
      <c r="T200" s="173"/>
      <c r="AT200" s="167" t="s">
        <v>169</v>
      </c>
      <c r="AU200" s="167" t="s">
        <v>91</v>
      </c>
      <c r="AV200" s="13" t="s">
        <v>91</v>
      </c>
      <c r="AW200" s="13" t="s">
        <v>31</v>
      </c>
      <c r="AX200" s="13" t="s">
        <v>83</v>
      </c>
      <c r="AY200" s="167" t="s">
        <v>139</v>
      </c>
    </row>
    <row r="201" spans="1:65" s="2" customFormat="1" ht="14.45" customHeight="1">
      <c r="A201" s="33"/>
      <c r="B201" s="150"/>
      <c r="C201" s="182" t="s">
        <v>790</v>
      </c>
      <c r="D201" s="182" t="s">
        <v>211</v>
      </c>
      <c r="E201" s="183" t="s">
        <v>791</v>
      </c>
      <c r="F201" s="184" t="s">
        <v>792</v>
      </c>
      <c r="G201" s="185" t="s">
        <v>191</v>
      </c>
      <c r="H201" s="186">
        <v>10.792999999999999</v>
      </c>
      <c r="I201" s="187"/>
      <c r="J201" s="188">
        <f>ROUND(I201*H201,2)</f>
        <v>0</v>
      </c>
      <c r="K201" s="189"/>
      <c r="L201" s="190"/>
      <c r="M201" s="191" t="s">
        <v>1</v>
      </c>
      <c r="N201" s="192" t="s">
        <v>41</v>
      </c>
      <c r="O201" s="59"/>
      <c r="P201" s="161">
        <f>O201*H201</f>
        <v>0</v>
      </c>
      <c r="Q201" s="161">
        <v>1</v>
      </c>
      <c r="R201" s="161">
        <f>Q201*H201</f>
        <v>10.792999999999999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148</v>
      </c>
      <c r="AT201" s="163" t="s">
        <v>211</v>
      </c>
      <c r="AU201" s="163" t="s">
        <v>91</v>
      </c>
      <c r="AY201" s="18" t="s">
        <v>139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91</v>
      </c>
      <c r="BK201" s="164">
        <f>ROUND(I201*H201,2)</f>
        <v>0</v>
      </c>
      <c r="BL201" s="18" t="s">
        <v>146</v>
      </c>
      <c r="BM201" s="163" t="s">
        <v>793</v>
      </c>
    </row>
    <row r="202" spans="1:65" s="2" customFormat="1" ht="24.2" customHeight="1">
      <c r="A202" s="33"/>
      <c r="B202" s="150"/>
      <c r="C202" s="151" t="s">
        <v>794</v>
      </c>
      <c r="D202" s="151" t="s">
        <v>142</v>
      </c>
      <c r="E202" s="152" t="s">
        <v>795</v>
      </c>
      <c r="F202" s="153" t="s">
        <v>796</v>
      </c>
      <c r="G202" s="154" t="s">
        <v>145</v>
      </c>
      <c r="H202" s="155">
        <v>165</v>
      </c>
      <c r="I202" s="156"/>
      <c r="J202" s="157">
        <f>ROUND(I202*H202,2)</f>
        <v>0</v>
      </c>
      <c r="K202" s="158"/>
      <c r="L202" s="34"/>
      <c r="M202" s="159" t="s">
        <v>1</v>
      </c>
      <c r="N202" s="160" t="s">
        <v>41</v>
      </c>
      <c r="O202" s="59"/>
      <c r="P202" s="161">
        <f>O202*H202</f>
        <v>0</v>
      </c>
      <c r="Q202" s="161">
        <v>0</v>
      </c>
      <c r="R202" s="161">
        <f>Q202*H202</f>
        <v>0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146</v>
      </c>
      <c r="AT202" s="163" t="s">
        <v>142</v>
      </c>
      <c r="AU202" s="163" t="s">
        <v>91</v>
      </c>
      <c r="AY202" s="18" t="s">
        <v>139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91</v>
      </c>
      <c r="BK202" s="164">
        <f>ROUND(I202*H202,2)</f>
        <v>0</v>
      </c>
      <c r="BL202" s="18" t="s">
        <v>146</v>
      </c>
      <c r="BM202" s="163" t="s">
        <v>797</v>
      </c>
    </row>
    <row r="203" spans="1:65" s="13" customFormat="1">
      <c r="B203" s="165"/>
      <c r="D203" s="166" t="s">
        <v>169</v>
      </c>
      <c r="E203" s="167" t="s">
        <v>1</v>
      </c>
      <c r="F203" s="168" t="s">
        <v>789</v>
      </c>
      <c r="H203" s="169">
        <v>125.5</v>
      </c>
      <c r="I203" s="170"/>
      <c r="L203" s="165"/>
      <c r="M203" s="171"/>
      <c r="N203" s="172"/>
      <c r="O203" s="172"/>
      <c r="P203" s="172"/>
      <c r="Q203" s="172"/>
      <c r="R203" s="172"/>
      <c r="S203" s="172"/>
      <c r="T203" s="173"/>
      <c r="AT203" s="167" t="s">
        <v>169</v>
      </c>
      <c r="AU203" s="167" t="s">
        <v>91</v>
      </c>
      <c r="AV203" s="13" t="s">
        <v>91</v>
      </c>
      <c r="AW203" s="13" t="s">
        <v>31</v>
      </c>
      <c r="AX203" s="13" t="s">
        <v>75</v>
      </c>
      <c r="AY203" s="167" t="s">
        <v>139</v>
      </c>
    </row>
    <row r="204" spans="1:65" s="13" customFormat="1">
      <c r="B204" s="165"/>
      <c r="D204" s="166" t="s">
        <v>169</v>
      </c>
      <c r="E204" s="167" t="s">
        <v>1</v>
      </c>
      <c r="F204" s="168" t="s">
        <v>779</v>
      </c>
      <c r="H204" s="169">
        <v>39.5</v>
      </c>
      <c r="I204" s="170"/>
      <c r="L204" s="165"/>
      <c r="M204" s="171"/>
      <c r="N204" s="172"/>
      <c r="O204" s="172"/>
      <c r="P204" s="172"/>
      <c r="Q204" s="172"/>
      <c r="R204" s="172"/>
      <c r="S204" s="172"/>
      <c r="T204" s="173"/>
      <c r="AT204" s="167" t="s">
        <v>169</v>
      </c>
      <c r="AU204" s="167" t="s">
        <v>91</v>
      </c>
      <c r="AV204" s="13" t="s">
        <v>91</v>
      </c>
      <c r="AW204" s="13" t="s">
        <v>31</v>
      </c>
      <c r="AX204" s="13" t="s">
        <v>75</v>
      </c>
      <c r="AY204" s="167" t="s">
        <v>139</v>
      </c>
    </row>
    <row r="205" spans="1:65" s="14" customFormat="1">
      <c r="B205" s="174"/>
      <c r="D205" s="166" t="s">
        <v>169</v>
      </c>
      <c r="E205" s="175" t="s">
        <v>1</v>
      </c>
      <c r="F205" s="176" t="s">
        <v>173</v>
      </c>
      <c r="H205" s="177">
        <v>165</v>
      </c>
      <c r="I205" s="178"/>
      <c r="L205" s="174"/>
      <c r="M205" s="179"/>
      <c r="N205" s="180"/>
      <c r="O205" s="180"/>
      <c r="P205" s="180"/>
      <c r="Q205" s="180"/>
      <c r="R205" s="180"/>
      <c r="S205" s="180"/>
      <c r="T205" s="181"/>
      <c r="AT205" s="175" t="s">
        <v>169</v>
      </c>
      <c r="AU205" s="175" t="s">
        <v>91</v>
      </c>
      <c r="AV205" s="14" t="s">
        <v>146</v>
      </c>
      <c r="AW205" s="14" t="s">
        <v>31</v>
      </c>
      <c r="AX205" s="14" t="s">
        <v>83</v>
      </c>
      <c r="AY205" s="175" t="s">
        <v>139</v>
      </c>
    </row>
    <row r="206" spans="1:65" s="12" customFormat="1" ht="22.9" customHeight="1">
      <c r="B206" s="137"/>
      <c r="D206" s="138" t="s">
        <v>74</v>
      </c>
      <c r="E206" s="148" t="s">
        <v>326</v>
      </c>
      <c r="F206" s="148" t="s">
        <v>327</v>
      </c>
      <c r="I206" s="140"/>
      <c r="J206" s="149">
        <f>BK206</f>
        <v>0</v>
      </c>
      <c r="L206" s="137"/>
      <c r="M206" s="142"/>
      <c r="N206" s="143"/>
      <c r="O206" s="143"/>
      <c r="P206" s="144">
        <f>P207</f>
        <v>0</v>
      </c>
      <c r="Q206" s="143"/>
      <c r="R206" s="144">
        <f>R207</f>
        <v>0</v>
      </c>
      <c r="S206" s="143"/>
      <c r="T206" s="145">
        <f>T207</f>
        <v>0</v>
      </c>
      <c r="AR206" s="138" t="s">
        <v>83</v>
      </c>
      <c r="AT206" s="146" t="s">
        <v>74</v>
      </c>
      <c r="AU206" s="146" t="s">
        <v>83</v>
      </c>
      <c r="AY206" s="138" t="s">
        <v>139</v>
      </c>
      <c r="BK206" s="147">
        <f>BK207</f>
        <v>0</v>
      </c>
    </row>
    <row r="207" spans="1:65" s="2" customFormat="1" ht="24.2" customHeight="1">
      <c r="A207" s="33"/>
      <c r="B207" s="150"/>
      <c r="C207" s="151" t="s">
        <v>798</v>
      </c>
      <c r="D207" s="151" t="s">
        <v>142</v>
      </c>
      <c r="E207" s="152" t="s">
        <v>381</v>
      </c>
      <c r="F207" s="153" t="s">
        <v>382</v>
      </c>
      <c r="G207" s="154" t="s">
        <v>191</v>
      </c>
      <c r="H207" s="155">
        <v>11.856</v>
      </c>
      <c r="I207" s="156"/>
      <c r="J207" s="157">
        <f>ROUND(I207*H207,2)</f>
        <v>0</v>
      </c>
      <c r="K207" s="158"/>
      <c r="L207" s="34"/>
      <c r="M207" s="193" t="s">
        <v>1</v>
      </c>
      <c r="N207" s="194" t="s">
        <v>41</v>
      </c>
      <c r="O207" s="195"/>
      <c r="P207" s="196">
        <f>O207*H207</f>
        <v>0</v>
      </c>
      <c r="Q207" s="196">
        <v>0</v>
      </c>
      <c r="R207" s="196">
        <f>Q207*H207</f>
        <v>0</v>
      </c>
      <c r="S207" s="196">
        <v>0</v>
      </c>
      <c r="T207" s="197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146</v>
      </c>
      <c r="AT207" s="163" t="s">
        <v>142</v>
      </c>
      <c r="AU207" s="163" t="s">
        <v>91</v>
      </c>
      <c r="AY207" s="18" t="s">
        <v>139</v>
      </c>
      <c r="BE207" s="164">
        <f>IF(N207="základná",J207,0)</f>
        <v>0</v>
      </c>
      <c r="BF207" s="164">
        <f>IF(N207="znížená",J207,0)</f>
        <v>0</v>
      </c>
      <c r="BG207" s="164">
        <f>IF(N207="zákl. prenesená",J207,0)</f>
        <v>0</v>
      </c>
      <c r="BH207" s="164">
        <f>IF(N207="zníž. prenesená",J207,0)</f>
        <v>0</v>
      </c>
      <c r="BI207" s="164">
        <f>IF(N207="nulová",J207,0)</f>
        <v>0</v>
      </c>
      <c r="BJ207" s="18" t="s">
        <v>91</v>
      </c>
      <c r="BK207" s="164">
        <f>ROUND(I207*H207,2)</f>
        <v>0</v>
      </c>
      <c r="BL207" s="18" t="s">
        <v>146</v>
      </c>
      <c r="BM207" s="163" t="s">
        <v>799</v>
      </c>
    </row>
    <row r="208" spans="1:65" s="2" customFormat="1" ht="6.95" customHeight="1">
      <c r="A208" s="33"/>
      <c r="B208" s="48"/>
      <c r="C208" s="49"/>
      <c r="D208" s="49"/>
      <c r="E208" s="49"/>
      <c r="F208" s="49"/>
      <c r="G208" s="49"/>
      <c r="H208" s="49"/>
      <c r="I208" s="49"/>
      <c r="J208" s="49"/>
      <c r="K208" s="49"/>
      <c r="L208" s="34"/>
      <c r="M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</sheetData>
  <autoFilter ref="C122:K207" xr:uid="{00000000-0009-0000-0000-000007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08"/>
  <sheetViews>
    <sheetView showGridLines="0" topLeftCell="A164" workbookViewId="0">
      <selection activeCell="A208" sqref="A208:XFD21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9" t="s">
        <v>5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AT2" s="18" t="s">
        <v>110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>
      <c r="B4" s="21"/>
      <c r="D4" s="22" t="s">
        <v>111</v>
      </c>
      <c r="L4" s="21"/>
      <c r="M4" s="99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16.5" customHeight="1">
      <c r="B7" s="21"/>
      <c r="E7" s="278" t="str">
        <f>'Rekapitulácia stavby'!K6</f>
        <v>Motýlia lúka - Pri kríži</v>
      </c>
      <c r="F7" s="279"/>
      <c r="G7" s="279"/>
      <c r="H7" s="279"/>
      <c r="L7" s="21"/>
    </row>
    <row r="8" spans="1:46" s="2" customFormat="1" ht="12" customHeight="1">
      <c r="A8" s="33"/>
      <c r="B8" s="34"/>
      <c r="C8" s="33"/>
      <c r="D8" s="28" t="s">
        <v>112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66" t="s">
        <v>800</v>
      </c>
      <c r="F9" s="277"/>
      <c r="G9" s="277"/>
      <c r="H9" s="277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23. 3. 2021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0" t="str">
        <f>'Rekapitulácia stavby'!E14</f>
        <v>Vyplň údaj</v>
      </c>
      <c r="F18" s="261"/>
      <c r="G18" s="261"/>
      <c r="H18" s="261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IF('Rekapitulácia stavby'!E20="","",'Rekapitulácia stavby'!E20)</f>
        <v xml:space="preserve"> </v>
      </c>
      <c r="F24" s="33"/>
      <c r="G24" s="33"/>
      <c r="H24" s="33"/>
      <c r="I24" s="28" t="s">
        <v>26</v>
      </c>
      <c r="J24" s="26" t="str">
        <f>IF('Rekapitulácia stavby'!AN20="","",'Rekapitulácia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9" t="s">
        <v>1</v>
      </c>
      <c r="F27" s="269"/>
      <c r="G27" s="269"/>
      <c r="H27" s="269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4" t="s">
        <v>39</v>
      </c>
      <c r="E33" s="28" t="s">
        <v>40</v>
      </c>
      <c r="F33" s="105">
        <f>ROUND((SUM(BE123:BE207)),  2)</f>
        <v>0</v>
      </c>
      <c r="G33" s="33"/>
      <c r="H33" s="33"/>
      <c r="I33" s="106">
        <v>0.2</v>
      </c>
      <c r="J33" s="105">
        <f>ROUND(((SUM(BE123:BE207))*I33),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41</v>
      </c>
      <c r="F34" s="105">
        <f>ROUND((SUM(BF123:BF207)),  2)</f>
        <v>0</v>
      </c>
      <c r="G34" s="33"/>
      <c r="H34" s="33"/>
      <c r="I34" s="106">
        <v>0.2</v>
      </c>
      <c r="J34" s="105">
        <f>ROUND(((SUM(BF123:BF207))*I34),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42</v>
      </c>
      <c r="F35" s="105">
        <f>ROUND((SUM(BG123:BG207)),  2)</f>
        <v>0</v>
      </c>
      <c r="G35" s="33"/>
      <c r="H35" s="33"/>
      <c r="I35" s="106">
        <v>0.2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43</v>
      </c>
      <c r="F36" s="105">
        <f>ROUND((SUM(BH123:BH207)),  2)</f>
        <v>0</v>
      </c>
      <c r="G36" s="33"/>
      <c r="H36" s="33"/>
      <c r="I36" s="106">
        <v>0.2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44</v>
      </c>
      <c r="F37" s="105">
        <f>ROUND((SUM(BI123:BI207)),  2)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114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8" t="str">
        <f>E7</f>
        <v>Motýlia lúka - Pri kríži</v>
      </c>
      <c r="F85" s="279"/>
      <c r="G85" s="279"/>
      <c r="H85" s="279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112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66" t="str">
        <f>E9</f>
        <v>2-21-4 - SO 04 Vodovodná prípojka, zavlažovanie</v>
      </c>
      <c r="F87" s="277"/>
      <c r="G87" s="277"/>
      <c r="H87" s="277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Dúbravka, Bratislava</v>
      </c>
      <c r="G89" s="33"/>
      <c r="H89" s="33"/>
      <c r="I89" s="28" t="s">
        <v>21</v>
      </c>
      <c r="J89" s="56" t="str">
        <f>IF(J12="","",J12)</f>
        <v>23. 3. 2021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23</v>
      </c>
      <c r="D91" s="33"/>
      <c r="E91" s="33"/>
      <c r="F91" s="26" t="str">
        <f>E15</f>
        <v>Metropolitní inštitút Bratislavy</v>
      </c>
      <c r="G91" s="33"/>
      <c r="H91" s="33"/>
      <c r="I91" s="28" t="s">
        <v>29</v>
      </c>
      <c r="J91" s="31" t="str">
        <f>E21</f>
        <v>Ing. Magdaléna Horňáková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115</v>
      </c>
      <c r="D94" s="107"/>
      <c r="E94" s="107"/>
      <c r="F94" s="107"/>
      <c r="G94" s="107"/>
      <c r="H94" s="107"/>
      <c r="I94" s="107"/>
      <c r="J94" s="116" t="s">
        <v>116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7" t="s">
        <v>117</v>
      </c>
      <c r="D96" s="33"/>
      <c r="E96" s="33"/>
      <c r="F96" s="33"/>
      <c r="G96" s="33"/>
      <c r="H96" s="33"/>
      <c r="I96" s="3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118</v>
      </c>
    </row>
    <row r="97" spans="1:31" s="9" customFormat="1" ht="24.95" customHeight="1">
      <c r="B97" s="118"/>
      <c r="D97" s="119" t="s">
        <v>119</v>
      </c>
      <c r="E97" s="120"/>
      <c r="F97" s="120"/>
      <c r="G97" s="120"/>
      <c r="H97" s="120"/>
      <c r="I97" s="120"/>
      <c r="J97" s="121">
        <f>J124</f>
        <v>0</v>
      </c>
      <c r="L97" s="118"/>
    </row>
    <row r="98" spans="1:31" s="10" customFormat="1" ht="19.899999999999999" customHeight="1">
      <c r="B98" s="122"/>
      <c r="D98" s="123" t="s">
        <v>120</v>
      </c>
      <c r="E98" s="124"/>
      <c r="F98" s="124"/>
      <c r="G98" s="124"/>
      <c r="H98" s="124"/>
      <c r="I98" s="124"/>
      <c r="J98" s="125">
        <f>J125</f>
        <v>0</v>
      </c>
      <c r="L98" s="122"/>
    </row>
    <row r="99" spans="1:31" s="10" customFormat="1" ht="19.899999999999999" customHeight="1">
      <c r="B99" s="122"/>
      <c r="D99" s="123" t="s">
        <v>121</v>
      </c>
      <c r="E99" s="124"/>
      <c r="F99" s="124"/>
      <c r="G99" s="124"/>
      <c r="H99" s="124"/>
      <c r="I99" s="124"/>
      <c r="J99" s="125">
        <f>J163</f>
        <v>0</v>
      </c>
      <c r="L99" s="122"/>
    </row>
    <row r="100" spans="1:31" s="10" customFormat="1" ht="19.899999999999999" customHeight="1">
      <c r="B100" s="122"/>
      <c r="D100" s="123" t="s">
        <v>801</v>
      </c>
      <c r="E100" s="124"/>
      <c r="F100" s="124"/>
      <c r="G100" s="124"/>
      <c r="H100" s="124"/>
      <c r="I100" s="124"/>
      <c r="J100" s="125">
        <f>J178</f>
        <v>0</v>
      </c>
      <c r="L100" s="122"/>
    </row>
    <row r="101" spans="1:31" s="10" customFormat="1" ht="19.899999999999999" customHeight="1">
      <c r="B101" s="122"/>
      <c r="D101" s="123" t="s">
        <v>123</v>
      </c>
      <c r="E101" s="124"/>
      <c r="F101" s="124"/>
      <c r="G101" s="124"/>
      <c r="H101" s="124"/>
      <c r="I101" s="124"/>
      <c r="J101" s="125">
        <f>J200</f>
        <v>0</v>
      </c>
      <c r="L101" s="122"/>
    </row>
    <row r="102" spans="1:31" s="10" customFormat="1" ht="19.899999999999999" customHeight="1">
      <c r="B102" s="122"/>
      <c r="D102" s="123" t="s">
        <v>124</v>
      </c>
      <c r="E102" s="124"/>
      <c r="F102" s="124"/>
      <c r="G102" s="124"/>
      <c r="H102" s="124"/>
      <c r="I102" s="124"/>
      <c r="J102" s="125">
        <f>J203</f>
        <v>0</v>
      </c>
      <c r="L102" s="122"/>
    </row>
    <row r="103" spans="1:31" s="9" customFormat="1" ht="24.95" customHeight="1">
      <c r="B103" s="118"/>
      <c r="D103" s="119" t="s">
        <v>802</v>
      </c>
      <c r="E103" s="120"/>
      <c r="F103" s="120"/>
      <c r="G103" s="120"/>
      <c r="H103" s="120"/>
      <c r="I103" s="120"/>
      <c r="J103" s="121">
        <f>J205</f>
        <v>0</v>
      </c>
      <c r="L103" s="118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125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8" t="str">
        <f>E7</f>
        <v>Motýlia lúka - Pri kríži</v>
      </c>
      <c r="F113" s="279"/>
      <c r="G113" s="279"/>
      <c r="H113" s="279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112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66" t="str">
        <f>E9</f>
        <v>2-21-4 - SO 04 Vodovodná prípojka, zavlažovanie</v>
      </c>
      <c r="F115" s="277"/>
      <c r="G115" s="277"/>
      <c r="H115" s="277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19</v>
      </c>
      <c r="D117" s="33"/>
      <c r="E117" s="33"/>
      <c r="F117" s="26" t="str">
        <f>F12</f>
        <v>Dúbravka, Bratislava</v>
      </c>
      <c r="G117" s="33"/>
      <c r="H117" s="33"/>
      <c r="I117" s="28" t="s">
        <v>21</v>
      </c>
      <c r="J117" s="56" t="str">
        <f>IF(J12="","",J12)</f>
        <v>23. 3. 2021</v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25.7" customHeight="1">
      <c r="A119" s="33"/>
      <c r="B119" s="34"/>
      <c r="C119" s="28" t="s">
        <v>23</v>
      </c>
      <c r="D119" s="33"/>
      <c r="E119" s="33"/>
      <c r="F119" s="26" t="str">
        <f>E15</f>
        <v>Metropolitní inštitút Bratislavy</v>
      </c>
      <c r="G119" s="33"/>
      <c r="H119" s="33"/>
      <c r="I119" s="28" t="s">
        <v>29</v>
      </c>
      <c r="J119" s="31" t="str">
        <f>E21</f>
        <v>Ing. Magdaléna Horňáková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126</v>
      </c>
      <c r="D122" s="129" t="s">
        <v>60</v>
      </c>
      <c r="E122" s="129" t="s">
        <v>56</v>
      </c>
      <c r="F122" s="129" t="s">
        <v>57</v>
      </c>
      <c r="G122" s="129" t="s">
        <v>127</v>
      </c>
      <c r="H122" s="129" t="s">
        <v>128</v>
      </c>
      <c r="I122" s="129" t="s">
        <v>129</v>
      </c>
      <c r="J122" s="130" t="s">
        <v>116</v>
      </c>
      <c r="K122" s="131" t="s">
        <v>130</v>
      </c>
      <c r="L122" s="132"/>
      <c r="M122" s="63" t="s">
        <v>1</v>
      </c>
      <c r="N122" s="64" t="s">
        <v>39</v>
      </c>
      <c r="O122" s="64" t="s">
        <v>131</v>
      </c>
      <c r="P122" s="64" t="s">
        <v>132</v>
      </c>
      <c r="Q122" s="64" t="s">
        <v>133</v>
      </c>
      <c r="R122" s="64" t="s">
        <v>134</v>
      </c>
      <c r="S122" s="64" t="s">
        <v>135</v>
      </c>
      <c r="T122" s="65" t="s">
        <v>136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9" customHeight="1">
      <c r="A123" s="33"/>
      <c r="B123" s="34"/>
      <c r="C123" s="70" t="s">
        <v>117</v>
      </c>
      <c r="D123" s="33"/>
      <c r="E123" s="33"/>
      <c r="F123" s="33"/>
      <c r="G123" s="33"/>
      <c r="H123" s="33"/>
      <c r="I123" s="33"/>
      <c r="J123" s="133">
        <f>BK123</f>
        <v>0</v>
      </c>
      <c r="K123" s="33"/>
      <c r="L123" s="34"/>
      <c r="M123" s="66"/>
      <c r="N123" s="57"/>
      <c r="O123" s="67"/>
      <c r="P123" s="134">
        <f>P124+P205</f>
        <v>0</v>
      </c>
      <c r="Q123" s="67"/>
      <c r="R123" s="134">
        <f>R124+R205</f>
        <v>73.487881399999992</v>
      </c>
      <c r="S123" s="67"/>
      <c r="T123" s="135">
        <f>T124+T205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118</v>
      </c>
      <c r="BK123" s="136">
        <f>BK124+BK205</f>
        <v>0</v>
      </c>
    </row>
    <row r="124" spans="1:65" s="12" customFormat="1" ht="25.9" customHeight="1">
      <c r="B124" s="137"/>
      <c r="D124" s="138" t="s">
        <v>74</v>
      </c>
      <c r="E124" s="139" t="s">
        <v>137</v>
      </c>
      <c r="F124" s="139" t="s">
        <v>138</v>
      </c>
      <c r="I124" s="140"/>
      <c r="J124" s="141">
        <f>BK124</f>
        <v>0</v>
      </c>
      <c r="L124" s="137"/>
      <c r="M124" s="142"/>
      <c r="N124" s="143"/>
      <c r="O124" s="143"/>
      <c r="P124" s="144">
        <f>P125+P163+P178+P200+P203</f>
        <v>0</v>
      </c>
      <c r="Q124" s="143"/>
      <c r="R124" s="144">
        <f>R125+R163+R178+R200+R203</f>
        <v>73.487881399999992</v>
      </c>
      <c r="S124" s="143"/>
      <c r="T124" s="145">
        <f>T125+T163+T178+T200+T203</f>
        <v>0</v>
      </c>
      <c r="AR124" s="138" t="s">
        <v>83</v>
      </c>
      <c r="AT124" s="146" t="s">
        <v>74</v>
      </c>
      <c r="AU124" s="146" t="s">
        <v>75</v>
      </c>
      <c r="AY124" s="138" t="s">
        <v>139</v>
      </c>
      <c r="BK124" s="147">
        <f>BK125+BK163+BK178+BK200+BK203</f>
        <v>0</v>
      </c>
    </row>
    <row r="125" spans="1:65" s="12" customFormat="1" ht="22.9" customHeight="1">
      <c r="B125" s="137"/>
      <c r="D125" s="138" t="s">
        <v>74</v>
      </c>
      <c r="E125" s="148" t="s">
        <v>83</v>
      </c>
      <c r="F125" s="148" t="s">
        <v>140</v>
      </c>
      <c r="I125" s="140"/>
      <c r="J125" s="149">
        <f>BK125</f>
        <v>0</v>
      </c>
      <c r="L125" s="137"/>
      <c r="M125" s="142"/>
      <c r="N125" s="143"/>
      <c r="O125" s="143"/>
      <c r="P125" s="144">
        <f>SUM(P126:P162)</f>
        <v>0</v>
      </c>
      <c r="Q125" s="143"/>
      <c r="R125" s="144">
        <f>SUM(R126:R162)</f>
        <v>51.709000000000003</v>
      </c>
      <c r="S125" s="143"/>
      <c r="T125" s="145">
        <f>SUM(T126:T162)</f>
        <v>0</v>
      </c>
      <c r="AR125" s="138" t="s">
        <v>83</v>
      </c>
      <c r="AT125" s="146" t="s">
        <v>74</v>
      </c>
      <c r="AU125" s="146" t="s">
        <v>83</v>
      </c>
      <c r="AY125" s="138" t="s">
        <v>139</v>
      </c>
      <c r="BK125" s="147">
        <f>SUM(BK126:BK162)</f>
        <v>0</v>
      </c>
    </row>
    <row r="126" spans="1:65" s="2" customFormat="1" ht="14.45" customHeight="1">
      <c r="A126" s="33"/>
      <c r="B126" s="150"/>
      <c r="C126" s="151" t="s">
        <v>268</v>
      </c>
      <c r="D126" s="151" t="s">
        <v>142</v>
      </c>
      <c r="E126" s="152" t="s">
        <v>803</v>
      </c>
      <c r="F126" s="153" t="s">
        <v>804</v>
      </c>
      <c r="G126" s="154" t="s">
        <v>167</v>
      </c>
      <c r="H126" s="155">
        <v>11.945</v>
      </c>
      <c r="I126" s="156"/>
      <c r="J126" s="157">
        <f>ROUND(I126*H126,2)</f>
        <v>0</v>
      </c>
      <c r="K126" s="158"/>
      <c r="L126" s="34"/>
      <c r="M126" s="159" t="s">
        <v>1</v>
      </c>
      <c r="N126" s="160" t="s">
        <v>41</v>
      </c>
      <c r="O126" s="59"/>
      <c r="P126" s="161">
        <f>O126*H126</f>
        <v>0</v>
      </c>
      <c r="Q126" s="161">
        <v>0</v>
      </c>
      <c r="R126" s="161">
        <f>Q126*H126</f>
        <v>0</v>
      </c>
      <c r="S126" s="161">
        <v>0</v>
      </c>
      <c r="T126" s="162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3" t="s">
        <v>146</v>
      </c>
      <c r="AT126" s="163" t="s">
        <v>142</v>
      </c>
      <c r="AU126" s="163" t="s">
        <v>91</v>
      </c>
      <c r="AY126" s="18" t="s">
        <v>139</v>
      </c>
      <c r="BE126" s="164">
        <f>IF(N126="základná",J126,0)</f>
        <v>0</v>
      </c>
      <c r="BF126" s="164">
        <f>IF(N126="znížená",J126,0)</f>
        <v>0</v>
      </c>
      <c r="BG126" s="164">
        <f>IF(N126="zákl. prenesená",J126,0)</f>
        <v>0</v>
      </c>
      <c r="BH126" s="164">
        <f>IF(N126="zníž. prenesená",J126,0)</f>
        <v>0</v>
      </c>
      <c r="BI126" s="164">
        <f>IF(N126="nulová",J126,0)</f>
        <v>0</v>
      </c>
      <c r="BJ126" s="18" t="s">
        <v>91</v>
      </c>
      <c r="BK126" s="164">
        <f>ROUND(I126*H126,2)</f>
        <v>0</v>
      </c>
      <c r="BL126" s="18" t="s">
        <v>146</v>
      </c>
      <c r="BM126" s="163" t="s">
        <v>805</v>
      </c>
    </row>
    <row r="127" spans="1:65" s="13" customFormat="1">
      <c r="B127" s="165"/>
      <c r="D127" s="166" t="s">
        <v>169</v>
      </c>
      <c r="E127" s="167" t="s">
        <v>1</v>
      </c>
      <c r="F127" s="168" t="s">
        <v>806</v>
      </c>
      <c r="H127" s="169">
        <v>11.945</v>
      </c>
      <c r="I127" s="170"/>
      <c r="L127" s="165"/>
      <c r="M127" s="171"/>
      <c r="N127" s="172"/>
      <c r="O127" s="172"/>
      <c r="P127" s="172"/>
      <c r="Q127" s="172"/>
      <c r="R127" s="172"/>
      <c r="S127" s="172"/>
      <c r="T127" s="173"/>
      <c r="AT127" s="167" t="s">
        <v>169</v>
      </c>
      <c r="AU127" s="167" t="s">
        <v>91</v>
      </c>
      <c r="AV127" s="13" t="s">
        <v>91</v>
      </c>
      <c r="AW127" s="13" t="s">
        <v>31</v>
      </c>
      <c r="AX127" s="13" t="s">
        <v>75</v>
      </c>
      <c r="AY127" s="167" t="s">
        <v>139</v>
      </c>
    </row>
    <row r="128" spans="1:65" s="14" customFormat="1">
      <c r="B128" s="174"/>
      <c r="D128" s="166" t="s">
        <v>169</v>
      </c>
      <c r="E128" s="175" t="s">
        <v>1</v>
      </c>
      <c r="F128" s="176" t="s">
        <v>173</v>
      </c>
      <c r="H128" s="177">
        <v>11.945</v>
      </c>
      <c r="I128" s="178"/>
      <c r="L128" s="174"/>
      <c r="M128" s="179"/>
      <c r="N128" s="180"/>
      <c r="O128" s="180"/>
      <c r="P128" s="180"/>
      <c r="Q128" s="180"/>
      <c r="R128" s="180"/>
      <c r="S128" s="180"/>
      <c r="T128" s="181"/>
      <c r="AT128" s="175" t="s">
        <v>169</v>
      </c>
      <c r="AU128" s="175" t="s">
        <v>91</v>
      </c>
      <c r="AV128" s="14" t="s">
        <v>146</v>
      </c>
      <c r="AW128" s="14" t="s">
        <v>31</v>
      </c>
      <c r="AX128" s="14" t="s">
        <v>83</v>
      </c>
      <c r="AY128" s="175" t="s">
        <v>139</v>
      </c>
    </row>
    <row r="129" spans="1:65" s="2" customFormat="1" ht="24.2" customHeight="1">
      <c r="A129" s="33"/>
      <c r="B129" s="150"/>
      <c r="C129" s="151" t="s">
        <v>272</v>
      </c>
      <c r="D129" s="151" t="s">
        <v>142</v>
      </c>
      <c r="E129" s="152" t="s">
        <v>807</v>
      </c>
      <c r="F129" s="153" t="s">
        <v>808</v>
      </c>
      <c r="G129" s="154" t="s">
        <v>167</v>
      </c>
      <c r="H129" s="155">
        <v>11.945</v>
      </c>
      <c r="I129" s="156"/>
      <c r="J129" s="157">
        <f>ROUND(I129*H129,2)</f>
        <v>0</v>
      </c>
      <c r="K129" s="158"/>
      <c r="L129" s="34"/>
      <c r="M129" s="159" t="s">
        <v>1</v>
      </c>
      <c r="N129" s="160" t="s">
        <v>41</v>
      </c>
      <c r="O129" s="59"/>
      <c r="P129" s="161">
        <f>O129*H129</f>
        <v>0</v>
      </c>
      <c r="Q129" s="161">
        <v>0</v>
      </c>
      <c r="R129" s="161">
        <f>Q129*H129</f>
        <v>0</v>
      </c>
      <c r="S129" s="161">
        <v>0</v>
      </c>
      <c r="T129" s="162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3" t="s">
        <v>146</v>
      </c>
      <c r="AT129" s="163" t="s">
        <v>142</v>
      </c>
      <c r="AU129" s="163" t="s">
        <v>91</v>
      </c>
      <c r="AY129" s="18" t="s">
        <v>139</v>
      </c>
      <c r="BE129" s="164">
        <f>IF(N129="základná",J129,0)</f>
        <v>0</v>
      </c>
      <c r="BF129" s="164">
        <f>IF(N129="znížená",J129,0)</f>
        <v>0</v>
      </c>
      <c r="BG129" s="164">
        <f>IF(N129="zákl. prenesená",J129,0)</f>
        <v>0</v>
      </c>
      <c r="BH129" s="164">
        <f>IF(N129="zníž. prenesená",J129,0)</f>
        <v>0</v>
      </c>
      <c r="BI129" s="164">
        <f>IF(N129="nulová",J129,0)</f>
        <v>0</v>
      </c>
      <c r="BJ129" s="18" t="s">
        <v>91</v>
      </c>
      <c r="BK129" s="164">
        <f>ROUND(I129*H129,2)</f>
        <v>0</v>
      </c>
      <c r="BL129" s="18" t="s">
        <v>146</v>
      </c>
      <c r="BM129" s="163" t="s">
        <v>809</v>
      </c>
    </row>
    <row r="130" spans="1:65" s="2" customFormat="1" ht="24.2" customHeight="1">
      <c r="A130" s="33"/>
      <c r="B130" s="150"/>
      <c r="C130" s="151" t="s">
        <v>252</v>
      </c>
      <c r="D130" s="151" t="s">
        <v>142</v>
      </c>
      <c r="E130" s="152" t="s">
        <v>810</v>
      </c>
      <c r="F130" s="153" t="s">
        <v>811</v>
      </c>
      <c r="G130" s="154" t="s">
        <v>167</v>
      </c>
      <c r="H130" s="155">
        <v>126.97199999999999</v>
      </c>
      <c r="I130" s="156"/>
      <c r="J130" s="157">
        <f>ROUND(I130*H130,2)</f>
        <v>0</v>
      </c>
      <c r="K130" s="158"/>
      <c r="L130" s="34"/>
      <c r="M130" s="159" t="s">
        <v>1</v>
      </c>
      <c r="N130" s="160" t="s">
        <v>41</v>
      </c>
      <c r="O130" s="59"/>
      <c r="P130" s="161">
        <f>O130*H130</f>
        <v>0</v>
      </c>
      <c r="Q130" s="161">
        <v>0</v>
      </c>
      <c r="R130" s="161">
        <f>Q130*H130</f>
        <v>0</v>
      </c>
      <c r="S130" s="161">
        <v>0</v>
      </c>
      <c r="T130" s="162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3" t="s">
        <v>146</v>
      </c>
      <c r="AT130" s="163" t="s">
        <v>142</v>
      </c>
      <c r="AU130" s="163" t="s">
        <v>91</v>
      </c>
      <c r="AY130" s="18" t="s">
        <v>139</v>
      </c>
      <c r="BE130" s="164">
        <f>IF(N130="základná",J130,0)</f>
        <v>0</v>
      </c>
      <c r="BF130" s="164">
        <f>IF(N130="znížená",J130,0)</f>
        <v>0</v>
      </c>
      <c r="BG130" s="164">
        <f>IF(N130="zákl. prenesená",J130,0)</f>
        <v>0</v>
      </c>
      <c r="BH130" s="164">
        <f>IF(N130="zníž. prenesená",J130,0)</f>
        <v>0</v>
      </c>
      <c r="BI130" s="164">
        <f>IF(N130="nulová",J130,0)</f>
        <v>0</v>
      </c>
      <c r="BJ130" s="18" t="s">
        <v>91</v>
      </c>
      <c r="BK130" s="164">
        <f>ROUND(I130*H130,2)</f>
        <v>0</v>
      </c>
      <c r="BL130" s="18" t="s">
        <v>146</v>
      </c>
      <c r="BM130" s="163" t="s">
        <v>812</v>
      </c>
    </row>
    <row r="131" spans="1:65" s="13" customFormat="1">
      <c r="B131" s="165"/>
      <c r="D131" s="166" t="s">
        <v>169</v>
      </c>
      <c r="E131" s="167" t="s">
        <v>1</v>
      </c>
      <c r="F131" s="168" t="s">
        <v>813</v>
      </c>
      <c r="H131" s="169">
        <v>122.47199999999999</v>
      </c>
      <c r="I131" s="170"/>
      <c r="L131" s="165"/>
      <c r="M131" s="171"/>
      <c r="N131" s="172"/>
      <c r="O131" s="172"/>
      <c r="P131" s="172"/>
      <c r="Q131" s="172"/>
      <c r="R131" s="172"/>
      <c r="S131" s="172"/>
      <c r="T131" s="173"/>
      <c r="AT131" s="167" t="s">
        <v>169</v>
      </c>
      <c r="AU131" s="167" t="s">
        <v>91</v>
      </c>
      <c r="AV131" s="13" t="s">
        <v>91</v>
      </c>
      <c r="AW131" s="13" t="s">
        <v>31</v>
      </c>
      <c r="AX131" s="13" t="s">
        <v>75</v>
      </c>
      <c r="AY131" s="167" t="s">
        <v>139</v>
      </c>
    </row>
    <row r="132" spans="1:65" s="13" customFormat="1">
      <c r="B132" s="165"/>
      <c r="D132" s="166" t="s">
        <v>169</v>
      </c>
      <c r="E132" s="167" t="s">
        <v>1</v>
      </c>
      <c r="F132" s="168" t="s">
        <v>814</v>
      </c>
      <c r="H132" s="169">
        <v>4.5</v>
      </c>
      <c r="I132" s="170"/>
      <c r="L132" s="165"/>
      <c r="M132" s="171"/>
      <c r="N132" s="172"/>
      <c r="O132" s="172"/>
      <c r="P132" s="172"/>
      <c r="Q132" s="172"/>
      <c r="R132" s="172"/>
      <c r="S132" s="172"/>
      <c r="T132" s="173"/>
      <c r="AT132" s="167" t="s">
        <v>169</v>
      </c>
      <c r="AU132" s="167" t="s">
        <v>91</v>
      </c>
      <c r="AV132" s="13" t="s">
        <v>91</v>
      </c>
      <c r="AW132" s="13" t="s">
        <v>31</v>
      </c>
      <c r="AX132" s="13" t="s">
        <v>75</v>
      </c>
      <c r="AY132" s="167" t="s">
        <v>139</v>
      </c>
    </row>
    <row r="133" spans="1:65" s="14" customFormat="1">
      <c r="B133" s="174"/>
      <c r="D133" s="166" t="s">
        <v>169</v>
      </c>
      <c r="E133" s="175" t="s">
        <v>1</v>
      </c>
      <c r="F133" s="176" t="s">
        <v>173</v>
      </c>
      <c r="H133" s="177">
        <v>126.97199999999999</v>
      </c>
      <c r="I133" s="178"/>
      <c r="L133" s="174"/>
      <c r="M133" s="179"/>
      <c r="N133" s="180"/>
      <c r="O133" s="180"/>
      <c r="P133" s="180"/>
      <c r="Q133" s="180"/>
      <c r="R133" s="180"/>
      <c r="S133" s="180"/>
      <c r="T133" s="181"/>
      <c r="AT133" s="175" t="s">
        <v>169</v>
      </c>
      <c r="AU133" s="175" t="s">
        <v>91</v>
      </c>
      <c r="AV133" s="14" t="s">
        <v>146</v>
      </c>
      <c r="AW133" s="14" t="s">
        <v>31</v>
      </c>
      <c r="AX133" s="14" t="s">
        <v>83</v>
      </c>
      <c r="AY133" s="175" t="s">
        <v>139</v>
      </c>
    </row>
    <row r="134" spans="1:65" s="2" customFormat="1" ht="37.9" customHeight="1">
      <c r="A134" s="33"/>
      <c r="B134" s="150"/>
      <c r="C134" s="151" t="s">
        <v>248</v>
      </c>
      <c r="D134" s="151" t="s">
        <v>142</v>
      </c>
      <c r="E134" s="152" t="s">
        <v>815</v>
      </c>
      <c r="F134" s="153" t="s">
        <v>816</v>
      </c>
      <c r="G134" s="154" t="s">
        <v>167</v>
      </c>
      <c r="H134" s="155">
        <v>126.97199999999999</v>
      </c>
      <c r="I134" s="156"/>
      <c r="J134" s="157">
        <f>ROUND(I134*H134,2)</f>
        <v>0</v>
      </c>
      <c r="K134" s="158"/>
      <c r="L134" s="34"/>
      <c r="M134" s="159" t="s">
        <v>1</v>
      </c>
      <c r="N134" s="160" t="s">
        <v>41</v>
      </c>
      <c r="O134" s="59"/>
      <c r="P134" s="161">
        <f>O134*H134</f>
        <v>0</v>
      </c>
      <c r="Q134" s="161">
        <v>0</v>
      </c>
      <c r="R134" s="161">
        <f>Q134*H134</f>
        <v>0</v>
      </c>
      <c r="S134" s="161">
        <v>0</v>
      </c>
      <c r="T134" s="162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3" t="s">
        <v>146</v>
      </c>
      <c r="AT134" s="163" t="s">
        <v>142</v>
      </c>
      <c r="AU134" s="163" t="s">
        <v>91</v>
      </c>
      <c r="AY134" s="18" t="s">
        <v>139</v>
      </c>
      <c r="BE134" s="164">
        <f>IF(N134="základná",J134,0)</f>
        <v>0</v>
      </c>
      <c r="BF134" s="164">
        <f>IF(N134="znížená",J134,0)</f>
        <v>0</v>
      </c>
      <c r="BG134" s="164">
        <f>IF(N134="zákl. prenesená",J134,0)</f>
        <v>0</v>
      </c>
      <c r="BH134" s="164">
        <f>IF(N134="zníž. prenesená",J134,0)</f>
        <v>0</v>
      </c>
      <c r="BI134" s="164">
        <f>IF(N134="nulová",J134,0)</f>
        <v>0</v>
      </c>
      <c r="BJ134" s="18" t="s">
        <v>91</v>
      </c>
      <c r="BK134" s="164">
        <f>ROUND(I134*H134,2)</f>
        <v>0</v>
      </c>
      <c r="BL134" s="18" t="s">
        <v>146</v>
      </c>
      <c r="BM134" s="163" t="s">
        <v>817</v>
      </c>
    </row>
    <row r="135" spans="1:65" s="2" customFormat="1" ht="24.2" customHeight="1">
      <c r="A135" s="33"/>
      <c r="B135" s="150"/>
      <c r="C135" s="151" t="s">
        <v>692</v>
      </c>
      <c r="D135" s="151" t="s">
        <v>142</v>
      </c>
      <c r="E135" s="152" t="s">
        <v>179</v>
      </c>
      <c r="F135" s="153" t="s">
        <v>180</v>
      </c>
      <c r="G135" s="154" t="s">
        <v>167</v>
      </c>
      <c r="H135" s="155">
        <v>45.024999999999999</v>
      </c>
      <c r="I135" s="156"/>
      <c r="J135" s="157">
        <f>ROUND(I135*H135,2)</f>
        <v>0</v>
      </c>
      <c r="K135" s="158"/>
      <c r="L135" s="34"/>
      <c r="M135" s="159" t="s">
        <v>1</v>
      </c>
      <c r="N135" s="160" t="s">
        <v>41</v>
      </c>
      <c r="O135" s="59"/>
      <c r="P135" s="161">
        <f>O135*H135</f>
        <v>0</v>
      </c>
      <c r="Q135" s="161">
        <v>0</v>
      </c>
      <c r="R135" s="161">
        <f>Q135*H135</f>
        <v>0</v>
      </c>
      <c r="S135" s="161">
        <v>0</v>
      </c>
      <c r="T135" s="162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3" t="s">
        <v>146</v>
      </c>
      <c r="AT135" s="163" t="s">
        <v>142</v>
      </c>
      <c r="AU135" s="163" t="s">
        <v>91</v>
      </c>
      <c r="AY135" s="18" t="s">
        <v>139</v>
      </c>
      <c r="BE135" s="164">
        <f>IF(N135="základná",J135,0)</f>
        <v>0</v>
      </c>
      <c r="BF135" s="164">
        <f>IF(N135="znížená",J135,0)</f>
        <v>0</v>
      </c>
      <c r="BG135" s="164">
        <f>IF(N135="zákl. prenesená",J135,0)</f>
        <v>0</v>
      </c>
      <c r="BH135" s="164">
        <f>IF(N135="zníž. prenesená",J135,0)</f>
        <v>0</v>
      </c>
      <c r="BI135" s="164">
        <f>IF(N135="nulová",J135,0)</f>
        <v>0</v>
      </c>
      <c r="BJ135" s="18" t="s">
        <v>91</v>
      </c>
      <c r="BK135" s="164">
        <f>ROUND(I135*H135,2)</f>
        <v>0</v>
      </c>
      <c r="BL135" s="18" t="s">
        <v>146</v>
      </c>
      <c r="BM135" s="163" t="s">
        <v>818</v>
      </c>
    </row>
    <row r="136" spans="1:65" s="15" customFormat="1">
      <c r="B136" s="205"/>
      <c r="D136" s="166" t="s">
        <v>169</v>
      </c>
      <c r="E136" s="206" t="s">
        <v>1</v>
      </c>
      <c r="F136" s="207" t="s">
        <v>819</v>
      </c>
      <c r="H136" s="206" t="s">
        <v>1</v>
      </c>
      <c r="I136" s="208"/>
      <c r="L136" s="205"/>
      <c r="M136" s="209"/>
      <c r="N136" s="210"/>
      <c r="O136" s="210"/>
      <c r="P136" s="210"/>
      <c r="Q136" s="210"/>
      <c r="R136" s="210"/>
      <c r="S136" s="210"/>
      <c r="T136" s="211"/>
      <c r="AT136" s="206" t="s">
        <v>169</v>
      </c>
      <c r="AU136" s="206" t="s">
        <v>91</v>
      </c>
      <c r="AV136" s="15" t="s">
        <v>83</v>
      </c>
      <c r="AW136" s="15" t="s">
        <v>31</v>
      </c>
      <c r="AX136" s="15" t="s">
        <v>75</v>
      </c>
      <c r="AY136" s="206" t="s">
        <v>139</v>
      </c>
    </row>
    <row r="137" spans="1:65" s="13" customFormat="1">
      <c r="B137" s="165"/>
      <c r="D137" s="166" t="s">
        <v>169</v>
      </c>
      <c r="E137" s="167" t="s">
        <v>1</v>
      </c>
      <c r="F137" s="168" t="s">
        <v>820</v>
      </c>
      <c r="H137" s="169">
        <v>42.253</v>
      </c>
      <c r="I137" s="170"/>
      <c r="L137" s="165"/>
      <c r="M137" s="171"/>
      <c r="N137" s="172"/>
      <c r="O137" s="172"/>
      <c r="P137" s="172"/>
      <c r="Q137" s="172"/>
      <c r="R137" s="172"/>
      <c r="S137" s="172"/>
      <c r="T137" s="173"/>
      <c r="AT137" s="167" t="s">
        <v>169</v>
      </c>
      <c r="AU137" s="167" t="s">
        <v>91</v>
      </c>
      <c r="AV137" s="13" t="s">
        <v>91</v>
      </c>
      <c r="AW137" s="13" t="s">
        <v>31</v>
      </c>
      <c r="AX137" s="13" t="s">
        <v>75</v>
      </c>
      <c r="AY137" s="167" t="s">
        <v>139</v>
      </c>
    </row>
    <row r="138" spans="1:65" s="13" customFormat="1">
      <c r="B138" s="165"/>
      <c r="D138" s="166" t="s">
        <v>169</v>
      </c>
      <c r="E138" s="167" t="s">
        <v>1</v>
      </c>
      <c r="F138" s="168" t="s">
        <v>821</v>
      </c>
      <c r="H138" s="169">
        <v>2.7719999999999998</v>
      </c>
      <c r="I138" s="170"/>
      <c r="L138" s="165"/>
      <c r="M138" s="171"/>
      <c r="N138" s="172"/>
      <c r="O138" s="172"/>
      <c r="P138" s="172"/>
      <c r="Q138" s="172"/>
      <c r="R138" s="172"/>
      <c r="S138" s="172"/>
      <c r="T138" s="173"/>
      <c r="AT138" s="167" t="s">
        <v>169</v>
      </c>
      <c r="AU138" s="167" t="s">
        <v>91</v>
      </c>
      <c r="AV138" s="13" t="s">
        <v>91</v>
      </c>
      <c r="AW138" s="13" t="s">
        <v>31</v>
      </c>
      <c r="AX138" s="13" t="s">
        <v>75</v>
      </c>
      <c r="AY138" s="167" t="s">
        <v>139</v>
      </c>
    </row>
    <row r="139" spans="1:65" s="14" customFormat="1">
      <c r="B139" s="174"/>
      <c r="D139" s="166" t="s">
        <v>169</v>
      </c>
      <c r="E139" s="175" t="s">
        <v>1</v>
      </c>
      <c r="F139" s="176" t="s">
        <v>173</v>
      </c>
      <c r="H139" s="177">
        <v>45.024999999999999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169</v>
      </c>
      <c r="AU139" s="175" t="s">
        <v>91</v>
      </c>
      <c r="AV139" s="14" t="s">
        <v>146</v>
      </c>
      <c r="AW139" s="14" t="s">
        <v>31</v>
      </c>
      <c r="AX139" s="14" t="s">
        <v>83</v>
      </c>
      <c r="AY139" s="175" t="s">
        <v>139</v>
      </c>
    </row>
    <row r="140" spans="1:65" s="2" customFormat="1" ht="37.9" customHeight="1">
      <c r="A140" s="33"/>
      <c r="B140" s="150"/>
      <c r="C140" s="151" t="s">
        <v>696</v>
      </c>
      <c r="D140" s="151" t="s">
        <v>142</v>
      </c>
      <c r="E140" s="152" t="s">
        <v>184</v>
      </c>
      <c r="F140" s="153" t="s">
        <v>185</v>
      </c>
      <c r="G140" s="154" t="s">
        <v>167</v>
      </c>
      <c r="H140" s="155">
        <v>990.55</v>
      </c>
      <c r="I140" s="156"/>
      <c r="J140" s="157">
        <f>ROUND(I140*H140,2)</f>
        <v>0</v>
      </c>
      <c r="K140" s="158"/>
      <c r="L140" s="34"/>
      <c r="M140" s="159" t="s">
        <v>1</v>
      </c>
      <c r="N140" s="160" t="s">
        <v>41</v>
      </c>
      <c r="O140" s="59"/>
      <c r="P140" s="161">
        <f>O140*H140</f>
        <v>0</v>
      </c>
      <c r="Q140" s="161">
        <v>0</v>
      </c>
      <c r="R140" s="161">
        <f>Q140*H140</f>
        <v>0</v>
      </c>
      <c r="S140" s="161">
        <v>0</v>
      </c>
      <c r="T140" s="162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3" t="s">
        <v>146</v>
      </c>
      <c r="AT140" s="163" t="s">
        <v>142</v>
      </c>
      <c r="AU140" s="163" t="s">
        <v>91</v>
      </c>
      <c r="AY140" s="18" t="s">
        <v>139</v>
      </c>
      <c r="BE140" s="164">
        <f>IF(N140="základná",J140,0)</f>
        <v>0</v>
      </c>
      <c r="BF140" s="164">
        <f>IF(N140="znížená",J140,0)</f>
        <v>0</v>
      </c>
      <c r="BG140" s="164">
        <f>IF(N140="zákl. prenesená",J140,0)</f>
        <v>0</v>
      </c>
      <c r="BH140" s="164">
        <f>IF(N140="zníž. prenesená",J140,0)</f>
        <v>0</v>
      </c>
      <c r="BI140" s="164">
        <f>IF(N140="nulová",J140,0)</f>
        <v>0</v>
      </c>
      <c r="BJ140" s="18" t="s">
        <v>91</v>
      </c>
      <c r="BK140" s="164">
        <f>ROUND(I140*H140,2)</f>
        <v>0</v>
      </c>
      <c r="BL140" s="18" t="s">
        <v>146</v>
      </c>
      <c r="BM140" s="163" t="s">
        <v>822</v>
      </c>
    </row>
    <row r="141" spans="1:65" s="13" customFormat="1">
      <c r="B141" s="165"/>
      <c r="D141" s="166" t="s">
        <v>169</v>
      </c>
      <c r="E141" s="167" t="s">
        <v>1</v>
      </c>
      <c r="F141" s="168" t="s">
        <v>823</v>
      </c>
      <c r="H141" s="169">
        <v>990.55</v>
      </c>
      <c r="I141" s="170"/>
      <c r="L141" s="165"/>
      <c r="M141" s="171"/>
      <c r="N141" s="172"/>
      <c r="O141" s="172"/>
      <c r="P141" s="172"/>
      <c r="Q141" s="172"/>
      <c r="R141" s="172"/>
      <c r="S141" s="172"/>
      <c r="T141" s="173"/>
      <c r="AT141" s="167" t="s">
        <v>169</v>
      </c>
      <c r="AU141" s="167" t="s">
        <v>91</v>
      </c>
      <c r="AV141" s="13" t="s">
        <v>91</v>
      </c>
      <c r="AW141" s="13" t="s">
        <v>31</v>
      </c>
      <c r="AX141" s="13" t="s">
        <v>83</v>
      </c>
      <c r="AY141" s="167" t="s">
        <v>139</v>
      </c>
    </row>
    <row r="142" spans="1:65" s="2" customFormat="1" ht="24.2" customHeight="1">
      <c r="A142" s="33"/>
      <c r="B142" s="150"/>
      <c r="C142" s="151" t="s">
        <v>700</v>
      </c>
      <c r="D142" s="151" t="s">
        <v>142</v>
      </c>
      <c r="E142" s="152" t="s">
        <v>189</v>
      </c>
      <c r="F142" s="153" t="s">
        <v>190</v>
      </c>
      <c r="G142" s="154" t="s">
        <v>191</v>
      </c>
      <c r="H142" s="155">
        <v>72.040000000000006</v>
      </c>
      <c r="I142" s="156"/>
      <c r="J142" s="157">
        <f>ROUND(I142*H142,2)</f>
        <v>0</v>
      </c>
      <c r="K142" s="158"/>
      <c r="L142" s="34"/>
      <c r="M142" s="159" t="s">
        <v>1</v>
      </c>
      <c r="N142" s="160" t="s">
        <v>41</v>
      </c>
      <c r="O142" s="59"/>
      <c r="P142" s="161">
        <f>O142*H142</f>
        <v>0</v>
      </c>
      <c r="Q142" s="161">
        <v>0</v>
      </c>
      <c r="R142" s="161">
        <f>Q142*H142</f>
        <v>0</v>
      </c>
      <c r="S142" s="161">
        <v>0</v>
      </c>
      <c r="T142" s="162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3" t="s">
        <v>146</v>
      </c>
      <c r="AT142" s="163" t="s">
        <v>142</v>
      </c>
      <c r="AU142" s="163" t="s">
        <v>91</v>
      </c>
      <c r="AY142" s="18" t="s">
        <v>139</v>
      </c>
      <c r="BE142" s="164">
        <f>IF(N142="základná",J142,0)</f>
        <v>0</v>
      </c>
      <c r="BF142" s="164">
        <f>IF(N142="znížená",J142,0)</f>
        <v>0</v>
      </c>
      <c r="BG142" s="164">
        <f>IF(N142="zákl. prenesená",J142,0)</f>
        <v>0</v>
      </c>
      <c r="BH142" s="164">
        <f>IF(N142="zníž. prenesená",J142,0)</f>
        <v>0</v>
      </c>
      <c r="BI142" s="164">
        <f>IF(N142="nulová",J142,0)</f>
        <v>0</v>
      </c>
      <c r="BJ142" s="18" t="s">
        <v>91</v>
      </c>
      <c r="BK142" s="164">
        <f>ROUND(I142*H142,2)</f>
        <v>0</v>
      </c>
      <c r="BL142" s="18" t="s">
        <v>146</v>
      </c>
      <c r="BM142" s="163" t="s">
        <v>824</v>
      </c>
    </row>
    <row r="143" spans="1:65" s="13" customFormat="1">
      <c r="B143" s="165"/>
      <c r="D143" s="166" t="s">
        <v>169</v>
      </c>
      <c r="E143" s="167" t="s">
        <v>1</v>
      </c>
      <c r="F143" s="168" t="s">
        <v>825</v>
      </c>
      <c r="H143" s="169">
        <v>72.040000000000006</v>
      </c>
      <c r="I143" s="170"/>
      <c r="L143" s="165"/>
      <c r="M143" s="171"/>
      <c r="N143" s="172"/>
      <c r="O143" s="172"/>
      <c r="P143" s="172"/>
      <c r="Q143" s="172"/>
      <c r="R143" s="172"/>
      <c r="S143" s="172"/>
      <c r="T143" s="173"/>
      <c r="AT143" s="167" t="s">
        <v>169</v>
      </c>
      <c r="AU143" s="167" t="s">
        <v>91</v>
      </c>
      <c r="AV143" s="13" t="s">
        <v>91</v>
      </c>
      <c r="AW143" s="13" t="s">
        <v>31</v>
      </c>
      <c r="AX143" s="13" t="s">
        <v>83</v>
      </c>
      <c r="AY143" s="167" t="s">
        <v>139</v>
      </c>
    </row>
    <row r="144" spans="1:65" s="2" customFormat="1" ht="24.2" customHeight="1">
      <c r="A144" s="33"/>
      <c r="B144" s="150"/>
      <c r="C144" s="151" t="s">
        <v>688</v>
      </c>
      <c r="D144" s="151" t="s">
        <v>142</v>
      </c>
      <c r="E144" s="152" t="s">
        <v>826</v>
      </c>
      <c r="F144" s="153" t="s">
        <v>827</v>
      </c>
      <c r="G144" s="154" t="s">
        <v>167</v>
      </c>
      <c r="H144" s="155">
        <v>93.036000000000001</v>
      </c>
      <c r="I144" s="156"/>
      <c r="J144" s="157">
        <f>ROUND(I144*H144,2)</f>
        <v>0</v>
      </c>
      <c r="K144" s="158"/>
      <c r="L144" s="34"/>
      <c r="M144" s="159" t="s">
        <v>1</v>
      </c>
      <c r="N144" s="160" t="s">
        <v>41</v>
      </c>
      <c r="O144" s="59"/>
      <c r="P144" s="161">
        <f>O144*H144</f>
        <v>0</v>
      </c>
      <c r="Q144" s="161">
        <v>0</v>
      </c>
      <c r="R144" s="161">
        <f>Q144*H144</f>
        <v>0</v>
      </c>
      <c r="S144" s="161">
        <v>0</v>
      </c>
      <c r="T144" s="16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3" t="s">
        <v>146</v>
      </c>
      <c r="AT144" s="163" t="s">
        <v>142</v>
      </c>
      <c r="AU144" s="163" t="s">
        <v>91</v>
      </c>
      <c r="AY144" s="18" t="s">
        <v>139</v>
      </c>
      <c r="BE144" s="164">
        <f>IF(N144="základná",J144,0)</f>
        <v>0</v>
      </c>
      <c r="BF144" s="164">
        <f>IF(N144="znížená",J144,0)</f>
        <v>0</v>
      </c>
      <c r="BG144" s="164">
        <f>IF(N144="zákl. prenesená",J144,0)</f>
        <v>0</v>
      </c>
      <c r="BH144" s="164">
        <f>IF(N144="zníž. prenesená",J144,0)</f>
        <v>0</v>
      </c>
      <c r="BI144" s="164">
        <f>IF(N144="nulová",J144,0)</f>
        <v>0</v>
      </c>
      <c r="BJ144" s="18" t="s">
        <v>91</v>
      </c>
      <c r="BK144" s="164">
        <f>ROUND(I144*H144,2)</f>
        <v>0</v>
      </c>
      <c r="BL144" s="18" t="s">
        <v>146</v>
      </c>
      <c r="BM144" s="163" t="s">
        <v>828</v>
      </c>
    </row>
    <row r="145" spans="1:65" s="15" customFormat="1">
      <c r="B145" s="205"/>
      <c r="D145" s="166" t="s">
        <v>169</v>
      </c>
      <c r="E145" s="206" t="s">
        <v>1</v>
      </c>
      <c r="F145" s="207" t="s">
        <v>829</v>
      </c>
      <c r="H145" s="206" t="s">
        <v>1</v>
      </c>
      <c r="I145" s="208"/>
      <c r="L145" s="205"/>
      <c r="M145" s="209"/>
      <c r="N145" s="210"/>
      <c r="O145" s="210"/>
      <c r="P145" s="210"/>
      <c r="Q145" s="210"/>
      <c r="R145" s="210"/>
      <c r="S145" s="210"/>
      <c r="T145" s="211"/>
      <c r="AT145" s="206" t="s">
        <v>169</v>
      </c>
      <c r="AU145" s="206" t="s">
        <v>91</v>
      </c>
      <c r="AV145" s="15" t="s">
        <v>83</v>
      </c>
      <c r="AW145" s="15" t="s">
        <v>31</v>
      </c>
      <c r="AX145" s="15" t="s">
        <v>75</v>
      </c>
      <c r="AY145" s="206" t="s">
        <v>139</v>
      </c>
    </row>
    <row r="146" spans="1:65" s="13" customFormat="1">
      <c r="B146" s="165"/>
      <c r="D146" s="166" t="s">
        <v>169</v>
      </c>
      <c r="E146" s="167" t="s">
        <v>1</v>
      </c>
      <c r="F146" s="168" t="s">
        <v>830</v>
      </c>
      <c r="H146" s="169">
        <v>138.917</v>
      </c>
      <c r="I146" s="170"/>
      <c r="L146" s="165"/>
      <c r="M146" s="171"/>
      <c r="N146" s="172"/>
      <c r="O146" s="172"/>
      <c r="P146" s="172"/>
      <c r="Q146" s="172"/>
      <c r="R146" s="172"/>
      <c r="S146" s="172"/>
      <c r="T146" s="173"/>
      <c r="AT146" s="167" t="s">
        <v>169</v>
      </c>
      <c r="AU146" s="167" t="s">
        <v>91</v>
      </c>
      <c r="AV146" s="13" t="s">
        <v>91</v>
      </c>
      <c r="AW146" s="13" t="s">
        <v>31</v>
      </c>
      <c r="AX146" s="13" t="s">
        <v>75</v>
      </c>
      <c r="AY146" s="167" t="s">
        <v>139</v>
      </c>
    </row>
    <row r="147" spans="1:65" s="15" customFormat="1">
      <c r="B147" s="205"/>
      <c r="D147" s="166" t="s">
        <v>169</v>
      </c>
      <c r="E147" s="206" t="s">
        <v>1</v>
      </c>
      <c r="F147" s="207" t="s">
        <v>819</v>
      </c>
      <c r="H147" s="206" t="s">
        <v>1</v>
      </c>
      <c r="I147" s="208"/>
      <c r="L147" s="205"/>
      <c r="M147" s="209"/>
      <c r="N147" s="210"/>
      <c r="O147" s="210"/>
      <c r="P147" s="210"/>
      <c r="Q147" s="210"/>
      <c r="R147" s="210"/>
      <c r="S147" s="210"/>
      <c r="T147" s="211"/>
      <c r="AT147" s="206" t="s">
        <v>169</v>
      </c>
      <c r="AU147" s="206" t="s">
        <v>91</v>
      </c>
      <c r="AV147" s="15" t="s">
        <v>83</v>
      </c>
      <c r="AW147" s="15" t="s">
        <v>31</v>
      </c>
      <c r="AX147" s="15" t="s">
        <v>75</v>
      </c>
      <c r="AY147" s="206" t="s">
        <v>139</v>
      </c>
    </row>
    <row r="148" spans="1:65" s="13" customFormat="1">
      <c r="B148" s="165"/>
      <c r="D148" s="166" t="s">
        <v>169</v>
      </c>
      <c r="E148" s="167" t="s">
        <v>1</v>
      </c>
      <c r="F148" s="168" t="s">
        <v>831</v>
      </c>
      <c r="H148" s="169">
        <v>-43.109000000000002</v>
      </c>
      <c r="I148" s="170"/>
      <c r="L148" s="165"/>
      <c r="M148" s="171"/>
      <c r="N148" s="172"/>
      <c r="O148" s="172"/>
      <c r="P148" s="172"/>
      <c r="Q148" s="172"/>
      <c r="R148" s="172"/>
      <c r="S148" s="172"/>
      <c r="T148" s="173"/>
      <c r="AT148" s="167" t="s">
        <v>169</v>
      </c>
      <c r="AU148" s="167" t="s">
        <v>91</v>
      </c>
      <c r="AV148" s="13" t="s">
        <v>91</v>
      </c>
      <c r="AW148" s="13" t="s">
        <v>31</v>
      </c>
      <c r="AX148" s="13" t="s">
        <v>75</v>
      </c>
      <c r="AY148" s="167" t="s">
        <v>139</v>
      </c>
    </row>
    <row r="149" spans="1:65" s="13" customFormat="1">
      <c r="B149" s="165"/>
      <c r="D149" s="166" t="s">
        <v>169</v>
      </c>
      <c r="E149" s="167" t="s">
        <v>1</v>
      </c>
      <c r="F149" s="168" t="s">
        <v>832</v>
      </c>
      <c r="H149" s="169">
        <v>-2.7719999999999998</v>
      </c>
      <c r="I149" s="170"/>
      <c r="L149" s="165"/>
      <c r="M149" s="171"/>
      <c r="N149" s="172"/>
      <c r="O149" s="172"/>
      <c r="P149" s="172"/>
      <c r="Q149" s="172"/>
      <c r="R149" s="172"/>
      <c r="S149" s="172"/>
      <c r="T149" s="173"/>
      <c r="AT149" s="167" t="s">
        <v>169</v>
      </c>
      <c r="AU149" s="167" t="s">
        <v>91</v>
      </c>
      <c r="AV149" s="13" t="s">
        <v>91</v>
      </c>
      <c r="AW149" s="13" t="s">
        <v>31</v>
      </c>
      <c r="AX149" s="13" t="s">
        <v>75</v>
      </c>
      <c r="AY149" s="167" t="s">
        <v>139</v>
      </c>
    </row>
    <row r="150" spans="1:65" s="14" customFormat="1">
      <c r="B150" s="174"/>
      <c r="D150" s="166" t="s">
        <v>169</v>
      </c>
      <c r="E150" s="175" t="s">
        <v>1</v>
      </c>
      <c r="F150" s="176" t="s">
        <v>173</v>
      </c>
      <c r="H150" s="177">
        <v>93.036000000000001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169</v>
      </c>
      <c r="AU150" s="175" t="s">
        <v>91</v>
      </c>
      <c r="AV150" s="14" t="s">
        <v>146</v>
      </c>
      <c r="AW150" s="14" t="s">
        <v>31</v>
      </c>
      <c r="AX150" s="14" t="s">
        <v>83</v>
      </c>
      <c r="AY150" s="175" t="s">
        <v>139</v>
      </c>
    </row>
    <row r="151" spans="1:65" s="2" customFormat="1" ht="24.2" customHeight="1">
      <c r="A151" s="33"/>
      <c r="B151" s="150"/>
      <c r="C151" s="151" t="s">
        <v>152</v>
      </c>
      <c r="D151" s="151" t="s">
        <v>142</v>
      </c>
      <c r="E151" s="152" t="s">
        <v>833</v>
      </c>
      <c r="F151" s="153" t="s">
        <v>834</v>
      </c>
      <c r="G151" s="154" t="s">
        <v>167</v>
      </c>
      <c r="H151" s="155">
        <v>32.317999999999998</v>
      </c>
      <c r="I151" s="156"/>
      <c r="J151" s="157">
        <f>ROUND(I151*H151,2)</f>
        <v>0</v>
      </c>
      <c r="K151" s="158"/>
      <c r="L151" s="34"/>
      <c r="M151" s="159" t="s">
        <v>1</v>
      </c>
      <c r="N151" s="160" t="s">
        <v>41</v>
      </c>
      <c r="O151" s="59"/>
      <c r="P151" s="161">
        <f>O151*H151</f>
        <v>0</v>
      </c>
      <c r="Q151" s="161">
        <v>0</v>
      </c>
      <c r="R151" s="161">
        <f>Q151*H151</f>
        <v>0</v>
      </c>
      <c r="S151" s="161">
        <v>0</v>
      </c>
      <c r="T151" s="16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3" t="s">
        <v>146</v>
      </c>
      <c r="AT151" s="163" t="s">
        <v>142</v>
      </c>
      <c r="AU151" s="163" t="s">
        <v>91</v>
      </c>
      <c r="AY151" s="18" t="s">
        <v>139</v>
      </c>
      <c r="BE151" s="164">
        <f>IF(N151="základná",J151,0)</f>
        <v>0</v>
      </c>
      <c r="BF151" s="164">
        <f>IF(N151="znížená",J151,0)</f>
        <v>0</v>
      </c>
      <c r="BG151" s="164">
        <f>IF(N151="zákl. prenesená",J151,0)</f>
        <v>0</v>
      </c>
      <c r="BH151" s="164">
        <f>IF(N151="zníž. prenesená",J151,0)</f>
        <v>0</v>
      </c>
      <c r="BI151" s="164">
        <f>IF(N151="nulová",J151,0)</f>
        <v>0</v>
      </c>
      <c r="BJ151" s="18" t="s">
        <v>91</v>
      </c>
      <c r="BK151" s="164">
        <f>ROUND(I151*H151,2)</f>
        <v>0</v>
      </c>
      <c r="BL151" s="18" t="s">
        <v>146</v>
      </c>
      <c r="BM151" s="163" t="s">
        <v>835</v>
      </c>
    </row>
    <row r="152" spans="1:65" s="15" customFormat="1">
      <c r="B152" s="205"/>
      <c r="D152" s="166" t="s">
        <v>169</v>
      </c>
      <c r="E152" s="206" t="s">
        <v>1</v>
      </c>
      <c r="F152" s="207" t="s">
        <v>836</v>
      </c>
      <c r="H152" s="206" t="s">
        <v>1</v>
      </c>
      <c r="I152" s="208"/>
      <c r="L152" s="205"/>
      <c r="M152" s="209"/>
      <c r="N152" s="210"/>
      <c r="O152" s="210"/>
      <c r="P152" s="210"/>
      <c r="Q152" s="210"/>
      <c r="R152" s="210"/>
      <c r="S152" s="210"/>
      <c r="T152" s="211"/>
      <c r="AT152" s="206" t="s">
        <v>169</v>
      </c>
      <c r="AU152" s="206" t="s">
        <v>91</v>
      </c>
      <c r="AV152" s="15" t="s">
        <v>83</v>
      </c>
      <c r="AW152" s="15" t="s">
        <v>31</v>
      </c>
      <c r="AX152" s="15" t="s">
        <v>75</v>
      </c>
      <c r="AY152" s="206" t="s">
        <v>139</v>
      </c>
    </row>
    <row r="153" spans="1:65" s="13" customFormat="1">
      <c r="B153" s="165"/>
      <c r="D153" s="166" t="s">
        <v>169</v>
      </c>
      <c r="E153" s="167" t="s">
        <v>1</v>
      </c>
      <c r="F153" s="168" t="s">
        <v>837</v>
      </c>
      <c r="H153" s="169">
        <v>30.119</v>
      </c>
      <c r="I153" s="170"/>
      <c r="L153" s="165"/>
      <c r="M153" s="171"/>
      <c r="N153" s="172"/>
      <c r="O153" s="172"/>
      <c r="P153" s="172"/>
      <c r="Q153" s="172"/>
      <c r="R153" s="172"/>
      <c r="S153" s="172"/>
      <c r="T153" s="173"/>
      <c r="AT153" s="167" t="s">
        <v>169</v>
      </c>
      <c r="AU153" s="167" t="s">
        <v>91</v>
      </c>
      <c r="AV153" s="13" t="s">
        <v>91</v>
      </c>
      <c r="AW153" s="13" t="s">
        <v>31</v>
      </c>
      <c r="AX153" s="13" t="s">
        <v>75</v>
      </c>
      <c r="AY153" s="167" t="s">
        <v>139</v>
      </c>
    </row>
    <row r="154" spans="1:65" s="13" customFormat="1">
      <c r="B154" s="165"/>
      <c r="D154" s="166" t="s">
        <v>169</v>
      </c>
      <c r="E154" s="167" t="s">
        <v>1</v>
      </c>
      <c r="F154" s="168" t="s">
        <v>838</v>
      </c>
      <c r="H154" s="169">
        <v>-0.122</v>
      </c>
      <c r="I154" s="170"/>
      <c r="L154" s="165"/>
      <c r="M154" s="171"/>
      <c r="N154" s="172"/>
      <c r="O154" s="172"/>
      <c r="P154" s="172"/>
      <c r="Q154" s="172"/>
      <c r="R154" s="172"/>
      <c r="S154" s="172"/>
      <c r="T154" s="173"/>
      <c r="AT154" s="167" t="s">
        <v>169</v>
      </c>
      <c r="AU154" s="167" t="s">
        <v>91</v>
      </c>
      <c r="AV154" s="13" t="s">
        <v>91</v>
      </c>
      <c r="AW154" s="13" t="s">
        <v>31</v>
      </c>
      <c r="AX154" s="13" t="s">
        <v>75</v>
      </c>
      <c r="AY154" s="167" t="s">
        <v>139</v>
      </c>
    </row>
    <row r="155" spans="1:65" s="16" customFormat="1">
      <c r="B155" s="212"/>
      <c r="D155" s="166" t="s">
        <v>169</v>
      </c>
      <c r="E155" s="213" t="s">
        <v>1</v>
      </c>
      <c r="F155" s="214" t="s">
        <v>839</v>
      </c>
      <c r="H155" s="215">
        <v>29.997</v>
      </c>
      <c r="I155" s="216"/>
      <c r="L155" s="212"/>
      <c r="M155" s="217"/>
      <c r="N155" s="218"/>
      <c r="O155" s="218"/>
      <c r="P155" s="218"/>
      <c r="Q155" s="218"/>
      <c r="R155" s="218"/>
      <c r="S155" s="218"/>
      <c r="T155" s="219"/>
      <c r="AT155" s="213" t="s">
        <v>169</v>
      </c>
      <c r="AU155" s="213" t="s">
        <v>91</v>
      </c>
      <c r="AV155" s="16" t="s">
        <v>293</v>
      </c>
      <c r="AW155" s="16" t="s">
        <v>31</v>
      </c>
      <c r="AX155" s="16" t="s">
        <v>75</v>
      </c>
      <c r="AY155" s="213" t="s">
        <v>139</v>
      </c>
    </row>
    <row r="156" spans="1:65" s="15" customFormat="1">
      <c r="B156" s="205"/>
      <c r="D156" s="166" t="s">
        <v>169</v>
      </c>
      <c r="E156" s="206" t="s">
        <v>1</v>
      </c>
      <c r="F156" s="207" t="s">
        <v>840</v>
      </c>
      <c r="H156" s="206" t="s">
        <v>1</v>
      </c>
      <c r="I156" s="208"/>
      <c r="L156" s="205"/>
      <c r="M156" s="209"/>
      <c r="N156" s="210"/>
      <c r="O156" s="210"/>
      <c r="P156" s="210"/>
      <c r="Q156" s="210"/>
      <c r="R156" s="210"/>
      <c r="S156" s="210"/>
      <c r="T156" s="211"/>
      <c r="AT156" s="206" t="s">
        <v>169</v>
      </c>
      <c r="AU156" s="206" t="s">
        <v>91</v>
      </c>
      <c r="AV156" s="15" t="s">
        <v>83</v>
      </c>
      <c r="AW156" s="15" t="s">
        <v>31</v>
      </c>
      <c r="AX156" s="15" t="s">
        <v>75</v>
      </c>
      <c r="AY156" s="206" t="s">
        <v>139</v>
      </c>
    </row>
    <row r="157" spans="1:65" s="13" customFormat="1">
      <c r="B157" s="165"/>
      <c r="D157" s="166" t="s">
        <v>169</v>
      </c>
      <c r="E157" s="167" t="s">
        <v>1</v>
      </c>
      <c r="F157" s="168" t="s">
        <v>841</v>
      </c>
      <c r="H157" s="169">
        <v>2.4</v>
      </c>
      <c r="I157" s="170"/>
      <c r="L157" s="165"/>
      <c r="M157" s="171"/>
      <c r="N157" s="172"/>
      <c r="O157" s="172"/>
      <c r="P157" s="172"/>
      <c r="Q157" s="172"/>
      <c r="R157" s="172"/>
      <c r="S157" s="172"/>
      <c r="T157" s="173"/>
      <c r="AT157" s="167" t="s">
        <v>169</v>
      </c>
      <c r="AU157" s="167" t="s">
        <v>91</v>
      </c>
      <c r="AV157" s="13" t="s">
        <v>91</v>
      </c>
      <c r="AW157" s="13" t="s">
        <v>31</v>
      </c>
      <c r="AX157" s="13" t="s">
        <v>75</v>
      </c>
      <c r="AY157" s="167" t="s">
        <v>139</v>
      </c>
    </row>
    <row r="158" spans="1:65" s="13" customFormat="1">
      <c r="B158" s="165"/>
      <c r="D158" s="166" t="s">
        <v>169</v>
      </c>
      <c r="E158" s="167" t="s">
        <v>1</v>
      </c>
      <c r="F158" s="168" t="s">
        <v>842</v>
      </c>
      <c r="H158" s="169">
        <v>-7.9000000000000001E-2</v>
      </c>
      <c r="I158" s="170"/>
      <c r="L158" s="165"/>
      <c r="M158" s="171"/>
      <c r="N158" s="172"/>
      <c r="O158" s="172"/>
      <c r="P158" s="172"/>
      <c r="Q158" s="172"/>
      <c r="R158" s="172"/>
      <c r="S158" s="172"/>
      <c r="T158" s="173"/>
      <c r="AT158" s="167" t="s">
        <v>169</v>
      </c>
      <c r="AU158" s="167" t="s">
        <v>91</v>
      </c>
      <c r="AV158" s="13" t="s">
        <v>91</v>
      </c>
      <c r="AW158" s="13" t="s">
        <v>31</v>
      </c>
      <c r="AX158" s="13" t="s">
        <v>75</v>
      </c>
      <c r="AY158" s="167" t="s">
        <v>139</v>
      </c>
    </row>
    <row r="159" spans="1:65" s="16" customFormat="1">
      <c r="B159" s="212"/>
      <c r="D159" s="166" t="s">
        <v>169</v>
      </c>
      <c r="E159" s="213" t="s">
        <v>1</v>
      </c>
      <c r="F159" s="214" t="s">
        <v>839</v>
      </c>
      <c r="H159" s="215">
        <v>2.3210000000000002</v>
      </c>
      <c r="I159" s="216"/>
      <c r="L159" s="212"/>
      <c r="M159" s="217"/>
      <c r="N159" s="218"/>
      <c r="O159" s="218"/>
      <c r="P159" s="218"/>
      <c r="Q159" s="218"/>
      <c r="R159" s="218"/>
      <c r="S159" s="218"/>
      <c r="T159" s="219"/>
      <c r="AT159" s="213" t="s">
        <v>169</v>
      </c>
      <c r="AU159" s="213" t="s">
        <v>91</v>
      </c>
      <c r="AV159" s="16" t="s">
        <v>293</v>
      </c>
      <c r="AW159" s="16" t="s">
        <v>31</v>
      </c>
      <c r="AX159" s="16" t="s">
        <v>75</v>
      </c>
      <c r="AY159" s="213" t="s">
        <v>139</v>
      </c>
    </row>
    <row r="160" spans="1:65" s="14" customFormat="1">
      <c r="B160" s="174"/>
      <c r="D160" s="166" t="s">
        <v>169</v>
      </c>
      <c r="E160" s="175" t="s">
        <v>1</v>
      </c>
      <c r="F160" s="176" t="s">
        <v>173</v>
      </c>
      <c r="H160" s="177">
        <v>32.317999999999998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169</v>
      </c>
      <c r="AU160" s="175" t="s">
        <v>91</v>
      </c>
      <c r="AV160" s="14" t="s">
        <v>146</v>
      </c>
      <c r="AW160" s="14" t="s">
        <v>31</v>
      </c>
      <c r="AX160" s="14" t="s">
        <v>83</v>
      </c>
      <c r="AY160" s="175" t="s">
        <v>139</v>
      </c>
    </row>
    <row r="161" spans="1:65" s="2" customFormat="1" ht="24.2" customHeight="1">
      <c r="A161" s="33"/>
      <c r="B161" s="150"/>
      <c r="C161" s="182" t="s">
        <v>148</v>
      </c>
      <c r="D161" s="182" t="s">
        <v>211</v>
      </c>
      <c r="E161" s="183" t="s">
        <v>843</v>
      </c>
      <c r="F161" s="184" t="s">
        <v>844</v>
      </c>
      <c r="G161" s="185" t="s">
        <v>191</v>
      </c>
      <c r="H161" s="186">
        <v>51.709000000000003</v>
      </c>
      <c r="I161" s="187"/>
      <c r="J161" s="188">
        <f>ROUND(I161*H161,2)</f>
        <v>0</v>
      </c>
      <c r="K161" s="189"/>
      <c r="L161" s="190"/>
      <c r="M161" s="191" t="s">
        <v>1</v>
      </c>
      <c r="N161" s="192" t="s">
        <v>41</v>
      </c>
      <c r="O161" s="59"/>
      <c r="P161" s="161">
        <f>O161*H161</f>
        <v>0</v>
      </c>
      <c r="Q161" s="161">
        <v>1</v>
      </c>
      <c r="R161" s="161">
        <f>Q161*H161</f>
        <v>51.709000000000003</v>
      </c>
      <c r="S161" s="161">
        <v>0</v>
      </c>
      <c r="T161" s="162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3" t="s">
        <v>148</v>
      </c>
      <c r="AT161" s="163" t="s">
        <v>211</v>
      </c>
      <c r="AU161" s="163" t="s">
        <v>91</v>
      </c>
      <c r="AY161" s="18" t="s">
        <v>139</v>
      </c>
      <c r="BE161" s="164">
        <f>IF(N161="základná",J161,0)</f>
        <v>0</v>
      </c>
      <c r="BF161" s="164">
        <f>IF(N161="znížená",J161,0)</f>
        <v>0</v>
      </c>
      <c r="BG161" s="164">
        <f>IF(N161="zákl. prenesená",J161,0)</f>
        <v>0</v>
      </c>
      <c r="BH161" s="164">
        <f>IF(N161="zníž. prenesená",J161,0)</f>
        <v>0</v>
      </c>
      <c r="BI161" s="164">
        <f>IF(N161="nulová",J161,0)</f>
        <v>0</v>
      </c>
      <c r="BJ161" s="18" t="s">
        <v>91</v>
      </c>
      <c r="BK161" s="164">
        <f>ROUND(I161*H161,2)</f>
        <v>0</v>
      </c>
      <c r="BL161" s="18" t="s">
        <v>146</v>
      </c>
      <c r="BM161" s="163" t="s">
        <v>845</v>
      </c>
    </row>
    <row r="162" spans="1:65" s="13" customFormat="1">
      <c r="B162" s="165"/>
      <c r="D162" s="166" t="s">
        <v>169</v>
      </c>
      <c r="F162" s="168" t="s">
        <v>846</v>
      </c>
      <c r="H162" s="169">
        <v>51.709000000000003</v>
      </c>
      <c r="I162" s="170"/>
      <c r="L162" s="165"/>
      <c r="M162" s="171"/>
      <c r="N162" s="172"/>
      <c r="O162" s="172"/>
      <c r="P162" s="172"/>
      <c r="Q162" s="172"/>
      <c r="R162" s="172"/>
      <c r="S162" s="172"/>
      <c r="T162" s="173"/>
      <c r="AT162" s="167" t="s">
        <v>169</v>
      </c>
      <c r="AU162" s="167" t="s">
        <v>91</v>
      </c>
      <c r="AV162" s="13" t="s">
        <v>91</v>
      </c>
      <c r="AW162" s="13" t="s">
        <v>3</v>
      </c>
      <c r="AX162" s="13" t="s">
        <v>83</v>
      </c>
      <c r="AY162" s="167" t="s">
        <v>139</v>
      </c>
    </row>
    <row r="163" spans="1:65" s="12" customFormat="1" ht="22.9" customHeight="1">
      <c r="B163" s="137"/>
      <c r="D163" s="138" t="s">
        <v>74</v>
      </c>
      <c r="E163" s="148" t="s">
        <v>146</v>
      </c>
      <c r="F163" s="148" t="s">
        <v>204</v>
      </c>
      <c r="I163" s="140"/>
      <c r="J163" s="149">
        <f>BK163</f>
        <v>0</v>
      </c>
      <c r="L163" s="137"/>
      <c r="M163" s="142"/>
      <c r="N163" s="143"/>
      <c r="O163" s="143"/>
      <c r="P163" s="144">
        <f>SUM(P164:P177)</f>
        <v>0</v>
      </c>
      <c r="Q163" s="143"/>
      <c r="R163" s="144">
        <f>SUM(R164:R177)</f>
        <v>20.536788399999995</v>
      </c>
      <c r="S163" s="143"/>
      <c r="T163" s="145">
        <f>SUM(T164:T177)</f>
        <v>0</v>
      </c>
      <c r="AR163" s="138" t="s">
        <v>83</v>
      </c>
      <c r="AT163" s="146" t="s">
        <v>74</v>
      </c>
      <c r="AU163" s="146" t="s">
        <v>83</v>
      </c>
      <c r="AY163" s="138" t="s">
        <v>139</v>
      </c>
      <c r="BK163" s="147">
        <f>SUM(BK164:BK177)</f>
        <v>0</v>
      </c>
    </row>
    <row r="164" spans="1:65" s="2" customFormat="1" ht="37.9" customHeight="1">
      <c r="A164" s="33"/>
      <c r="B164" s="150"/>
      <c r="C164" s="151" t="s">
        <v>236</v>
      </c>
      <c r="D164" s="151" t="s">
        <v>142</v>
      </c>
      <c r="E164" s="152" t="s">
        <v>847</v>
      </c>
      <c r="F164" s="153" t="s">
        <v>848</v>
      </c>
      <c r="G164" s="154" t="s">
        <v>167</v>
      </c>
      <c r="H164" s="155">
        <v>9.7579999999999991</v>
      </c>
      <c r="I164" s="156"/>
      <c r="J164" s="157">
        <f>ROUND(I164*H164,2)</f>
        <v>0</v>
      </c>
      <c r="K164" s="158"/>
      <c r="L164" s="34"/>
      <c r="M164" s="159" t="s">
        <v>1</v>
      </c>
      <c r="N164" s="160" t="s">
        <v>41</v>
      </c>
      <c r="O164" s="59"/>
      <c r="P164" s="161">
        <f>O164*H164</f>
        <v>0</v>
      </c>
      <c r="Q164" s="161">
        <v>1.8907700000000001</v>
      </c>
      <c r="R164" s="161">
        <f>Q164*H164</f>
        <v>18.450133659999999</v>
      </c>
      <c r="S164" s="161">
        <v>0</v>
      </c>
      <c r="T164" s="16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3" t="s">
        <v>146</v>
      </c>
      <c r="AT164" s="163" t="s">
        <v>142</v>
      </c>
      <c r="AU164" s="163" t="s">
        <v>91</v>
      </c>
      <c r="AY164" s="18" t="s">
        <v>139</v>
      </c>
      <c r="BE164" s="164">
        <f>IF(N164="základná",J164,0)</f>
        <v>0</v>
      </c>
      <c r="BF164" s="164">
        <f>IF(N164="znížená",J164,0)</f>
        <v>0</v>
      </c>
      <c r="BG164" s="164">
        <f>IF(N164="zákl. prenesená",J164,0)</f>
        <v>0</v>
      </c>
      <c r="BH164" s="164">
        <f>IF(N164="zníž. prenesená",J164,0)</f>
        <v>0</v>
      </c>
      <c r="BI164" s="164">
        <f>IF(N164="nulová",J164,0)</f>
        <v>0</v>
      </c>
      <c r="BJ164" s="18" t="s">
        <v>91</v>
      </c>
      <c r="BK164" s="164">
        <f>ROUND(I164*H164,2)</f>
        <v>0</v>
      </c>
      <c r="BL164" s="18" t="s">
        <v>146</v>
      </c>
      <c r="BM164" s="163" t="s">
        <v>849</v>
      </c>
    </row>
    <row r="165" spans="1:65" s="13" customFormat="1">
      <c r="B165" s="165"/>
      <c r="D165" s="166" t="s">
        <v>169</v>
      </c>
      <c r="E165" s="167" t="s">
        <v>1</v>
      </c>
      <c r="F165" s="168" t="s">
        <v>850</v>
      </c>
      <c r="H165" s="169">
        <v>9.0719999999999992</v>
      </c>
      <c r="I165" s="170"/>
      <c r="L165" s="165"/>
      <c r="M165" s="171"/>
      <c r="N165" s="172"/>
      <c r="O165" s="172"/>
      <c r="P165" s="172"/>
      <c r="Q165" s="172"/>
      <c r="R165" s="172"/>
      <c r="S165" s="172"/>
      <c r="T165" s="173"/>
      <c r="AT165" s="167" t="s">
        <v>169</v>
      </c>
      <c r="AU165" s="167" t="s">
        <v>91</v>
      </c>
      <c r="AV165" s="13" t="s">
        <v>91</v>
      </c>
      <c r="AW165" s="13" t="s">
        <v>31</v>
      </c>
      <c r="AX165" s="13" t="s">
        <v>75</v>
      </c>
      <c r="AY165" s="167" t="s">
        <v>139</v>
      </c>
    </row>
    <row r="166" spans="1:65" s="13" customFormat="1">
      <c r="B166" s="165"/>
      <c r="D166" s="166" t="s">
        <v>169</v>
      </c>
      <c r="E166" s="167" t="s">
        <v>1</v>
      </c>
      <c r="F166" s="168" t="s">
        <v>851</v>
      </c>
      <c r="H166" s="169">
        <v>0.6</v>
      </c>
      <c r="I166" s="170"/>
      <c r="L166" s="165"/>
      <c r="M166" s="171"/>
      <c r="N166" s="172"/>
      <c r="O166" s="172"/>
      <c r="P166" s="172"/>
      <c r="Q166" s="172"/>
      <c r="R166" s="172"/>
      <c r="S166" s="172"/>
      <c r="T166" s="173"/>
      <c r="AT166" s="167" t="s">
        <v>169</v>
      </c>
      <c r="AU166" s="167" t="s">
        <v>91</v>
      </c>
      <c r="AV166" s="13" t="s">
        <v>91</v>
      </c>
      <c r="AW166" s="13" t="s">
        <v>31</v>
      </c>
      <c r="AX166" s="13" t="s">
        <v>75</v>
      </c>
      <c r="AY166" s="167" t="s">
        <v>139</v>
      </c>
    </row>
    <row r="167" spans="1:65" s="13" customFormat="1">
      <c r="B167" s="165"/>
      <c r="D167" s="166" t="s">
        <v>169</v>
      </c>
      <c r="E167" s="167" t="s">
        <v>1</v>
      </c>
      <c r="F167" s="168" t="s">
        <v>852</v>
      </c>
      <c r="H167" s="169">
        <v>8.5999999999999993E-2</v>
      </c>
      <c r="I167" s="170"/>
      <c r="L167" s="165"/>
      <c r="M167" s="171"/>
      <c r="N167" s="172"/>
      <c r="O167" s="172"/>
      <c r="P167" s="172"/>
      <c r="Q167" s="172"/>
      <c r="R167" s="172"/>
      <c r="S167" s="172"/>
      <c r="T167" s="173"/>
      <c r="AT167" s="167" t="s">
        <v>169</v>
      </c>
      <c r="AU167" s="167" t="s">
        <v>91</v>
      </c>
      <c r="AV167" s="13" t="s">
        <v>91</v>
      </c>
      <c r="AW167" s="13" t="s">
        <v>31</v>
      </c>
      <c r="AX167" s="13" t="s">
        <v>75</v>
      </c>
      <c r="AY167" s="167" t="s">
        <v>139</v>
      </c>
    </row>
    <row r="168" spans="1:65" s="14" customFormat="1">
      <c r="B168" s="174"/>
      <c r="D168" s="166" t="s">
        <v>169</v>
      </c>
      <c r="E168" s="175" t="s">
        <v>1</v>
      </c>
      <c r="F168" s="176" t="s">
        <v>173</v>
      </c>
      <c r="H168" s="177">
        <v>9.7579999999999991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169</v>
      </c>
      <c r="AU168" s="175" t="s">
        <v>91</v>
      </c>
      <c r="AV168" s="14" t="s">
        <v>146</v>
      </c>
      <c r="AW168" s="14" t="s">
        <v>31</v>
      </c>
      <c r="AX168" s="14" t="s">
        <v>83</v>
      </c>
      <c r="AY168" s="175" t="s">
        <v>139</v>
      </c>
    </row>
    <row r="169" spans="1:65" s="2" customFormat="1" ht="24.2" customHeight="1">
      <c r="A169" s="33"/>
      <c r="B169" s="150"/>
      <c r="C169" s="151" t="s">
        <v>215</v>
      </c>
      <c r="D169" s="151" t="s">
        <v>142</v>
      </c>
      <c r="E169" s="152" t="s">
        <v>853</v>
      </c>
      <c r="F169" s="153" t="s">
        <v>854</v>
      </c>
      <c r="G169" s="154" t="s">
        <v>167</v>
      </c>
      <c r="H169" s="155">
        <v>0.60499999999999998</v>
      </c>
      <c r="I169" s="156"/>
      <c r="J169" s="157">
        <f>ROUND(I169*H169,2)</f>
        <v>0</v>
      </c>
      <c r="K169" s="158"/>
      <c r="L169" s="34"/>
      <c r="M169" s="159" t="s">
        <v>1</v>
      </c>
      <c r="N169" s="160" t="s">
        <v>41</v>
      </c>
      <c r="O169" s="59"/>
      <c r="P169" s="161">
        <f>O169*H169</f>
        <v>0</v>
      </c>
      <c r="Q169" s="161">
        <v>1.8907799999999999</v>
      </c>
      <c r="R169" s="161">
        <f>Q169*H169</f>
        <v>1.1439218999999998</v>
      </c>
      <c r="S169" s="161">
        <v>0</v>
      </c>
      <c r="T169" s="162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3" t="s">
        <v>146</v>
      </c>
      <c r="AT169" s="163" t="s">
        <v>142</v>
      </c>
      <c r="AU169" s="163" t="s">
        <v>91</v>
      </c>
      <c r="AY169" s="18" t="s">
        <v>139</v>
      </c>
      <c r="BE169" s="164">
        <f>IF(N169="základná",J169,0)</f>
        <v>0</v>
      </c>
      <c r="BF169" s="164">
        <f>IF(N169="znížená",J169,0)</f>
        <v>0</v>
      </c>
      <c r="BG169" s="164">
        <f>IF(N169="zákl. prenesená",J169,0)</f>
        <v>0</v>
      </c>
      <c r="BH169" s="164">
        <f>IF(N169="zníž. prenesená",J169,0)</f>
        <v>0</v>
      </c>
      <c r="BI169" s="164">
        <f>IF(N169="nulová",J169,0)</f>
        <v>0</v>
      </c>
      <c r="BJ169" s="18" t="s">
        <v>91</v>
      </c>
      <c r="BK169" s="164">
        <f>ROUND(I169*H169,2)</f>
        <v>0</v>
      </c>
      <c r="BL169" s="18" t="s">
        <v>146</v>
      </c>
      <c r="BM169" s="163" t="s">
        <v>855</v>
      </c>
    </row>
    <row r="170" spans="1:65" s="13" customFormat="1">
      <c r="B170" s="165"/>
      <c r="D170" s="166" t="s">
        <v>169</v>
      </c>
      <c r="E170" s="167" t="s">
        <v>1</v>
      </c>
      <c r="F170" s="168" t="s">
        <v>856</v>
      </c>
      <c r="H170" s="169">
        <v>0.60499999999999998</v>
      </c>
      <c r="I170" s="170"/>
      <c r="L170" s="165"/>
      <c r="M170" s="171"/>
      <c r="N170" s="172"/>
      <c r="O170" s="172"/>
      <c r="P170" s="172"/>
      <c r="Q170" s="172"/>
      <c r="R170" s="172"/>
      <c r="S170" s="172"/>
      <c r="T170" s="173"/>
      <c r="AT170" s="167" t="s">
        <v>169</v>
      </c>
      <c r="AU170" s="167" t="s">
        <v>91</v>
      </c>
      <c r="AV170" s="13" t="s">
        <v>91</v>
      </c>
      <c r="AW170" s="13" t="s">
        <v>31</v>
      </c>
      <c r="AX170" s="13" t="s">
        <v>75</v>
      </c>
      <c r="AY170" s="167" t="s">
        <v>139</v>
      </c>
    </row>
    <row r="171" spans="1:65" s="14" customFormat="1">
      <c r="B171" s="174"/>
      <c r="D171" s="166" t="s">
        <v>169</v>
      </c>
      <c r="E171" s="175" t="s">
        <v>1</v>
      </c>
      <c r="F171" s="176" t="s">
        <v>173</v>
      </c>
      <c r="H171" s="177">
        <v>0.60499999999999998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169</v>
      </c>
      <c r="AU171" s="175" t="s">
        <v>91</v>
      </c>
      <c r="AV171" s="14" t="s">
        <v>146</v>
      </c>
      <c r="AW171" s="14" t="s">
        <v>31</v>
      </c>
      <c r="AX171" s="14" t="s">
        <v>83</v>
      </c>
      <c r="AY171" s="175" t="s">
        <v>139</v>
      </c>
    </row>
    <row r="172" spans="1:65" s="2" customFormat="1" ht="24.2" customHeight="1">
      <c r="A172" s="33"/>
      <c r="B172" s="150"/>
      <c r="C172" s="151" t="s">
        <v>219</v>
      </c>
      <c r="D172" s="151" t="s">
        <v>142</v>
      </c>
      <c r="E172" s="152" t="s">
        <v>857</v>
      </c>
      <c r="F172" s="153" t="s">
        <v>858</v>
      </c>
      <c r="G172" s="154" t="s">
        <v>167</v>
      </c>
      <c r="H172" s="155">
        <v>0.42799999999999999</v>
      </c>
      <c r="I172" s="156"/>
      <c r="J172" s="157">
        <f>ROUND(I172*H172,2)</f>
        <v>0</v>
      </c>
      <c r="K172" s="158"/>
      <c r="L172" s="34"/>
      <c r="M172" s="159" t="s">
        <v>1</v>
      </c>
      <c r="N172" s="160" t="s">
        <v>41</v>
      </c>
      <c r="O172" s="59"/>
      <c r="P172" s="161">
        <f>O172*H172</f>
        <v>0</v>
      </c>
      <c r="Q172" s="161">
        <v>2.1922799999999998</v>
      </c>
      <c r="R172" s="161">
        <f>Q172*H172</f>
        <v>0.93829583999999988</v>
      </c>
      <c r="S172" s="161">
        <v>0</v>
      </c>
      <c r="T172" s="16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3" t="s">
        <v>146</v>
      </c>
      <c r="AT172" s="163" t="s">
        <v>142</v>
      </c>
      <c r="AU172" s="163" t="s">
        <v>91</v>
      </c>
      <c r="AY172" s="18" t="s">
        <v>139</v>
      </c>
      <c r="BE172" s="164">
        <f>IF(N172="základná",J172,0)</f>
        <v>0</v>
      </c>
      <c r="BF172" s="164">
        <f>IF(N172="znížená",J172,0)</f>
        <v>0</v>
      </c>
      <c r="BG172" s="164">
        <f>IF(N172="zákl. prenesená",J172,0)</f>
        <v>0</v>
      </c>
      <c r="BH172" s="164">
        <f>IF(N172="zníž. prenesená",J172,0)</f>
        <v>0</v>
      </c>
      <c r="BI172" s="164">
        <f>IF(N172="nulová",J172,0)</f>
        <v>0</v>
      </c>
      <c r="BJ172" s="18" t="s">
        <v>91</v>
      </c>
      <c r="BK172" s="164">
        <f>ROUND(I172*H172,2)</f>
        <v>0</v>
      </c>
      <c r="BL172" s="18" t="s">
        <v>146</v>
      </c>
      <c r="BM172" s="163" t="s">
        <v>859</v>
      </c>
    </row>
    <row r="173" spans="1:65" s="13" customFormat="1">
      <c r="B173" s="165"/>
      <c r="D173" s="166" t="s">
        <v>169</v>
      </c>
      <c r="E173" s="167" t="s">
        <v>1</v>
      </c>
      <c r="F173" s="168" t="s">
        <v>860</v>
      </c>
      <c r="H173" s="169">
        <v>0.42799999999999999</v>
      </c>
      <c r="I173" s="170"/>
      <c r="L173" s="165"/>
      <c r="M173" s="171"/>
      <c r="N173" s="172"/>
      <c r="O173" s="172"/>
      <c r="P173" s="172"/>
      <c r="Q173" s="172"/>
      <c r="R173" s="172"/>
      <c r="S173" s="172"/>
      <c r="T173" s="173"/>
      <c r="AT173" s="167" t="s">
        <v>169</v>
      </c>
      <c r="AU173" s="167" t="s">
        <v>91</v>
      </c>
      <c r="AV173" s="13" t="s">
        <v>91</v>
      </c>
      <c r="AW173" s="13" t="s">
        <v>31</v>
      </c>
      <c r="AX173" s="13" t="s">
        <v>75</v>
      </c>
      <c r="AY173" s="167" t="s">
        <v>139</v>
      </c>
    </row>
    <row r="174" spans="1:65" s="14" customFormat="1">
      <c r="B174" s="174"/>
      <c r="D174" s="166" t="s">
        <v>169</v>
      </c>
      <c r="E174" s="175" t="s">
        <v>1</v>
      </c>
      <c r="F174" s="176" t="s">
        <v>173</v>
      </c>
      <c r="H174" s="177">
        <v>0.42799999999999999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169</v>
      </c>
      <c r="AU174" s="175" t="s">
        <v>91</v>
      </c>
      <c r="AV174" s="14" t="s">
        <v>146</v>
      </c>
      <c r="AW174" s="14" t="s">
        <v>31</v>
      </c>
      <c r="AX174" s="14" t="s">
        <v>83</v>
      </c>
      <c r="AY174" s="175" t="s">
        <v>139</v>
      </c>
    </row>
    <row r="175" spans="1:65" s="2" customFormat="1" ht="24.2" customHeight="1">
      <c r="A175" s="33"/>
      <c r="B175" s="150"/>
      <c r="C175" s="151" t="s">
        <v>223</v>
      </c>
      <c r="D175" s="151" t="s">
        <v>142</v>
      </c>
      <c r="E175" s="152" t="s">
        <v>861</v>
      </c>
      <c r="F175" s="153" t="s">
        <v>862</v>
      </c>
      <c r="G175" s="154" t="s">
        <v>145</v>
      </c>
      <c r="H175" s="155">
        <v>1.02</v>
      </c>
      <c r="I175" s="156"/>
      <c r="J175" s="157">
        <f>ROUND(I175*H175,2)</f>
        <v>0</v>
      </c>
      <c r="K175" s="158"/>
      <c r="L175" s="34"/>
      <c r="M175" s="159" t="s">
        <v>1</v>
      </c>
      <c r="N175" s="160" t="s">
        <v>41</v>
      </c>
      <c r="O175" s="59"/>
      <c r="P175" s="161">
        <f>O175*H175</f>
        <v>0</v>
      </c>
      <c r="Q175" s="161">
        <v>4.3499999999999997E-3</v>
      </c>
      <c r="R175" s="161">
        <f>Q175*H175</f>
        <v>4.437E-3</v>
      </c>
      <c r="S175" s="161">
        <v>0</v>
      </c>
      <c r="T175" s="162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3" t="s">
        <v>146</v>
      </c>
      <c r="AT175" s="163" t="s">
        <v>142</v>
      </c>
      <c r="AU175" s="163" t="s">
        <v>91</v>
      </c>
      <c r="AY175" s="18" t="s">
        <v>139</v>
      </c>
      <c r="BE175" s="164">
        <f>IF(N175="základná",J175,0)</f>
        <v>0</v>
      </c>
      <c r="BF175" s="164">
        <f>IF(N175="znížená",J175,0)</f>
        <v>0</v>
      </c>
      <c r="BG175" s="164">
        <f>IF(N175="zákl. prenesená",J175,0)</f>
        <v>0</v>
      </c>
      <c r="BH175" s="164">
        <f>IF(N175="zníž. prenesená",J175,0)</f>
        <v>0</v>
      </c>
      <c r="BI175" s="164">
        <f>IF(N175="nulová",J175,0)</f>
        <v>0</v>
      </c>
      <c r="BJ175" s="18" t="s">
        <v>91</v>
      </c>
      <c r="BK175" s="164">
        <f>ROUND(I175*H175,2)</f>
        <v>0</v>
      </c>
      <c r="BL175" s="18" t="s">
        <v>146</v>
      </c>
      <c r="BM175" s="163" t="s">
        <v>863</v>
      </c>
    </row>
    <row r="176" spans="1:65" s="13" customFormat="1">
      <c r="B176" s="165"/>
      <c r="D176" s="166" t="s">
        <v>169</v>
      </c>
      <c r="E176" s="167" t="s">
        <v>1</v>
      </c>
      <c r="F176" s="168" t="s">
        <v>864</v>
      </c>
      <c r="H176" s="169">
        <v>1.02</v>
      </c>
      <c r="I176" s="170"/>
      <c r="L176" s="165"/>
      <c r="M176" s="171"/>
      <c r="N176" s="172"/>
      <c r="O176" s="172"/>
      <c r="P176" s="172"/>
      <c r="Q176" s="172"/>
      <c r="R176" s="172"/>
      <c r="S176" s="172"/>
      <c r="T176" s="173"/>
      <c r="AT176" s="167" t="s">
        <v>169</v>
      </c>
      <c r="AU176" s="167" t="s">
        <v>91</v>
      </c>
      <c r="AV176" s="13" t="s">
        <v>91</v>
      </c>
      <c r="AW176" s="13" t="s">
        <v>31</v>
      </c>
      <c r="AX176" s="13" t="s">
        <v>75</v>
      </c>
      <c r="AY176" s="167" t="s">
        <v>139</v>
      </c>
    </row>
    <row r="177" spans="1:65" s="14" customFormat="1">
      <c r="B177" s="174"/>
      <c r="D177" s="166" t="s">
        <v>169</v>
      </c>
      <c r="E177" s="175" t="s">
        <v>1</v>
      </c>
      <c r="F177" s="176" t="s">
        <v>173</v>
      </c>
      <c r="H177" s="177">
        <v>1.02</v>
      </c>
      <c r="I177" s="178"/>
      <c r="L177" s="174"/>
      <c r="M177" s="179"/>
      <c r="N177" s="180"/>
      <c r="O177" s="180"/>
      <c r="P177" s="180"/>
      <c r="Q177" s="180"/>
      <c r="R177" s="180"/>
      <c r="S177" s="180"/>
      <c r="T177" s="181"/>
      <c r="AT177" s="175" t="s">
        <v>169</v>
      </c>
      <c r="AU177" s="175" t="s">
        <v>91</v>
      </c>
      <c r="AV177" s="14" t="s">
        <v>146</v>
      </c>
      <c r="AW177" s="14" t="s">
        <v>31</v>
      </c>
      <c r="AX177" s="14" t="s">
        <v>83</v>
      </c>
      <c r="AY177" s="175" t="s">
        <v>139</v>
      </c>
    </row>
    <row r="178" spans="1:65" s="12" customFormat="1" ht="22.9" customHeight="1">
      <c r="B178" s="137"/>
      <c r="D178" s="138" t="s">
        <v>74</v>
      </c>
      <c r="E178" s="148" t="s">
        <v>148</v>
      </c>
      <c r="F178" s="148" t="s">
        <v>865</v>
      </c>
      <c r="I178" s="140"/>
      <c r="J178" s="149">
        <f>BK178</f>
        <v>0</v>
      </c>
      <c r="L178" s="137"/>
      <c r="M178" s="142"/>
      <c r="N178" s="143"/>
      <c r="O178" s="143"/>
      <c r="P178" s="144">
        <f>SUM(P179:P199)</f>
        <v>0</v>
      </c>
      <c r="Q178" s="143"/>
      <c r="R178" s="144">
        <f>SUM(R179:R199)</f>
        <v>1.1434230000000001</v>
      </c>
      <c r="S178" s="143"/>
      <c r="T178" s="145">
        <f>SUM(T179:T199)</f>
        <v>0</v>
      </c>
      <c r="AR178" s="138" t="s">
        <v>83</v>
      </c>
      <c r="AT178" s="146" t="s">
        <v>74</v>
      </c>
      <c r="AU178" s="146" t="s">
        <v>83</v>
      </c>
      <c r="AY178" s="138" t="s">
        <v>139</v>
      </c>
      <c r="BK178" s="147">
        <f>SUM(BK179:BK199)</f>
        <v>0</v>
      </c>
    </row>
    <row r="179" spans="1:65" s="2" customFormat="1" ht="24.2" customHeight="1">
      <c r="A179" s="33"/>
      <c r="B179" s="150"/>
      <c r="C179" s="151" t="s">
        <v>303</v>
      </c>
      <c r="D179" s="151" t="s">
        <v>142</v>
      </c>
      <c r="E179" s="152" t="s">
        <v>866</v>
      </c>
      <c r="F179" s="153" t="s">
        <v>867</v>
      </c>
      <c r="G179" s="154" t="s">
        <v>162</v>
      </c>
      <c r="H179" s="155">
        <v>151.19999999999999</v>
      </c>
      <c r="I179" s="156"/>
      <c r="J179" s="157">
        <f>ROUND(I179*H179,2)</f>
        <v>0</v>
      </c>
      <c r="K179" s="158"/>
      <c r="L179" s="34"/>
      <c r="M179" s="159" t="s">
        <v>1</v>
      </c>
      <c r="N179" s="160" t="s">
        <v>41</v>
      </c>
      <c r="O179" s="59"/>
      <c r="P179" s="161">
        <f>O179*H179</f>
        <v>0</v>
      </c>
      <c r="Q179" s="161">
        <v>0</v>
      </c>
      <c r="R179" s="161">
        <f>Q179*H179</f>
        <v>0</v>
      </c>
      <c r="S179" s="161">
        <v>0</v>
      </c>
      <c r="T179" s="162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3" t="s">
        <v>146</v>
      </c>
      <c r="AT179" s="163" t="s">
        <v>142</v>
      </c>
      <c r="AU179" s="163" t="s">
        <v>91</v>
      </c>
      <c r="AY179" s="18" t="s">
        <v>139</v>
      </c>
      <c r="BE179" s="164">
        <f>IF(N179="základná",J179,0)</f>
        <v>0</v>
      </c>
      <c r="BF179" s="164">
        <f>IF(N179="znížená",J179,0)</f>
        <v>0</v>
      </c>
      <c r="BG179" s="164">
        <f>IF(N179="zákl. prenesená",J179,0)</f>
        <v>0</v>
      </c>
      <c r="BH179" s="164">
        <f>IF(N179="zníž. prenesená",J179,0)</f>
        <v>0</v>
      </c>
      <c r="BI179" s="164">
        <f>IF(N179="nulová",J179,0)</f>
        <v>0</v>
      </c>
      <c r="BJ179" s="18" t="s">
        <v>91</v>
      </c>
      <c r="BK179" s="164">
        <f>ROUND(I179*H179,2)</f>
        <v>0</v>
      </c>
      <c r="BL179" s="18" t="s">
        <v>146</v>
      </c>
      <c r="BM179" s="163" t="s">
        <v>868</v>
      </c>
    </row>
    <row r="180" spans="1:65" s="2" customFormat="1" ht="24.2" customHeight="1">
      <c r="A180" s="33"/>
      <c r="B180" s="150"/>
      <c r="C180" s="182" t="s">
        <v>307</v>
      </c>
      <c r="D180" s="182" t="s">
        <v>211</v>
      </c>
      <c r="E180" s="183" t="s">
        <v>869</v>
      </c>
      <c r="F180" s="184" t="s">
        <v>870</v>
      </c>
      <c r="G180" s="185" t="s">
        <v>162</v>
      </c>
      <c r="H180" s="186">
        <v>151.19999999999999</v>
      </c>
      <c r="I180" s="187"/>
      <c r="J180" s="188">
        <f>ROUND(I180*H180,2)</f>
        <v>0</v>
      </c>
      <c r="K180" s="189"/>
      <c r="L180" s="190"/>
      <c r="M180" s="191" t="s">
        <v>1</v>
      </c>
      <c r="N180" s="192" t="s">
        <v>41</v>
      </c>
      <c r="O180" s="59"/>
      <c r="P180" s="161">
        <f>O180*H180</f>
        <v>0</v>
      </c>
      <c r="Q180" s="161">
        <v>2.7999999999999998E-4</v>
      </c>
      <c r="R180" s="161">
        <f>Q180*H180</f>
        <v>4.2335999999999992E-2</v>
      </c>
      <c r="S180" s="161">
        <v>0</v>
      </c>
      <c r="T180" s="162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3" t="s">
        <v>148</v>
      </c>
      <c r="AT180" s="163" t="s">
        <v>211</v>
      </c>
      <c r="AU180" s="163" t="s">
        <v>91</v>
      </c>
      <c r="AY180" s="18" t="s">
        <v>139</v>
      </c>
      <c r="BE180" s="164">
        <f>IF(N180="základná",J180,0)</f>
        <v>0</v>
      </c>
      <c r="BF180" s="164">
        <f>IF(N180="znížená",J180,0)</f>
        <v>0</v>
      </c>
      <c r="BG180" s="164">
        <f>IF(N180="zákl. prenesená",J180,0)</f>
        <v>0</v>
      </c>
      <c r="BH180" s="164">
        <f>IF(N180="zníž. prenesená",J180,0)</f>
        <v>0</v>
      </c>
      <c r="BI180" s="164">
        <f>IF(N180="nulová",J180,0)</f>
        <v>0</v>
      </c>
      <c r="BJ180" s="18" t="s">
        <v>91</v>
      </c>
      <c r="BK180" s="164">
        <f>ROUND(I180*H180,2)</f>
        <v>0</v>
      </c>
      <c r="BL180" s="18" t="s">
        <v>146</v>
      </c>
      <c r="BM180" s="163" t="s">
        <v>871</v>
      </c>
    </row>
    <row r="181" spans="1:65" s="2" customFormat="1" ht="24.2" customHeight="1">
      <c r="A181" s="33"/>
      <c r="B181" s="150"/>
      <c r="C181" s="151" t="s">
        <v>737</v>
      </c>
      <c r="D181" s="151" t="s">
        <v>142</v>
      </c>
      <c r="E181" s="152" t="s">
        <v>872</v>
      </c>
      <c r="F181" s="153" t="s">
        <v>873</v>
      </c>
      <c r="G181" s="154" t="s">
        <v>162</v>
      </c>
      <c r="H181" s="155">
        <v>10</v>
      </c>
      <c r="I181" s="156"/>
      <c r="J181" s="157">
        <f>ROUND(I181*H181,2)</f>
        <v>0</v>
      </c>
      <c r="K181" s="158"/>
      <c r="L181" s="34"/>
      <c r="M181" s="159" t="s">
        <v>1</v>
      </c>
      <c r="N181" s="160" t="s">
        <v>41</v>
      </c>
      <c r="O181" s="59"/>
      <c r="P181" s="161">
        <f>O181*H181</f>
        <v>0</v>
      </c>
      <c r="Q181" s="161">
        <v>1.0000000000000001E-5</v>
      </c>
      <c r="R181" s="161">
        <f>Q181*H181</f>
        <v>1E-4</v>
      </c>
      <c r="S181" s="161">
        <v>0</v>
      </c>
      <c r="T181" s="162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3" t="s">
        <v>146</v>
      </c>
      <c r="AT181" s="163" t="s">
        <v>142</v>
      </c>
      <c r="AU181" s="163" t="s">
        <v>91</v>
      </c>
      <c r="AY181" s="18" t="s">
        <v>139</v>
      </c>
      <c r="BE181" s="164">
        <f>IF(N181="základná",J181,0)</f>
        <v>0</v>
      </c>
      <c r="BF181" s="164">
        <f>IF(N181="znížená",J181,0)</f>
        <v>0</v>
      </c>
      <c r="BG181" s="164">
        <f>IF(N181="zákl. prenesená",J181,0)</f>
        <v>0</v>
      </c>
      <c r="BH181" s="164">
        <f>IF(N181="zníž. prenesená",J181,0)</f>
        <v>0</v>
      </c>
      <c r="BI181" s="164">
        <f>IF(N181="nulová",J181,0)</f>
        <v>0</v>
      </c>
      <c r="BJ181" s="18" t="s">
        <v>91</v>
      </c>
      <c r="BK181" s="164">
        <f>ROUND(I181*H181,2)</f>
        <v>0</v>
      </c>
      <c r="BL181" s="18" t="s">
        <v>146</v>
      </c>
      <c r="BM181" s="163" t="s">
        <v>874</v>
      </c>
    </row>
    <row r="182" spans="1:65" s="2" customFormat="1" ht="24.2" customHeight="1">
      <c r="A182" s="33"/>
      <c r="B182" s="150"/>
      <c r="C182" s="182" t="s">
        <v>592</v>
      </c>
      <c r="D182" s="182" t="s">
        <v>211</v>
      </c>
      <c r="E182" s="183" t="s">
        <v>875</v>
      </c>
      <c r="F182" s="184" t="s">
        <v>876</v>
      </c>
      <c r="G182" s="185" t="s">
        <v>208</v>
      </c>
      <c r="H182" s="186">
        <v>1.67</v>
      </c>
      <c r="I182" s="187"/>
      <c r="J182" s="188">
        <f>ROUND(I182*H182,2)</f>
        <v>0</v>
      </c>
      <c r="K182" s="189"/>
      <c r="L182" s="190"/>
      <c r="M182" s="191" t="s">
        <v>1</v>
      </c>
      <c r="N182" s="192" t="s">
        <v>41</v>
      </c>
      <c r="O182" s="59"/>
      <c r="P182" s="161">
        <f>O182*H182</f>
        <v>0</v>
      </c>
      <c r="Q182" s="161">
        <v>1.03E-2</v>
      </c>
      <c r="R182" s="161">
        <f>Q182*H182</f>
        <v>1.7201000000000001E-2</v>
      </c>
      <c r="S182" s="161">
        <v>0</v>
      </c>
      <c r="T182" s="162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3" t="s">
        <v>148</v>
      </c>
      <c r="AT182" s="163" t="s">
        <v>211</v>
      </c>
      <c r="AU182" s="163" t="s">
        <v>91</v>
      </c>
      <c r="AY182" s="18" t="s">
        <v>139</v>
      </c>
      <c r="BE182" s="164">
        <f>IF(N182="základná",J182,0)</f>
        <v>0</v>
      </c>
      <c r="BF182" s="164">
        <f>IF(N182="znížená",J182,0)</f>
        <v>0</v>
      </c>
      <c r="BG182" s="164">
        <f>IF(N182="zákl. prenesená",J182,0)</f>
        <v>0</v>
      </c>
      <c r="BH182" s="164">
        <f>IF(N182="zníž. prenesená",J182,0)</f>
        <v>0</v>
      </c>
      <c r="BI182" s="164">
        <f>IF(N182="nulová",J182,0)</f>
        <v>0</v>
      </c>
      <c r="BJ182" s="18" t="s">
        <v>91</v>
      </c>
      <c r="BK182" s="164">
        <f>ROUND(I182*H182,2)</f>
        <v>0</v>
      </c>
      <c r="BL182" s="18" t="s">
        <v>146</v>
      </c>
      <c r="BM182" s="163" t="s">
        <v>877</v>
      </c>
    </row>
    <row r="183" spans="1:65" s="13" customFormat="1">
      <c r="B183" s="165"/>
      <c r="D183" s="166" t="s">
        <v>169</v>
      </c>
      <c r="F183" s="168" t="s">
        <v>878</v>
      </c>
      <c r="H183" s="169">
        <v>1.67</v>
      </c>
      <c r="I183" s="170"/>
      <c r="L183" s="165"/>
      <c r="M183" s="171"/>
      <c r="N183" s="172"/>
      <c r="O183" s="172"/>
      <c r="P183" s="172"/>
      <c r="Q183" s="172"/>
      <c r="R183" s="172"/>
      <c r="S183" s="172"/>
      <c r="T183" s="173"/>
      <c r="AT183" s="167" t="s">
        <v>169</v>
      </c>
      <c r="AU183" s="167" t="s">
        <v>91</v>
      </c>
      <c r="AV183" s="13" t="s">
        <v>91</v>
      </c>
      <c r="AW183" s="13" t="s">
        <v>3</v>
      </c>
      <c r="AX183" s="13" t="s">
        <v>83</v>
      </c>
      <c r="AY183" s="167" t="s">
        <v>139</v>
      </c>
    </row>
    <row r="184" spans="1:65" s="2" customFormat="1" ht="14.45" customHeight="1">
      <c r="A184" s="33"/>
      <c r="B184" s="150"/>
      <c r="C184" s="151" t="s">
        <v>285</v>
      </c>
      <c r="D184" s="151" t="s">
        <v>142</v>
      </c>
      <c r="E184" s="152" t="s">
        <v>879</v>
      </c>
      <c r="F184" s="153" t="s">
        <v>880</v>
      </c>
      <c r="G184" s="154" t="s">
        <v>208</v>
      </c>
      <c r="H184" s="155">
        <v>1</v>
      </c>
      <c r="I184" s="156"/>
      <c r="J184" s="157">
        <f t="shared" ref="J184:J199" si="0">ROUND(I184*H184,2)</f>
        <v>0</v>
      </c>
      <c r="K184" s="158"/>
      <c r="L184" s="34"/>
      <c r="M184" s="159" t="s">
        <v>1</v>
      </c>
      <c r="N184" s="160" t="s">
        <v>41</v>
      </c>
      <c r="O184" s="59"/>
      <c r="P184" s="161">
        <f t="shared" ref="P184:P199" si="1">O184*H184</f>
        <v>0</v>
      </c>
      <c r="Q184" s="161">
        <v>7.9000000000000001E-4</v>
      </c>
      <c r="R184" s="161">
        <f t="shared" ref="R184:R199" si="2">Q184*H184</f>
        <v>7.9000000000000001E-4</v>
      </c>
      <c r="S184" s="161">
        <v>0</v>
      </c>
      <c r="T184" s="162">
        <f t="shared" ref="T184:T199" si="3"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3" t="s">
        <v>146</v>
      </c>
      <c r="AT184" s="163" t="s">
        <v>142</v>
      </c>
      <c r="AU184" s="163" t="s">
        <v>91</v>
      </c>
      <c r="AY184" s="18" t="s">
        <v>139</v>
      </c>
      <c r="BE184" s="164">
        <f t="shared" ref="BE184:BE199" si="4">IF(N184="základná",J184,0)</f>
        <v>0</v>
      </c>
      <c r="BF184" s="164">
        <f t="shared" ref="BF184:BF199" si="5">IF(N184="znížená",J184,0)</f>
        <v>0</v>
      </c>
      <c r="BG184" s="164">
        <f t="shared" ref="BG184:BG199" si="6">IF(N184="zákl. prenesená",J184,0)</f>
        <v>0</v>
      </c>
      <c r="BH184" s="164">
        <f t="shared" ref="BH184:BH199" si="7">IF(N184="zníž. prenesená",J184,0)</f>
        <v>0</v>
      </c>
      <c r="BI184" s="164">
        <f t="shared" ref="BI184:BI199" si="8">IF(N184="nulová",J184,0)</f>
        <v>0</v>
      </c>
      <c r="BJ184" s="18" t="s">
        <v>91</v>
      </c>
      <c r="BK184" s="164">
        <f t="shared" ref="BK184:BK199" si="9">ROUND(I184*H184,2)</f>
        <v>0</v>
      </c>
      <c r="BL184" s="18" t="s">
        <v>146</v>
      </c>
      <c r="BM184" s="163" t="s">
        <v>881</v>
      </c>
    </row>
    <row r="185" spans="1:65" s="2" customFormat="1" ht="14.45" customHeight="1">
      <c r="A185" s="33"/>
      <c r="B185" s="150"/>
      <c r="C185" s="182" t="s">
        <v>232</v>
      </c>
      <c r="D185" s="182" t="s">
        <v>211</v>
      </c>
      <c r="E185" s="183" t="s">
        <v>882</v>
      </c>
      <c r="F185" s="184" t="s">
        <v>883</v>
      </c>
      <c r="G185" s="185" t="s">
        <v>208</v>
      </c>
      <c r="H185" s="186">
        <v>2</v>
      </c>
      <c r="I185" s="187"/>
      <c r="J185" s="188">
        <f t="shared" si="0"/>
        <v>0</v>
      </c>
      <c r="K185" s="189"/>
      <c r="L185" s="190"/>
      <c r="M185" s="191" t="s">
        <v>1</v>
      </c>
      <c r="N185" s="192" t="s">
        <v>41</v>
      </c>
      <c r="O185" s="59"/>
      <c r="P185" s="161">
        <f t="shared" si="1"/>
        <v>0</v>
      </c>
      <c r="Q185" s="161">
        <v>2.0129999999999999E-2</v>
      </c>
      <c r="R185" s="161">
        <f t="shared" si="2"/>
        <v>4.0259999999999997E-2</v>
      </c>
      <c r="S185" s="161">
        <v>0</v>
      </c>
      <c r="T185" s="162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3" t="s">
        <v>148</v>
      </c>
      <c r="AT185" s="163" t="s">
        <v>211</v>
      </c>
      <c r="AU185" s="163" t="s">
        <v>91</v>
      </c>
      <c r="AY185" s="18" t="s">
        <v>139</v>
      </c>
      <c r="BE185" s="164">
        <f t="shared" si="4"/>
        <v>0</v>
      </c>
      <c r="BF185" s="164">
        <f t="shared" si="5"/>
        <v>0</v>
      </c>
      <c r="BG185" s="164">
        <f t="shared" si="6"/>
        <v>0</v>
      </c>
      <c r="BH185" s="164">
        <f t="shared" si="7"/>
        <v>0</v>
      </c>
      <c r="BI185" s="164">
        <f t="shared" si="8"/>
        <v>0</v>
      </c>
      <c r="BJ185" s="18" t="s">
        <v>91</v>
      </c>
      <c r="BK185" s="164">
        <f t="shared" si="9"/>
        <v>0</v>
      </c>
      <c r="BL185" s="18" t="s">
        <v>146</v>
      </c>
      <c r="BM185" s="163" t="s">
        <v>884</v>
      </c>
    </row>
    <row r="186" spans="1:65" s="2" customFormat="1" ht="14.45" customHeight="1">
      <c r="A186" s="33"/>
      <c r="B186" s="150"/>
      <c r="C186" s="182" t="s">
        <v>257</v>
      </c>
      <c r="D186" s="182" t="s">
        <v>211</v>
      </c>
      <c r="E186" s="183" t="s">
        <v>885</v>
      </c>
      <c r="F186" s="184" t="s">
        <v>886</v>
      </c>
      <c r="G186" s="185" t="s">
        <v>208</v>
      </c>
      <c r="H186" s="186">
        <v>2</v>
      </c>
      <c r="I186" s="187"/>
      <c r="J186" s="188">
        <f t="shared" si="0"/>
        <v>0</v>
      </c>
      <c r="K186" s="189"/>
      <c r="L186" s="190"/>
      <c r="M186" s="191" t="s">
        <v>1</v>
      </c>
      <c r="N186" s="192" t="s">
        <v>41</v>
      </c>
      <c r="O186" s="59"/>
      <c r="P186" s="161">
        <f t="shared" si="1"/>
        <v>0</v>
      </c>
      <c r="Q186" s="161">
        <v>5.1900000000000002E-3</v>
      </c>
      <c r="R186" s="161">
        <f t="shared" si="2"/>
        <v>1.038E-2</v>
      </c>
      <c r="S186" s="161">
        <v>0</v>
      </c>
      <c r="T186" s="162">
        <f t="shared" si="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3" t="s">
        <v>148</v>
      </c>
      <c r="AT186" s="163" t="s">
        <v>211</v>
      </c>
      <c r="AU186" s="163" t="s">
        <v>91</v>
      </c>
      <c r="AY186" s="18" t="s">
        <v>139</v>
      </c>
      <c r="BE186" s="164">
        <f t="shared" si="4"/>
        <v>0</v>
      </c>
      <c r="BF186" s="164">
        <f t="shared" si="5"/>
        <v>0</v>
      </c>
      <c r="BG186" s="164">
        <f t="shared" si="6"/>
        <v>0</v>
      </c>
      <c r="BH186" s="164">
        <f t="shared" si="7"/>
        <v>0</v>
      </c>
      <c r="BI186" s="164">
        <f t="shared" si="8"/>
        <v>0</v>
      </c>
      <c r="BJ186" s="18" t="s">
        <v>91</v>
      </c>
      <c r="BK186" s="164">
        <f t="shared" si="9"/>
        <v>0</v>
      </c>
      <c r="BL186" s="18" t="s">
        <v>146</v>
      </c>
      <c r="BM186" s="163" t="s">
        <v>887</v>
      </c>
    </row>
    <row r="187" spans="1:65" s="2" customFormat="1" ht="14.45" customHeight="1">
      <c r="A187" s="33"/>
      <c r="B187" s="150"/>
      <c r="C187" s="182" t="s">
        <v>261</v>
      </c>
      <c r="D187" s="182" t="s">
        <v>211</v>
      </c>
      <c r="E187" s="183" t="s">
        <v>888</v>
      </c>
      <c r="F187" s="184" t="s">
        <v>889</v>
      </c>
      <c r="G187" s="185" t="s">
        <v>208</v>
      </c>
      <c r="H187" s="186">
        <v>1</v>
      </c>
      <c r="I187" s="187"/>
      <c r="J187" s="188">
        <f t="shared" si="0"/>
        <v>0</v>
      </c>
      <c r="K187" s="189"/>
      <c r="L187" s="190"/>
      <c r="M187" s="191" t="s">
        <v>1</v>
      </c>
      <c r="N187" s="192" t="s">
        <v>41</v>
      </c>
      <c r="O187" s="59"/>
      <c r="P187" s="161">
        <f t="shared" si="1"/>
        <v>0</v>
      </c>
      <c r="Q187" s="161">
        <v>1.2999999999999999E-4</v>
      </c>
      <c r="R187" s="161">
        <f t="shared" si="2"/>
        <v>1.2999999999999999E-4</v>
      </c>
      <c r="S187" s="161">
        <v>0</v>
      </c>
      <c r="T187" s="162">
        <f t="shared" si="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3" t="s">
        <v>148</v>
      </c>
      <c r="AT187" s="163" t="s">
        <v>211</v>
      </c>
      <c r="AU187" s="163" t="s">
        <v>91</v>
      </c>
      <c r="AY187" s="18" t="s">
        <v>139</v>
      </c>
      <c r="BE187" s="164">
        <f t="shared" si="4"/>
        <v>0</v>
      </c>
      <c r="BF187" s="164">
        <f t="shared" si="5"/>
        <v>0</v>
      </c>
      <c r="BG187" s="164">
        <f t="shared" si="6"/>
        <v>0</v>
      </c>
      <c r="BH187" s="164">
        <f t="shared" si="7"/>
        <v>0</v>
      </c>
      <c r="BI187" s="164">
        <f t="shared" si="8"/>
        <v>0</v>
      </c>
      <c r="BJ187" s="18" t="s">
        <v>91</v>
      </c>
      <c r="BK187" s="164">
        <f t="shared" si="9"/>
        <v>0</v>
      </c>
      <c r="BL187" s="18" t="s">
        <v>146</v>
      </c>
      <c r="BM187" s="163" t="s">
        <v>890</v>
      </c>
    </row>
    <row r="188" spans="1:65" s="2" customFormat="1" ht="14.45" customHeight="1">
      <c r="A188" s="33"/>
      <c r="B188" s="150"/>
      <c r="C188" s="182" t="s">
        <v>540</v>
      </c>
      <c r="D188" s="182" t="s">
        <v>211</v>
      </c>
      <c r="E188" s="183" t="s">
        <v>891</v>
      </c>
      <c r="F188" s="184" t="s">
        <v>892</v>
      </c>
      <c r="G188" s="185" t="s">
        <v>208</v>
      </c>
      <c r="H188" s="186">
        <v>1</v>
      </c>
      <c r="I188" s="187"/>
      <c r="J188" s="188">
        <f t="shared" si="0"/>
        <v>0</v>
      </c>
      <c r="K188" s="189"/>
      <c r="L188" s="190"/>
      <c r="M188" s="191" t="s">
        <v>1</v>
      </c>
      <c r="N188" s="192" t="s">
        <v>41</v>
      </c>
      <c r="O188" s="59"/>
      <c r="P188" s="161">
        <f t="shared" si="1"/>
        <v>0</v>
      </c>
      <c r="Q188" s="161">
        <v>4.4999999999999999E-4</v>
      </c>
      <c r="R188" s="161">
        <f t="shared" si="2"/>
        <v>4.4999999999999999E-4</v>
      </c>
      <c r="S188" s="161">
        <v>0</v>
      </c>
      <c r="T188" s="162">
        <f t="shared" si="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3" t="s">
        <v>148</v>
      </c>
      <c r="AT188" s="163" t="s">
        <v>211</v>
      </c>
      <c r="AU188" s="163" t="s">
        <v>91</v>
      </c>
      <c r="AY188" s="18" t="s">
        <v>139</v>
      </c>
      <c r="BE188" s="164">
        <f t="shared" si="4"/>
        <v>0</v>
      </c>
      <c r="BF188" s="164">
        <f t="shared" si="5"/>
        <v>0</v>
      </c>
      <c r="BG188" s="164">
        <f t="shared" si="6"/>
        <v>0</v>
      </c>
      <c r="BH188" s="164">
        <f t="shared" si="7"/>
        <v>0</v>
      </c>
      <c r="BI188" s="164">
        <f t="shared" si="8"/>
        <v>0</v>
      </c>
      <c r="BJ188" s="18" t="s">
        <v>91</v>
      </c>
      <c r="BK188" s="164">
        <f t="shared" si="9"/>
        <v>0</v>
      </c>
      <c r="BL188" s="18" t="s">
        <v>146</v>
      </c>
      <c r="BM188" s="163" t="s">
        <v>893</v>
      </c>
    </row>
    <row r="189" spans="1:65" s="2" customFormat="1" ht="14.45" customHeight="1">
      <c r="A189" s="33"/>
      <c r="B189" s="150"/>
      <c r="C189" s="182" t="s">
        <v>504</v>
      </c>
      <c r="D189" s="182" t="s">
        <v>211</v>
      </c>
      <c r="E189" s="183" t="s">
        <v>894</v>
      </c>
      <c r="F189" s="184" t="s">
        <v>895</v>
      </c>
      <c r="G189" s="185" t="s">
        <v>208</v>
      </c>
      <c r="H189" s="186">
        <v>1</v>
      </c>
      <c r="I189" s="187"/>
      <c r="J189" s="188">
        <f t="shared" si="0"/>
        <v>0</v>
      </c>
      <c r="K189" s="189"/>
      <c r="L189" s="190"/>
      <c r="M189" s="191" t="s">
        <v>1</v>
      </c>
      <c r="N189" s="192" t="s">
        <v>41</v>
      </c>
      <c r="O189" s="59"/>
      <c r="P189" s="161">
        <f t="shared" si="1"/>
        <v>0</v>
      </c>
      <c r="Q189" s="161">
        <v>3.6099999999999999E-3</v>
      </c>
      <c r="R189" s="161">
        <f t="shared" si="2"/>
        <v>3.6099999999999999E-3</v>
      </c>
      <c r="S189" s="161">
        <v>0</v>
      </c>
      <c r="T189" s="162">
        <f t="shared" si="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3" t="s">
        <v>148</v>
      </c>
      <c r="AT189" s="163" t="s">
        <v>211</v>
      </c>
      <c r="AU189" s="163" t="s">
        <v>91</v>
      </c>
      <c r="AY189" s="18" t="s">
        <v>139</v>
      </c>
      <c r="BE189" s="164">
        <f t="shared" si="4"/>
        <v>0</v>
      </c>
      <c r="BF189" s="164">
        <f t="shared" si="5"/>
        <v>0</v>
      </c>
      <c r="BG189" s="164">
        <f t="shared" si="6"/>
        <v>0</v>
      </c>
      <c r="BH189" s="164">
        <f t="shared" si="7"/>
        <v>0</v>
      </c>
      <c r="BI189" s="164">
        <f t="shared" si="8"/>
        <v>0</v>
      </c>
      <c r="BJ189" s="18" t="s">
        <v>91</v>
      </c>
      <c r="BK189" s="164">
        <f t="shared" si="9"/>
        <v>0</v>
      </c>
      <c r="BL189" s="18" t="s">
        <v>146</v>
      </c>
      <c r="BM189" s="163" t="s">
        <v>896</v>
      </c>
    </row>
    <row r="190" spans="1:65" s="2" customFormat="1" ht="14.45" customHeight="1">
      <c r="A190" s="33"/>
      <c r="B190" s="150"/>
      <c r="C190" s="182" t="s">
        <v>277</v>
      </c>
      <c r="D190" s="182" t="s">
        <v>211</v>
      </c>
      <c r="E190" s="183" t="s">
        <v>897</v>
      </c>
      <c r="F190" s="184" t="s">
        <v>898</v>
      </c>
      <c r="G190" s="185" t="s">
        <v>208</v>
      </c>
      <c r="H190" s="186">
        <v>1</v>
      </c>
      <c r="I190" s="187"/>
      <c r="J190" s="188">
        <f t="shared" si="0"/>
        <v>0</v>
      </c>
      <c r="K190" s="189"/>
      <c r="L190" s="190"/>
      <c r="M190" s="191" t="s">
        <v>1</v>
      </c>
      <c r="N190" s="192" t="s">
        <v>41</v>
      </c>
      <c r="O190" s="59"/>
      <c r="P190" s="161">
        <f t="shared" si="1"/>
        <v>0</v>
      </c>
      <c r="Q190" s="161">
        <v>2.8E-3</v>
      </c>
      <c r="R190" s="161">
        <f t="shared" si="2"/>
        <v>2.8E-3</v>
      </c>
      <c r="S190" s="161">
        <v>0</v>
      </c>
      <c r="T190" s="162">
        <f t="shared" si="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3" t="s">
        <v>148</v>
      </c>
      <c r="AT190" s="163" t="s">
        <v>211</v>
      </c>
      <c r="AU190" s="163" t="s">
        <v>91</v>
      </c>
      <c r="AY190" s="18" t="s">
        <v>139</v>
      </c>
      <c r="BE190" s="164">
        <f t="shared" si="4"/>
        <v>0</v>
      </c>
      <c r="BF190" s="164">
        <f t="shared" si="5"/>
        <v>0</v>
      </c>
      <c r="BG190" s="164">
        <f t="shared" si="6"/>
        <v>0</v>
      </c>
      <c r="BH190" s="164">
        <f t="shared" si="7"/>
        <v>0</v>
      </c>
      <c r="BI190" s="164">
        <f t="shared" si="8"/>
        <v>0</v>
      </c>
      <c r="BJ190" s="18" t="s">
        <v>91</v>
      </c>
      <c r="BK190" s="164">
        <f t="shared" si="9"/>
        <v>0</v>
      </c>
      <c r="BL190" s="18" t="s">
        <v>146</v>
      </c>
      <c r="BM190" s="163" t="s">
        <v>899</v>
      </c>
    </row>
    <row r="191" spans="1:65" s="2" customFormat="1" ht="24.2" customHeight="1">
      <c r="A191" s="33"/>
      <c r="B191" s="150"/>
      <c r="C191" s="151" t="s">
        <v>281</v>
      </c>
      <c r="D191" s="151" t="s">
        <v>142</v>
      </c>
      <c r="E191" s="152" t="s">
        <v>900</v>
      </c>
      <c r="F191" s="153" t="s">
        <v>901</v>
      </c>
      <c r="G191" s="154" t="s">
        <v>208</v>
      </c>
      <c r="H191" s="155">
        <v>1</v>
      </c>
      <c r="I191" s="156"/>
      <c r="J191" s="157">
        <f t="shared" si="0"/>
        <v>0</v>
      </c>
      <c r="K191" s="158"/>
      <c r="L191" s="34"/>
      <c r="M191" s="159" t="s">
        <v>1</v>
      </c>
      <c r="N191" s="160" t="s">
        <v>41</v>
      </c>
      <c r="O191" s="59"/>
      <c r="P191" s="161">
        <f t="shared" si="1"/>
        <v>0</v>
      </c>
      <c r="Q191" s="161">
        <v>0</v>
      </c>
      <c r="R191" s="161">
        <f t="shared" si="2"/>
        <v>0</v>
      </c>
      <c r="S191" s="161">
        <v>0</v>
      </c>
      <c r="T191" s="162">
        <f t="shared" si="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3" t="s">
        <v>146</v>
      </c>
      <c r="AT191" s="163" t="s">
        <v>142</v>
      </c>
      <c r="AU191" s="163" t="s">
        <v>91</v>
      </c>
      <c r="AY191" s="18" t="s">
        <v>139</v>
      </c>
      <c r="BE191" s="164">
        <f t="shared" si="4"/>
        <v>0</v>
      </c>
      <c r="BF191" s="164">
        <f t="shared" si="5"/>
        <v>0</v>
      </c>
      <c r="BG191" s="164">
        <f t="shared" si="6"/>
        <v>0</v>
      </c>
      <c r="BH191" s="164">
        <f t="shared" si="7"/>
        <v>0</v>
      </c>
      <c r="BI191" s="164">
        <f t="shared" si="8"/>
        <v>0</v>
      </c>
      <c r="BJ191" s="18" t="s">
        <v>91</v>
      </c>
      <c r="BK191" s="164">
        <f t="shared" si="9"/>
        <v>0</v>
      </c>
      <c r="BL191" s="18" t="s">
        <v>146</v>
      </c>
      <c r="BM191" s="163" t="s">
        <v>902</v>
      </c>
    </row>
    <row r="192" spans="1:65" s="2" customFormat="1" ht="24.2" customHeight="1">
      <c r="A192" s="33"/>
      <c r="B192" s="150"/>
      <c r="C192" s="182" t="s">
        <v>473</v>
      </c>
      <c r="D192" s="182" t="s">
        <v>211</v>
      </c>
      <c r="E192" s="183" t="s">
        <v>903</v>
      </c>
      <c r="F192" s="184" t="s">
        <v>904</v>
      </c>
      <c r="G192" s="185" t="s">
        <v>208</v>
      </c>
      <c r="H192" s="186">
        <v>1</v>
      </c>
      <c r="I192" s="187"/>
      <c r="J192" s="188">
        <f t="shared" si="0"/>
        <v>0</v>
      </c>
      <c r="K192" s="189"/>
      <c r="L192" s="190"/>
      <c r="M192" s="191" t="s">
        <v>1</v>
      </c>
      <c r="N192" s="192" t="s">
        <v>41</v>
      </c>
      <c r="O192" s="59"/>
      <c r="P192" s="161">
        <f t="shared" si="1"/>
        <v>0</v>
      </c>
      <c r="Q192" s="161">
        <v>3.5000000000000001E-3</v>
      </c>
      <c r="R192" s="161">
        <f t="shared" si="2"/>
        <v>3.5000000000000001E-3</v>
      </c>
      <c r="S192" s="161">
        <v>0</v>
      </c>
      <c r="T192" s="162">
        <f t="shared" si="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3" t="s">
        <v>148</v>
      </c>
      <c r="AT192" s="163" t="s">
        <v>211</v>
      </c>
      <c r="AU192" s="163" t="s">
        <v>91</v>
      </c>
      <c r="AY192" s="18" t="s">
        <v>139</v>
      </c>
      <c r="BE192" s="164">
        <f t="shared" si="4"/>
        <v>0</v>
      </c>
      <c r="BF192" s="164">
        <f t="shared" si="5"/>
        <v>0</v>
      </c>
      <c r="BG192" s="164">
        <f t="shared" si="6"/>
        <v>0</v>
      </c>
      <c r="BH192" s="164">
        <f t="shared" si="7"/>
        <v>0</v>
      </c>
      <c r="BI192" s="164">
        <f t="shared" si="8"/>
        <v>0</v>
      </c>
      <c r="BJ192" s="18" t="s">
        <v>91</v>
      </c>
      <c r="BK192" s="164">
        <f t="shared" si="9"/>
        <v>0</v>
      </c>
      <c r="BL192" s="18" t="s">
        <v>146</v>
      </c>
      <c r="BM192" s="163" t="s">
        <v>905</v>
      </c>
    </row>
    <row r="193" spans="1:65" s="2" customFormat="1" ht="24.2" customHeight="1">
      <c r="A193" s="33"/>
      <c r="B193" s="150"/>
      <c r="C193" s="151" t="s">
        <v>312</v>
      </c>
      <c r="D193" s="151" t="s">
        <v>142</v>
      </c>
      <c r="E193" s="152" t="s">
        <v>906</v>
      </c>
      <c r="F193" s="153" t="s">
        <v>907</v>
      </c>
      <c r="G193" s="154" t="s">
        <v>162</v>
      </c>
      <c r="H193" s="155">
        <v>151.19999999999999</v>
      </c>
      <c r="I193" s="156"/>
      <c r="J193" s="157">
        <f t="shared" si="0"/>
        <v>0</v>
      </c>
      <c r="K193" s="158"/>
      <c r="L193" s="34"/>
      <c r="M193" s="159" t="s">
        <v>1</v>
      </c>
      <c r="N193" s="160" t="s">
        <v>41</v>
      </c>
      <c r="O193" s="59"/>
      <c r="P193" s="161">
        <f t="shared" si="1"/>
        <v>0</v>
      </c>
      <c r="Q193" s="161">
        <v>0</v>
      </c>
      <c r="R193" s="161">
        <f t="shared" si="2"/>
        <v>0</v>
      </c>
      <c r="S193" s="161">
        <v>0</v>
      </c>
      <c r="T193" s="162">
        <f t="shared" si="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3" t="s">
        <v>146</v>
      </c>
      <c r="AT193" s="163" t="s">
        <v>142</v>
      </c>
      <c r="AU193" s="163" t="s">
        <v>91</v>
      </c>
      <c r="AY193" s="18" t="s">
        <v>139</v>
      </c>
      <c r="BE193" s="164">
        <f t="shared" si="4"/>
        <v>0</v>
      </c>
      <c r="BF193" s="164">
        <f t="shared" si="5"/>
        <v>0</v>
      </c>
      <c r="BG193" s="164">
        <f t="shared" si="6"/>
        <v>0</v>
      </c>
      <c r="BH193" s="164">
        <f t="shared" si="7"/>
        <v>0</v>
      </c>
      <c r="BI193" s="164">
        <f t="shared" si="8"/>
        <v>0</v>
      </c>
      <c r="BJ193" s="18" t="s">
        <v>91</v>
      </c>
      <c r="BK193" s="164">
        <f t="shared" si="9"/>
        <v>0</v>
      </c>
      <c r="BL193" s="18" t="s">
        <v>146</v>
      </c>
      <c r="BM193" s="163" t="s">
        <v>908</v>
      </c>
    </row>
    <row r="194" spans="1:65" s="2" customFormat="1" ht="24.2" customHeight="1">
      <c r="A194" s="33"/>
      <c r="B194" s="150"/>
      <c r="C194" s="151" t="s">
        <v>477</v>
      </c>
      <c r="D194" s="151" t="s">
        <v>142</v>
      </c>
      <c r="E194" s="152" t="s">
        <v>909</v>
      </c>
      <c r="F194" s="153" t="s">
        <v>910</v>
      </c>
      <c r="G194" s="154" t="s">
        <v>208</v>
      </c>
      <c r="H194" s="155">
        <v>1</v>
      </c>
      <c r="I194" s="156"/>
      <c r="J194" s="157">
        <f t="shared" si="0"/>
        <v>0</v>
      </c>
      <c r="K194" s="158"/>
      <c r="L194" s="34"/>
      <c r="M194" s="159" t="s">
        <v>1</v>
      </c>
      <c r="N194" s="160" t="s">
        <v>41</v>
      </c>
      <c r="O194" s="59"/>
      <c r="P194" s="161">
        <f t="shared" si="1"/>
        <v>0</v>
      </c>
      <c r="Q194" s="161">
        <v>0</v>
      </c>
      <c r="R194" s="161">
        <f t="shared" si="2"/>
        <v>0</v>
      </c>
      <c r="S194" s="161">
        <v>0</v>
      </c>
      <c r="T194" s="162">
        <f t="shared" si="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3" t="s">
        <v>146</v>
      </c>
      <c r="AT194" s="163" t="s">
        <v>142</v>
      </c>
      <c r="AU194" s="163" t="s">
        <v>91</v>
      </c>
      <c r="AY194" s="18" t="s">
        <v>139</v>
      </c>
      <c r="BE194" s="164">
        <f t="shared" si="4"/>
        <v>0</v>
      </c>
      <c r="BF194" s="164">
        <f t="shared" si="5"/>
        <v>0</v>
      </c>
      <c r="BG194" s="164">
        <f t="shared" si="6"/>
        <v>0</v>
      </c>
      <c r="BH194" s="164">
        <f t="shared" si="7"/>
        <v>0</v>
      </c>
      <c r="BI194" s="164">
        <f t="shared" si="8"/>
        <v>0</v>
      </c>
      <c r="BJ194" s="18" t="s">
        <v>91</v>
      </c>
      <c r="BK194" s="164">
        <f t="shared" si="9"/>
        <v>0</v>
      </c>
      <c r="BL194" s="18" t="s">
        <v>146</v>
      </c>
      <c r="BM194" s="163" t="s">
        <v>911</v>
      </c>
    </row>
    <row r="195" spans="1:65" s="2" customFormat="1" ht="24.2" customHeight="1">
      <c r="A195" s="33"/>
      <c r="B195" s="150"/>
      <c r="C195" s="182" t="s">
        <v>489</v>
      </c>
      <c r="D195" s="182" t="s">
        <v>211</v>
      </c>
      <c r="E195" s="183" t="s">
        <v>912</v>
      </c>
      <c r="F195" s="184" t="s">
        <v>913</v>
      </c>
      <c r="G195" s="185" t="s">
        <v>208</v>
      </c>
      <c r="H195" s="186">
        <v>1</v>
      </c>
      <c r="I195" s="187"/>
      <c r="J195" s="188">
        <f t="shared" si="0"/>
        <v>0</v>
      </c>
      <c r="K195" s="189"/>
      <c r="L195" s="190"/>
      <c r="M195" s="191" t="s">
        <v>1</v>
      </c>
      <c r="N195" s="192" t="s">
        <v>41</v>
      </c>
      <c r="O195" s="59"/>
      <c r="P195" s="161">
        <f t="shared" si="1"/>
        <v>0</v>
      </c>
      <c r="Q195" s="161">
        <v>0.86</v>
      </c>
      <c r="R195" s="161">
        <f t="shared" si="2"/>
        <v>0.86</v>
      </c>
      <c r="S195" s="161">
        <v>0</v>
      </c>
      <c r="T195" s="162">
        <f t="shared" si="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3" t="s">
        <v>148</v>
      </c>
      <c r="AT195" s="163" t="s">
        <v>211</v>
      </c>
      <c r="AU195" s="163" t="s">
        <v>91</v>
      </c>
      <c r="AY195" s="18" t="s">
        <v>139</v>
      </c>
      <c r="BE195" s="164">
        <f t="shared" si="4"/>
        <v>0</v>
      </c>
      <c r="BF195" s="164">
        <f t="shared" si="5"/>
        <v>0</v>
      </c>
      <c r="BG195" s="164">
        <f t="shared" si="6"/>
        <v>0</v>
      </c>
      <c r="BH195" s="164">
        <f t="shared" si="7"/>
        <v>0</v>
      </c>
      <c r="BI195" s="164">
        <f t="shared" si="8"/>
        <v>0</v>
      </c>
      <c r="BJ195" s="18" t="s">
        <v>91</v>
      </c>
      <c r="BK195" s="164">
        <f t="shared" si="9"/>
        <v>0</v>
      </c>
      <c r="BL195" s="18" t="s">
        <v>146</v>
      </c>
      <c r="BM195" s="163" t="s">
        <v>914</v>
      </c>
    </row>
    <row r="196" spans="1:65" s="2" customFormat="1" ht="14.45" customHeight="1">
      <c r="A196" s="33"/>
      <c r="B196" s="150"/>
      <c r="C196" s="151" t="s">
        <v>721</v>
      </c>
      <c r="D196" s="151" t="s">
        <v>142</v>
      </c>
      <c r="E196" s="152" t="s">
        <v>915</v>
      </c>
      <c r="F196" s="153" t="s">
        <v>916</v>
      </c>
      <c r="G196" s="154" t="s">
        <v>208</v>
      </c>
      <c r="H196" s="155">
        <v>1</v>
      </c>
      <c r="I196" s="156"/>
      <c r="J196" s="157">
        <f t="shared" si="0"/>
        <v>0</v>
      </c>
      <c r="K196" s="158"/>
      <c r="L196" s="34"/>
      <c r="M196" s="159" t="s">
        <v>1</v>
      </c>
      <c r="N196" s="160" t="s">
        <v>41</v>
      </c>
      <c r="O196" s="59"/>
      <c r="P196" s="161">
        <f t="shared" si="1"/>
        <v>0</v>
      </c>
      <c r="Q196" s="161">
        <v>0.11865000000000001</v>
      </c>
      <c r="R196" s="161">
        <f t="shared" si="2"/>
        <v>0.11865000000000001</v>
      </c>
      <c r="S196" s="161">
        <v>0</v>
      </c>
      <c r="T196" s="162">
        <f t="shared" si="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3" t="s">
        <v>146</v>
      </c>
      <c r="AT196" s="163" t="s">
        <v>142</v>
      </c>
      <c r="AU196" s="163" t="s">
        <v>91</v>
      </c>
      <c r="AY196" s="18" t="s">
        <v>139</v>
      </c>
      <c r="BE196" s="164">
        <f t="shared" si="4"/>
        <v>0</v>
      </c>
      <c r="BF196" s="164">
        <f t="shared" si="5"/>
        <v>0</v>
      </c>
      <c r="BG196" s="164">
        <f t="shared" si="6"/>
        <v>0</v>
      </c>
      <c r="BH196" s="164">
        <f t="shared" si="7"/>
        <v>0</v>
      </c>
      <c r="BI196" s="164">
        <f t="shared" si="8"/>
        <v>0</v>
      </c>
      <c r="BJ196" s="18" t="s">
        <v>91</v>
      </c>
      <c r="BK196" s="164">
        <f t="shared" si="9"/>
        <v>0</v>
      </c>
      <c r="BL196" s="18" t="s">
        <v>146</v>
      </c>
      <c r="BM196" s="163" t="s">
        <v>917</v>
      </c>
    </row>
    <row r="197" spans="1:65" s="2" customFormat="1" ht="14.45" customHeight="1">
      <c r="A197" s="33"/>
      <c r="B197" s="150"/>
      <c r="C197" s="182" t="s">
        <v>725</v>
      </c>
      <c r="D197" s="182" t="s">
        <v>211</v>
      </c>
      <c r="E197" s="183" t="s">
        <v>918</v>
      </c>
      <c r="F197" s="184" t="s">
        <v>919</v>
      </c>
      <c r="G197" s="185" t="s">
        <v>208</v>
      </c>
      <c r="H197" s="186">
        <v>1</v>
      </c>
      <c r="I197" s="187"/>
      <c r="J197" s="188">
        <f t="shared" si="0"/>
        <v>0</v>
      </c>
      <c r="K197" s="189"/>
      <c r="L197" s="190"/>
      <c r="M197" s="191" t="s">
        <v>1</v>
      </c>
      <c r="N197" s="192" t="s">
        <v>41</v>
      </c>
      <c r="O197" s="59"/>
      <c r="P197" s="161">
        <f t="shared" si="1"/>
        <v>0</v>
      </c>
      <c r="Q197" s="161">
        <v>1.6E-2</v>
      </c>
      <c r="R197" s="161">
        <f t="shared" si="2"/>
        <v>1.6E-2</v>
      </c>
      <c r="S197" s="161">
        <v>0</v>
      </c>
      <c r="T197" s="162">
        <f t="shared" si="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3" t="s">
        <v>148</v>
      </c>
      <c r="AT197" s="163" t="s">
        <v>211</v>
      </c>
      <c r="AU197" s="163" t="s">
        <v>91</v>
      </c>
      <c r="AY197" s="18" t="s">
        <v>139</v>
      </c>
      <c r="BE197" s="164">
        <f t="shared" si="4"/>
        <v>0</v>
      </c>
      <c r="BF197" s="164">
        <f t="shared" si="5"/>
        <v>0</v>
      </c>
      <c r="BG197" s="164">
        <f t="shared" si="6"/>
        <v>0</v>
      </c>
      <c r="BH197" s="164">
        <f t="shared" si="7"/>
        <v>0</v>
      </c>
      <c r="BI197" s="164">
        <f t="shared" si="8"/>
        <v>0</v>
      </c>
      <c r="BJ197" s="18" t="s">
        <v>91</v>
      </c>
      <c r="BK197" s="164">
        <f t="shared" si="9"/>
        <v>0</v>
      </c>
      <c r="BL197" s="18" t="s">
        <v>146</v>
      </c>
      <c r="BM197" s="163" t="s">
        <v>920</v>
      </c>
    </row>
    <row r="198" spans="1:65" s="2" customFormat="1" ht="14.45" customHeight="1">
      <c r="A198" s="33"/>
      <c r="B198" s="150"/>
      <c r="C198" s="151" t="s">
        <v>494</v>
      </c>
      <c r="D198" s="151" t="s">
        <v>142</v>
      </c>
      <c r="E198" s="152" t="s">
        <v>921</v>
      </c>
      <c r="F198" s="153" t="s">
        <v>922</v>
      </c>
      <c r="G198" s="154" t="s">
        <v>162</v>
      </c>
      <c r="H198" s="155">
        <v>151.19999999999999</v>
      </c>
      <c r="I198" s="156"/>
      <c r="J198" s="157">
        <f t="shared" si="0"/>
        <v>0</v>
      </c>
      <c r="K198" s="158"/>
      <c r="L198" s="34"/>
      <c r="M198" s="159" t="s">
        <v>1</v>
      </c>
      <c r="N198" s="160" t="s">
        <v>41</v>
      </c>
      <c r="O198" s="59"/>
      <c r="P198" s="161">
        <f t="shared" si="1"/>
        <v>0</v>
      </c>
      <c r="Q198" s="161">
        <v>8.0000000000000007E-5</v>
      </c>
      <c r="R198" s="161">
        <f t="shared" si="2"/>
        <v>1.2096000000000001E-2</v>
      </c>
      <c r="S198" s="161">
        <v>0</v>
      </c>
      <c r="T198" s="162">
        <f t="shared" si="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3" t="s">
        <v>146</v>
      </c>
      <c r="AT198" s="163" t="s">
        <v>142</v>
      </c>
      <c r="AU198" s="163" t="s">
        <v>91</v>
      </c>
      <c r="AY198" s="18" t="s">
        <v>139</v>
      </c>
      <c r="BE198" s="164">
        <f t="shared" si="4"/>
        <v>0</v>
      </c>
      <c r="BF198" s="164">
        <f t="shared" si="5"/>
        <v>0</v>
      </c>
      <c r="BG198" s="164">
        <f t="shared" si="6"/>
        <v>0</v>
      </c>
      <c r="BH198" s="164">
        <f t="shared" si="7"/>
        <v>0</v>
      </c>
      <c r="BI198" s="164">
        <f t="shared" si="8"/>
        <v>0</v>
      </c>
      <c r="BJ198" s="18" t="s">
        <v>91</v>
      </c>
      <c r="BK198" s="164">
        <f t="shared" si="9"/>
        <v>0</v>
      </c>
      <c r="BL198" s="18" t="s">
        <v>146</v>
      </c>
      <c r="BM198" s="163" t="s">
        <v>923</v>
      </c>
    </row>
    <row r="199" spans="1:65" s="2" customFormat="1" ht="24.2" customHeight="1">
      <c r="A199" s="33"/>
      <c r="B199" s="150"/>
      <c r="C199" s="151" t="s">
        <v>205</v>
      </c>
      <c r="D199" s="151" t="s">
        <v>142</v>
      </c>
      <c r="E199" s="152" t="s">
        <v>924</v>
      </c>
      <c r="F199" s="153" t="s">
        <v>925</v>
      </c>
      <c r="G199" s="154" t="s">
        <v>162</v>
      </c>
      <c r="H199" s="155">
        <v>151.19999999999999</v>
      </c>
      <c r="I199" s="156"/>
      <c r="J199" s="157">
        <f t="shared" si="0"/>
        <v>0</v>
      </c>
      <c r="K199" s="158"/>
      <c r="L199" s="34"/>
      <c r="M199" s="159" t="s">
        <v>1</v>
      </c>
      <c r="N199" s="160" t="s">
        <v>41</v>
      </c>
      <c r="O199" s="59"/>
      <c r="P199" s="161">
        <f t="shared" si="1"/>
        <v>0</v>
      </c>
      <c r="Q199" s="161">
        <v>1E-4</v>
      </c>
      <c r="R199" s="161">
        <f t="shared" si="2"/>
        <v>1.512E-2</v>
      </c>
      <c r="S199" s="161">
        <v>0</v>
      </c>
      <c r="T199" s="162">
        <f t="shared" si="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3" t="s">
        <v>146</v>
      </c>
      <c r="AT199" s="163" t="s">
        <v>142</v>
      </c>
      <c r="AU199" s="163" t="s">
        <v>91</v>
      </c>
      <c r="AY199" s="18" t="s">
        <v>139</v>
      </c>
      <c r="BE199" s="164">
        <f t="shared" si="4"/>
        <v>0</v>
      </c>
      <c r="BF199" s="164">
        <f t="shared" si="5"/>
        <v>0</v>
      </c>
      <c r="BG199" s="164">
        <f t="shared" si="6"/>
        <v>0</v>
      </c>
      <c r="BH199" s="164">
        <f t="shared" si="7"/>
        <v>0</v>
      </c>
      <c r="BI199" s="164">
        <f t="shared" si="8"/>
        <v>0</v>
      </c>
      <c r="BJ199" s="18" t="s">
        <v>91</v>
      </c>
      <c r="BK199" s="164">
        <f t="shared" si="9"/>
        <v>0</v>
      </c>
      <c r="BL199" s="18" t="s">
        <v>146</v>
      </c>
      <c r="BM199" s="163" t="s">
        <v>926</v>
      </c>
    </row>
    <row r="200" spans="1:65" s="12" customFormat="1" ht="22.9" customHeight="1">
      <c r="B200" s="137"/>
      <c r="D200" s="138" t="s">
        <v>74</v>
      </c>
      <c r="E200" s="148" t="s">
        <v>266</v>
      </c>
      <c r="F200" s="148" t="s">
        <v>267</v>
      </c>
      <c r="I200" s="140"/>
      <c r="J200" s="149">
        <f>BK200</f>
        <v>0</v>
      </c>
      <c r="L200" s="137"/>
      <c r="M200" s="142"/>
      <c r="N200" s="143"/>
      <c r="O200" s="143"/>
      <c r="P200" s="144">
        <f>SUM(P201:P202)</f>
        <v>0</v>
      </c>
      <c r="Q200" s="143"/>
      <c r="R200" s="144">
        <f>SUM(R201:R202)</f>
        <v>9.8670000000000008E-2</v>
      </c>
      <c r="S200" s="143"/>
      <c r="T200" s="145">
        <f>SUM(T201:T202)</f>
        <v>0</v>
      </c>
      <c r="AR200" s="138" t="s">
        <v>83</v>
      </c>
      <c r="AT200" s="146" t="s">
        <v>74</v>
      </c>
      <c r="AU200" s="146" t="s">
        <v>83</v>
      </c>
      <c r="AY200" s="138" t="s">
        <v>139</v>
      </c>
      <c r="BK200" s="147">
        <f>SUM(BK201:BK202)</f>
        <v>0</v>
      </c>
    </row>
    <row r="201" spans="1:65" s="2" customFormat="1" ht="24.2" customHeight="1">
      <c r="A201" s="33"/>
      <c r="B201" s="150"/>
      <c r="C201" s="151" t="s">
        <v>704</v>
      </c>
      <c r="D201" s="151" t="s">
        <v>142</v>
      </c>
      <c r="E201" s="152" t="s">
        <v>927</v>
      </c>
      <c r="F201" s="153" t="s">
        <v>928</v>
      </c>
      <c r="G201" s="154" t="s">
        <v>208</v>
      </c>
      <c r="H201" s="155">
        <v>1</v>
      </c>
      <c r="I201" s="156"/>
      <c r="J201" s="157">
        <f>ROUND(I201*H201,2)</f>
        <v>0</v>
      </c>
      <c r="K201" s="158"/>
      <c r="L201" s="34"/>
      <c r="M201" s="159" t="s">
        <v>1</v>
      </c>
      <c r="N201" s="160" t="s">
        <v>41</v>
      </c>
      <c r="O201" s="59"/>
      <c r="P201" s="161">
        <f>O201*H201</f>
        <v>0</v>
      </c>
      <c r="Q201" s="161">
        <v>6.7000000000000002E-4</v>
      </c>
      <c r="R201" s="161">
        <f>Q201*H201</f>
        <v>6.7000000000000002E-4</v>
      </c>
      <c r="S201" s="161">
        <v>0</v>
      </c>
      <c r="T201" s="16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3" t="s">
        <v>146</v>
      </c>
      <c r="AT201" s="163" t="s">
        <v>142</v>
      </c>
      <c r="AU201" s="163" t="s">
        <v>91</v>
      </c>
      <c r="AY201" s="18" t="s">
        <v>139</v>
      </c>
      <c r="BE201" s="164">
        <f>IF(N201="základná",J201,0)</f>
        <v>0</v>
      </c>
      <c r="BF201" s="164">
        <f>IF(N201="znížená",J201,0)</f>
        <v>0</v>
      </c>
      <c r="BG201" s="164">
        <f>IF(N201="zákl. prenesená",J201,0)</f>
        <v>0</v>
      </c>
      <c r="BH201" s="164">
        <f>IF(N201="zníž. prenesená",J201,0)</f>
        <v>0</v>
      </c>
      <c r="BI201" s="164">
        <f>IF(N201="nulová",J201,0)</f>
        <v>0</v>
      </c>
      <c r="BJ201" s="18" t="s">
        <v>91</v>
      </c>
      <c r="BK201" s="164">
        <f>ROUND(I201*H201,2)</f>
        <v>0</v>
      </c>
      <c r="BL201" s="18" t="s">
        <v>146</v>
      </c>
      <c r="BM201" s="163" t="s">
        <v>929</v>
      </c>
    </row>
    <row r="202" spans="1:65" s="2" customFormat="1" ht="24.2" customHeight="1">
      <c r="A202" s="33"/>
      <c r="B202" s="150"/>
      <c r="C202" s="182" t="s">
        <v>717</v>
      </c>
      <c r="D202" s="182" t="s">
        <v>211</v>
      </c>
      <c r="E202" s="183" t="s">
        <v>930</v>
      </c>
      <c r="F202" s="184" t="s">
        <v>931</v>
      </c>
      <c r="G202" s="185" t="s">
        <v>208</v>
      </c>
      <c r="H202" s="186">
        <v>1</v>
      </c>
      <c r="I202" s="187"/>
      <c r="J202" s="188">
        <f>ROUND(I202*H202,2)</f>
        <v>0</v>
      </c>
      <c r="K202" s="189"/>
      <c r="L202" s="190"/>
      <c r="M202" s="191" t="s">
        <v>1</v>
      </c>
      <c r="N202" s="192" t="s">
        <v>41</v>
      </c>
      <c r="O202" s="59"/>
      <c r="P202" s="161">
        <f>O202*H202</f>
        <v>0</v>
      </c>
      <c r="Q202" s="161">
        <v>9.8000000000000004E-2</v>
      </c>
      <c r="R202" s="161">
        <f>Q202*H202</f>
        <v>9.8000000000000004E-2</v>
      </c>
      <c r="S202" s="161">
        <v>0</v>
      </c>
      <c r="T202" s="16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3" t="s">
        <v>148</v>
      </c>
      <c r="AT202" s="163" t="s">
        <v>211</v>
      </c>
      <c r="AU202" s="163" t="s">
        <v>91</v>
      </c>
      <c r="AY202" s="18" t="s">
        <v>139</v>
      </c>
      <c r="BE202" s="164">
        <f>IF(N202="základná",J202,0)</f>
        <v>0</v>
      </c>
      <c r="BF202" s="164">
        <f>IF(N202="znížená",J202,0)</f>
        <v>0</v>
      </c>
      <c r="BG202" s="164">
        <f>IF(N202="zákl. prenesená",J202,0)</f>
        <v>0</v>
      </c>
      <c r="BH202" s="164">
        <f>IF(N202="zníž. prenesená",J202,0)</f>
        <v>0</v>
      </c>
      <c r="BI202" s="164">
        <f>IF(N202="nulová",J202,0)</f>
        <v>0</v>
      </c>
      <c r="BJ202" s="18" t="s">
        <v>91</v>
      </c>
      <c r="BK202" s="164">
        <f>ROUND(I202*H202,2)</f>
        <v>0</v>
      </c>
      <c r="BL202" s="18" t="s">
        <v>146</v>
      </c>
      <c r="BM202" s="163" t="s">
        <v>932</v>
      </c>
    </row>
    <row r="203" spans="1:65" s="12" customFormat="1" ht="22.9" customHeight="1">
      <c r="B203" s="137"/>
      <c r="D203" s="138" t="s">
        <v>74</v>
      </c>
      <c r="E203" s="148" t="s">
        <v>326</v>
      </c>
      <c r="F203" s="148" t="s">
        <v>327</v>
      </c>
      <c r="I203" s="140"/>
      <c r="J203" s="149">
        <f>BK203</f>
        <v>0</v>
      </c>
      <c r="L203" s="137"/>
      <c r="M203" s="142"/>
      <c r="N203" s="143"/>
      <c r="O203" s="143"/>
      <c r="P203" s="144">
        <f>P204</f>
        <v>0</v>
      </c>
      <c r="Q203" s="143"/>
      <c r="R203" s="144">
        <f>R204</f>
        <v>0</v>
      </c>
      <c r="S203" s="143"/>
      <c r="T203" s="145">
        <f>T204</f>
        <v>0</v>
      </c>
      <c r="AR203" s="138" t="s">
        <v>83</v>
      </c>
      <c r="AT203" s="146" t="s">
        <v>74</v>
      </c>
      <c r="AU203" s="146" t="s">
        <v>83</v>
      </c>
      <c r="AY203" s="138" t="s">
        <v>139</v>
      </c>
      <c r="BK203" s="147">
        <f>BK204</f>
        <v>0</v>
      </c>
    </row>
    <row r="204" spans="1:65" s="2" customFormat="1" ht="24.2" customHeight="1">
      <c r="A204" s="33"/>
      <c r="B204" s="150"/>
      <c r="C204" s="151" t="s">
        <v>210</v>
      </c>
      <c r="D204" s="151" t="s">
        <v>142</v>
      </c>
      <c r="E204" s="152" t="s">
        <v>933</v>
      </c>
      <c r="F204" s="153" t="s">
        <v>934</v>
      </c>
      <c r="G204" s="154" t="s">
        <v>191</v>
      </c>
      <c r="H204" s="155">
        <v>73.488</v>
      </c>
      <c r="I204" s="156"/>
      <c r="J204" s="157">
        <f>ROUND(I204*H204,2)</f>
        <v>0</v>
      </c>
      <c r="K204" s="158"/>
      <c r="L204" s="34"/>
      <c r="M204" s="159" t="s">
        <v>1</v>
      </c>
      <c r="N204" s="160" t="s">
        <v>41</v>
      </c>
      <c r="O204" s="59"/>
      <c r="P204" s="161">
        <f>O204*H204</f>
        <v>0</v>
      </c>
      <c r="Q204" s="161">
        <v>0</v>
      </c>
      <c r="R204" s="161">
        <f>Q204*H204</f>
        <v>0</v>
      </c>
      <c r="S204" s="161">
        <v>0</v>
      </c>
      <c r="T204" s="16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3" t="s">
        <v>146</v>
      </c>
      <c r="AT204" s="163" t="s">
        <v>142</v>
      </c>
      <c r="AU204" s="163" t="s">
        <v>91</v>
      </c>
      <c r="AY204" s="18" t="s">
        <v>139</v>
      </c>
      <c r="BE204" s="164">
        <f>IF(N204="základná",J204,0)</f>
        <v>0</v>
      </c>
      <c r="BF204" s="164">
        <f>IF(N204="znížená",J204,0)</f>
        <v>0</v>
      </c>
      <c r="BG204" s="164">
        <f>IF(N204="zákl. prenesená",J204,0)</f>
        <v>0</v>
      </c>
      <c r="BH204" s="164">
        <f>IF(N204="zníž. prenesená",J204,0)</f>
        <v>0</v>
      </c>
      <c r="BI204" s="164">
        <f>IF(N204="nulová",J204,0)</f>
        <v>0</v>
      </c>
      <c r="BJ204" s="18" t="s">
        <v>91</v>
      </c>
      <c r="BK204" s="164">
        <f>ROUND(I204*H204,2)</f>
        <v>0</v>
      </c>
      <c r="BL204" s="18" t="s">
        <v>146</v>
      </c>
      <c r="BM204" s="163" t="s">
        <v>935</v>
      </c>
    </row>
    <row r="205" spans="1:65" s="12" customFormat="1" ht="25.9" customHeight="1">
      <c r="B205" s="137"/>
      <c r="D205" s="138" t="s">
        <v>74</v>
      </c>
      <c r="E205" s="139" t="s">
        <v>936</v>
      </c>
      <c r="F205" s="139" t="s">
        <v>937</v>
      </c>
      <c r="I205" s="140"/>
      <c r="J205" s="141">
        <f>BK205</f>
        <v>0</v>
      </c>
      <c r="L205" s="137"/>
      <c r="M205" s="142"/>
      <c r="N205" s="143"/>
      <c r="O205" s="143"/>
      <c r="P205" s="144">
        <f>SUM(P206:P207)</f>
        <v>0</v>
      </c>
      <c r="Q205" s="143"/>
      <c r="R205" s="144">
        <f>SUM(R206:R207)</f>
        <v>0</v>
      </c>
      <c r="S205" s="143"/>
      <c r="T205" s="145">
        <f>SUM(T206:T207)</f>
        <v>0</v>
      </c>
      <c r="AR205" s="138" t="s">
        <v>146</v>
      </c>
      <c r="AT205" s="146" t="s">
        <v>74</v>
      </c>
      <c r="AU205" s="146" t="s">
        <v>75</v>
      </c>
      <c r="AY205" s="138" t="s">
        <v>139</v>
      </c>
      <c r="BK205" s="147">
        <f>SUM(BK206:BK207)</f>
        <v>0</v>
      </c>
    </row>
    <row r="206" spans="1:65" s="2" customFormat="1" ht="14.45" customHeight="1">
      <c r="A206" s="33"/>
      <c r="B206" s="150"/>
      <c r="C206" s="151" t="s">
        <v>178</v>
      </c>
      <c r="D206" s="151" t="s">
        <v>142</v>
      </c>
      <c r="E206" s="152" t="s">
        <v>83</v>
      </c>
      <c r="F206" s="153" t="s">
        <v>938</v>
      </c>
      <c r="G206" s="154" t="s">
        <v>208</v>
      </c>
      <c r="H206" s="155">
        <v>1</v>
      </c>
      <c r="I206" s="156"/>
      <c r="J206" s="157">
        <f t="shared" ref="J206:J207" si="10">ROUND(I206*H206,2)</f>
        <v>0</v>
      </c>
      <c r="K206" s="158"/>
      <c r="L206" s="34"/>
      <c r="M206" s="159" t="s">
        <v>1</v>
      </c>
      <c r="N206" s="160" t="s">
        <v>41</v>
      </c>
      <c r="O206" s="59"/>
      <c r="P206" s="161">
        <f t="shared" ref="P206:P207" si="11">O206*H206</f>
        <v>0</v>
      </c>
      <c r="Q206" s="161">
        <v>0</v>
      </c>
      <c r="R206" s="161">
        <f t="shared" ref="R206:R207" si="12">Q206*H206</f>
        <v>0</v>
      </c>
      <c r="S206" s="161">
        <v>0</v>
      </c>
      <c r="T206" s="162">
        <f t="shared" ref="T206:T207" si="13"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3" t="s">
        <v>939</v>
      </c>
      <c r="AT206" s="163" t="s">
        <v>142</v>
      </c>
      <c r="AU206" s="163" t="s">
        <v>83</v>
      </c>
      <c r="AY206" s="18" t="s">
        <v>139</v>
      </c>
      <c r="BE206" s="164">
        <f t="shared" ref="BE206:BE207" si="14">IF(N206="základná",J206,0)</f>
        <v>0</v>
      </c>
      <c r="BF206" s="164">
        <f t="shared" ref="BF206:BF207" si="15">IF(N206="znížená",J206,0)</f>
        <v>0</v>
      </c>
      <c r="BG206" s="164">
        <f t="shared" ref="BG206:BG207" si="16">IF(N206="zákl. prenesená",J206,0)</f>
        <v>0</v>
      </c>
      <c r="BH206" s="164">
        <f t="shared" ref="BH206:BH207" si="17">IF(N206="zníž. prenesená",J206,0)</f>
        <v>0</v>
      </c>
      <c r="BI206" s="164">
        <f t="shared" ref="BI206:BI207" si="18">IF(N206="nulová",J206,0)</f>
        <v>0</v>
      </c>
      <c r="BJ206" s="18" t="s">
        <v>91</v>
      </c>
      <c r="BK206" s="164">
        <f t="shared" ref="BK206:BK207" si="19">ROUND(I206*H206,2)</f>
        <v>0</v>
      </c>
      <c r="BL206" s="18" t="s">
        <v>939</v>
      </c>
      <c r="BM206" s="163" t="s">
        <v>940</v>
      </c>
    </row>
    <row r="207" spans="1:65" s="2" customFormat="1" ht="14.45" customHeight="1">
      <c r="A207" s="33"/>
      <c r="B207" s="150"/>
      <c r="C207" s="182" t="s">
        <v>183</v>
      </c>
      <c r="D207" s="182" t="s">
        <v>211</v>
      </c>
      <c r="E207" s="183" t="s">
        <v>307</v>
      </c>
      <c r="F207" s="184" t="s">
        <v>941</v>
      </c>
      <c r="G207" s="185" t="s">
        <v>208</v>
      </c>
      <c r="H207" s="186">
        <v>6</v>
      </c>
      <c r="I207" s="187"/>
      <c r="J207" s="188">
        <f t="shared" si="10"/>
        <v>0</v>
      </c>
      <c r="K207" s="189"/>
      <c r="L207" s="190"/>
      <c r="M207" s="191" t="s">
        <v>1</v>
      </c>
      <c r="N207" s="192" t="s">
        <v>41</v>
      </c>
      <c r="O207" s="59"/>
      <c r="P207" s="161">
        <f t="shared" si="11"/>
        <v>0</v>
      </c>
      <c r="Q207" s="161">
        <v>0</v>
      </c>
      <c r="R207" s="161">
        <f t="shared" si="12"/>
        <v>0</v>
      </c>
      <c r="S207" s="161">
        <v>0</v>
      </c>
      <c r="T207" s="162">
        <f t="shared" si="1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3" t="s">
        <v>939</v>
      </c>
      <c r="AT207" s="163" t="s">
        <v>211</v>
      </c>
      <c r="AU207" s="163" t="s">
        <v>83</v>
      </c>
      <c r="AY207" s="18" t="s">
        <v>139</v>
      </c>
      <c r="BE207" s="164">
        <f t="shared" si="14"/>
        <v>0</v>
      </c>
      <c r="BF207" s="164">
        <f t="shared" si="15"/>
        <v>0</v>
      </c>
      <c r="BG207" s="164">
        <f t="shared" si="16"/>
        <v>0</v>
      </c>
      <c r="BH207" s="164">
        <f t="shared" si="17"/>
        <v>0</v>
      </c>
      <c r="BI207" s="164">
        <f t="shared" si="18"/>
        <v>0</v>
      </c>
      <c r="BJ207" s="18" t="s">
        <v>91</v>
      </c>
      <c r="BK207" s="164">
        <f t="shared" si="19"/>
        <v>0</v>
      </c>
      <c r="BL207" s="18" t="s">
        <v>939</v>
      </c>
      <c r="BM207" s="163" t="s">
        <v>942</v>
      </c>
    </row>
    <row r="208" spans="1:65" s="2" customFormat="1" ht="6.95" customHeight="1">
      <c r="A208" s="33"/>
      <c r="B208" s="48"/>
      <c r="C208" s="49"/>
      <c r="D208" s="49"/>
      <c r="E208" s="49"/>
      <c r="F208" s="49"/>
      <c r="G208" s="49"/>
      <c r="H208" s="49"/>
      <c r="I208" s="49"/>
      <c r="J208" s="49"/>
      <c r="K208" s="49"/>
      <c r="L208" s="34"/>
      <c r="M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</row>
  </sheetData>
  <autoFilter ref="C122:K207" xr:uid="{00000000-0009-0000-0000-000008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8D13C4EF801A419F7054A270C447A5" ma:contentTypeVersion="8" ma:contentTypeDescription="Umožňuje vytvoriť nový dokument." ma:contentTypeScope="" ma:versionID="bdbf663f64179f1de592da51f8f02bd8">
  <xsd:schema xmlns:xsd="http://www.w3.org/2001/XMLSchema" xmlns:xs="http://www.w3.org/2001/XMLSchema" xmlns:p="http://schemas.microsoft.com/office/2006/metadata/properties" xmlns:ns2="d957f6f0-0172-4e8d-adf7-1e1f3b45c46c" xmlns:ns3="7dbbaf54-c9cf-48b4-82ca-ec6697fe3329" targetNamespace="http://schemas.microsoft.com/office/2006/metadata/properties" ma:root="true" ma:fieldsID="775d8cf2bcb86a6c6838a8c13f378888" ns2:_="" ns3:_="">
    <xsd:import namespace="d957f6f0-0172-4e8d-adf7-1e1f3b45c46c"/>
    <xsd:import namespace="7dbbaf54-c9cf-48b4-82ca-ec6697fe33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7f6f0-0172-4e8d-adf7-1e1f3b45c4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baf54-c9cf-48b4-82ca-ec6697fe33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07492-23DA-4FCC-9ECF-24FBC409B788}"/>
</file>

<file path=customXml/itemProps2.xml><?xml version="1.0" encoding="utf-8"?>
<ds:datastoreItem xmlns:ds="http://schemas.openxmlformats.org/officeDocument/2006/customXml" ds:itemID="{4D6EDD44-91F1-4E73-895C-6A66891335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72FFC7-123A-4997-9A28-4FACAF23D0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16</vt:i4>
      </vt:variant>
    </vt:vector>
  </HeadingPairs>
  <TitlesOfParts>
    <vt:vector size="25" baseType="lpstr">
      <vt:lpstr>Rekapitulácia stavby</vt:lpstr>
      <vt:lpstr>POV</vt:lpstr>
      <vt:lpstr>2-21-1 - SO 01 Spevnené p...</vt:lpstr>
      <vt:lpstr>2-21-2-1 - Typový mobiliá...</vt:lpstr>
      <vt:lpstr>2-21-2-2 - Typový mobiliá...</vt:lpstr>
      <vt:lpstr>2-21-2-3 - Atypové prvky</vt:lpstr>
      <vt:lpstr>2-21-3-1 - Výruby I.etapa</vt:lpstr>
      <vt:lpstr>2-21-3-3 - Vegetačné prvky</vt:lpstr>
      <vt:lpstr>2-21-4 - SO 04 Vodovodná ...</vt:lpstr>
      <vt:lpstr>'2-21-1 - SO 01 Spevnené p...'!Názvy_tlače</vt:lpstr>
      <vt:lpstr>'2-21-2-1 - Typový mobiliá...'!Názvy_tlače</vt:lpstr>
      <vt:lpstr>'2-21-2-2 - Typový mobiliá...'!Názvy_tlače</vt:lpstr>
      <vt:lpstr>'2-21-2-3 - Atypové prvky'!Názvy_tlače</vt:lpstr>
      <vt:lpstr>'2-21-3-1 - Výruby I.etapa'!Názvy_tlače</vt:lpstr>
      <vt:lpstr>'2-21-3-3 - Vegetačné prvky'!Názvy_tlače</vt:lpstr>
      <vt:lpstr>'2-21-4 - SO 04 Vodovodná ...'!Názvy_tlače</vt:lpstr>
      <vt:lpstr>'Rekapitulácia stavby'!Názvy_tlače</vt:lpstr>
      <vt:lpstr>'2-21-1 - SO 01 Spevnené p...'!Oblasť_tlače</vt:lpstr>
      <vt:lpstr>'2-21-2-1 - Typový mobiliá...'!Oblasť_tlače</vt:lpstr>
      <vt:lpstr>'2-21-2-2 - Typový mobiliá...'!Oblasť_tlače</vt:lpstr>
      <vt:lpstr>'2-21-2-3 - Atypové prvky'!Oblasť_tlače</vt:lpstr>
      <vt:lpstr>'2-21-3-1 - Výruby I.etapa'!Oblasť_tlače</vt:lpstr>
      <vt:lpstr>'2-21-3-3 - Vegetačné prvky'!Oblasť_tlače</vt:lpstr>
      <vt:lpstr>'2-21-4 - SO 04 Vodovodná 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DESKTOP-FJ8P97R\Peter Vandriak</dc:creator>
  <cp:lastModifiedBy>Bali Peter, Ing., PhD.</cp:lastModifiedBy>
  <dcterms:created xsi:type="dcterms:W3CDTF">2021-03-25T09:23:08Z</dcterms:created>
  <dcterms:modified xsi:type="dcterms:W3CDTF">2021-06-16T15:14:38Z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0x010100B18D13C4EF801A419F7054A270C447A5</vt:lpwstr>
  </property>
</Properties>
</file>