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esto Krompachy 2021 NOVÉ  JASLE\rozpočet nový 16.6\"/>
    </mc:Choice>
  </mc:AlternateContent>
  <bookViews>
    <workbookView xWindow="0" yWindow="0" windowWidth="28800" windowHeight="11835"/>
  </bookViews>
  <sheets>
    <sheet name="Rekapitulácia stavby" sheetId="1" r:id="rId1"/>
    <sheet name="01 - SO 01.1. Detské jasl..." sheetId="2" r:id="rId2"/>
    <sheet name="02 - SO 01.2. Prípojka NN" sheetId="3" r:id="rId3"/>
    <sheet name="03 - SO 01.3 Preložka ply..." sheetId="4" r:id="rId4"/>
    <sheet name="04 - SO 02  Detské jasle ..." sheetId="5" r:id="rId5"/>
    <sheet name="05 - SO 03 Detské ihrisko..." sheetId="6" r:id="rId6"/>
  </sheets>
  <definedNames>
    <definedName name="_xlnm._FilterDatabase" localSheetId="1" hidden="1">'01 - SO 01.1. Detské jasl...'!$C$169:$K$701</definedName>
    <definedName name="_xlnm._FilterDatabase" localSheetId="2" hidden="1">'02 - SO 01.2. Prípojka NN'!$C$132:$K$156</definedName>
    <definedName name="_xlnm._FilterDatabase" localSheetId="3" hidden="1">'03 - SO 01.3 Preložka ply...'!$C$129:$K$154</definedName>
    <definedName name="_xlnm._FilterDatabase" localSheetId="4" hidden="1">'04 - SO 02  Detské jasle ...'!$C$137:$K$213</definedName>
    <definedName name="_xlnm._FilterDatabase" localSheetId="5" hidden="1">'05 - SO 03 Detské ihrisko...'!$C$131:$K$160</definedName>
    <definedName name="_xlnm.Print_Titles" localSheetId="1">'01 - SO 01.1. Detské jasl...'!$169:$169</definedName>
    <definedName name="_xlnm.Print_Titles" localSheetId="2">'02 - SO 01.2. Prípojka NN'!$132:$132</definedName>
    <definedName name="_xlnm.Print_Titles" localSheetId="3">'03 - SO 01.3 Preložka ply...'!$129:$129</definedName>
    <definedName name="_xlnm.Print_Titles" localSheetId="4">'04 - SO 02  Detské jasle ...'!$137:$137</definedName>
    <definedName name="_xlnm.Print_Titles" localSheetId="5">'05 - SO 03 Detské ihrisko...'!$131:$131</definedName>
    <definedName name="_xlnm.Print_Titles" localSheetId="0">'Rekapitulácia stavby'!$92:$92</definedName>
    <definedName name="_xlnm.Print_Area" localSheetId="1">'01 - SO 01.1. Detské jasl...'!$C$4:$J$76,'01 - SO 01.1. Detské jasl...'!$C$82:$J$151,'01 - SO 01.1. Detské jasl...'!$C$157:$J$701</definedName>
    <definedName name="_xlnm.Print_Area" localSheetId="2">'02 - SO 01.2. Prípojka NN'!$C$4:$J$76,'02 - SO 01.2. Prípojka NN'!$C$82:$J$114,'02 - SO 01.2. Prípojka NN'!$C$120:$J$156</definedName>
    <definedName name="_xlnm.Print_Area" localSheetId="3">'03 - SO 01.3 Preložka ply...'!$C$4:$J$76,'03 - SO 01.3 Preložka ply...'!$C$82:$J$111,'03 - SO 01.3 Preložka ply...'!$C$117:$J$154</definedName>
    <definedName name="_xlnm.Print_Area" localSheetId="4">'04 - SO 02  Detské jasle ...'!$C$4:$J$76,'04 - SO 02  Detské jasle ...'!$C$82:$J$119,'04 - SO 02  Detské jasle ...'!$C$125:$J$213</definedName>
    <definedName name="_xlnm.Print_Area" localSheetId="5">'05 - SO 03 Detské ihrisko...'!$C$4:$J$76,'05 - SO 03 Detské ihrisko...'!$C$82:$J$113,'05 - SO 03 Detské ihrisko...'!$C$119:$J$160</definedName>
    <definedName name="_xlnm.Print_Area" localSheetId="0">'Rekapitulácia stavby'!$D$4:$AO$76,'Rekapitulácia stavby'!$C$82:$AQ$100</definedName>
  </definedNames>
  <calcPr calcId="152511"/>
</workbook>
</file>

<file path=xl/calcChain.xml><?xml version="1.0" encoding="utf-8"?>
<calcChain xmlns="http://schemas.openxmlformats.org/spreadsheetml/2006/main">
  <c r="J39" i="6" l="1"/>
  <c r="J38" i="6"/>
  <c r="AY99" i="1"/>
  <c r="J37" i="6"/>
  <c r="AX99" i="1"/>
  <c r="BI160" i="6"/>
  <c r="BH160" i="6"/>
  <c r="BG160" i="6"/>
  <c r="BE160" i="6"/>
  <c r="T160" i="6"/>
  <c r="T159" i="6"/>
  <c r="R160" i="6"/>
  <c r="R159" i="6"/>
  <c r="P160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1" i="6"/>
  <c r="BH141" i="6"/>
  <c r="BG141" i="6"/>
  <c r="BE141" i="6"/>
  <c r="T141" i="6"/>
  <c r="T140" i="6" s="1"/>
  <c r="R141" i="6"/>
  <c r="R140" i="6" s="1"/>
  <c r="P141" i="6"/>
  <c r="P140" i="6" s="1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F128" i="6"/>
  <c r="F126" i="6"/>
  <c r="E124" i="6"/>
  <c r="BI111" i="6"/>
  <c r="BH111" i="6"/>
  <c r="BG111" i="6"/>
  <c r="BE111" i="6"/>
  <c r="BI110" i="6"/>
  <c r="BH110" i="6"/>
  <c r="BG110" i="6"/>
  <c r="BF110" i="6"/>
  <c r="BE110" i="6"/>
  <c r="BI109" i="6"/>
  <c r="BH109" i="6"/>
  <c r="BG109" i="6"/>
  <c r="BF109" i="6"/>
  <c r="BE109" i="6"/>
  <c r="BI108" i="6"/>
  <c r="BH108" i="6"/>
  <c r="BG108" i="6"/>
  <c r="BF108" i="6"/>
  <c r="BE108" i="6"/>
  <c r="BI107" i="6"/>
  <c r="BH107" i="6"/>
  <c r="BG107" i="6"/>
  <c r="BF107" i="6"/>
  <c r="BE107" i="6"/>
  <c r="BI106" i="6"/>
  <c r="BH106" i="6"/>
  <c r="BG106" i="6"/>
  <c r="BF106" i="6"/>
  <c r="BE106" i="6"/>
  <c r="F91" i="6"/>
  <c r="F89" i="6"/>
  <c r="E87" i="6"/>
  <c r="J24" i="6"/>
  <c r="E24" i="6"/>
  <c r="J129" i="6"/>
  <c r="J23" i="6"/>
  <c r="J21" i="6"/>
  <c r="E21" i="6"/>
  <c r="J128" i="6"/>
  <c r="J20" i="6"/>
  <c r="J18" i="6"/>
  <c r="E18" i="6"/>
  <c r="F129" i="6"/>
  <c r="J17" i="6"/>
  <c r="J12" i="6"/>
  <c r="J126" i="6" s="1"/>
  <c r="E7" i="6"/>
  <c r="E122" i="6" s="1"/>
  <c r="J39" i="5"/>
  <c r="J38" i="5"/>
  <c r="AY98" i="1"/>
  <c r="J37" i="5"/>
  <c r="AX98" i="1"/>
  <c r="BI213" i="5"/>
  <c r="BH213" i="5"/>
  <c r="BG213" i="5"/>
  <c r="BE213" i="5"/>
  <c r="T213" i="5"/>
  <c r="T212" i="5"/>
  <c r="R213" i="5"/>
  <c r="R212" i="5"/>
  <c r="P213" i="5"/>
  <c r="P212" i="5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4" i="5"/>
  <c r="BH154" i="5"/>
  <c r="BG154" i="5"/>
  <c r="BE154" i="5"/>
  <c r="T154" i="5"/>
  <c r="T153" i="5"/>
  <c r="R154" i="5"/>
  <c r="R153" i="5"/>
  <c r="P154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F134" i="5"/>
  <c r="F132" i="5"/>
  <c r="E130" i="5"/>
  <c r="BI117" i="5"/>
  <c r="BH117" i="5"/>
  <c r="BG117" i="5"/>
  <c r="BE117" i="5"/>
  <c r="BI116" i="5"/>
  <c r="BH116" i="5"/>
  <c r="BG116" i="5"/>
  <c r="BF116" i="5"/>
  <c r="BE116" i="5"/>
  <c r="BI115" i="5"/>
  <c r="BH115" i="5"/>
  <c r="BG115" i="5"/>
  <c r="BF115" i="5"/>
  <c r="BE115" i="5"/>
  <c r="BI114" i="5"/>
  <c r="BH114" i="5"/>
  <c r="BG114" i="5"/>
  <c r="BF114" i="5"/>
  <c r="BE114" i="5"/>
  <c r="BI113" i="5"/>
  <c r="BH113" i="5"/>
  <c r="BG113" i="5"/>
  <c r="BF113" i="5"/>
  <c r="BE113" i="5"/>
  <c r="BI112" i="5"/>
  <c r="BH112" i="5"/>
  <c r="BG112" i="5"/>
  <c r="BF112" i="5"/>
  <c r="BE112" i="5"/>
  <c r="F91" i="5"/>
  <c r="F89" i="5"/>
  <c r="E87" i="5"/>
  <c r="J24" i="5"/>
  <c r="E24" i="5"/>
  <c r="J135" i="5" s="1"/>
  <c r="J23" i="5"/>
  <c r="J21" i="5"/>
  <c r="E21" i="5"/>
  <c r="J134" i="5" s="1"/>
  <c r="J20" i="5"/>
  <c r="J18" i="5"/>
  <c r="E18" i="5"/>
  <c r="F135" i="5" s="1"/>
  <c r="J17" i="5"/>
  <c r="J12" i="5"/>
  <c r="J132" i="5"/>
  <c r="E7" i="5"/>
  <c r="E128" i="5"/>
  <c r="J39" i="4"/>
  <c r="J38" i="4"/>
  <c r="AY97" i="1" s="1"/>
  <c r="J37" i="4"/>
  <c r="AX97" i="1" s="1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0" i="4"/>
  <c r="BH150" i="4"/>
  <c r="BG150" i="4"/>
  <c r="BE150" i="4"/>
  <c r="T150" i="4"/>
  <c r="T149" i="4"/>
  <c r="R150" i="4"/>
  <c r="R149" i="4"/>
  <c r="P150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F126" i="4"/>
  <c r="F124" i="4"/>
  <c r="E122" i="4"/>
  <c r="BI109" i="4"/>
  <c r="BH109" i="4"/>
  <c r="BG109" i="4"/>
  <c r="BE109" i="4"/>
  <c r="BI108" i="4"/>
  <c r="BH108" i="4"/>
  <c r="BG108" i="4"/>
  <c r="BF108" i="4"/>
  <c r="BE108" i="4"/>
  <c r="BI107" i="4"/>
  <c r="BH107" i="4"/>
  <c r="BG107" i="4"/>
  <c r="BF107" i="4"/>
  <c r="BE107" i="4"/>
  <c r="BI106" i="4"/>
  <c r="BH106" i="4"/>
  <c r="BG106" i="4"/>
  <c r="BF106" i="4"/>
  <c r="BE106" i="4"/>
  <c r="BI105" i="4"/>
  <c r="BH105" i="4"/>
  <c r="BG105" i="4"/>
  <c r="BF105" i="4"/>
  <c r="BE105" i="4"/>
  <c r="BI104" i="4"/>
  <c r="BH104" i="4"/>
  <c r="BG104" i="4"/>
  <c r="BF104" i="4"/>
  <c r="BE104" i="4"/>
  <c r="F91" i="4"/>
  <c r="F89" i="4"/>
  <c r="E87" i="4"/>
  <c r="J24" i="4"/>
  <c r="E24" i="4"/>
  <c r="J127" i="4"/>
  <c r="J23" i="4"/>
  <c r="J21" i="4"/>
  <c r="E21" i="4"/>
  <c r="J126" i="4"/>
  <c r="J20" i="4"/>
  <c r="J18" i="4"/>
  <c r="E18" i="4"/>
  <c r="F92" i="4"/>
  <c r="J17" i="4"/>
  <c r="J12" i="4"/>
  <c r="J124" i="4" s="1"/>
  <c r="E7" i="4"/>
  <c r="E120" i="4" s="1"/>
  <c r="J39" i="3"/>
  <c r="J38" i="3"/>
  <c r="AY96" i="1"/>
  <c r="J37" i="3"/>
  <c r="AX96" i="1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0" i="3"/>
  <c r="BH150" i="3"/>
  <c r="BG150" i="3"/>
  <c r="BE150" i="3"/>
  <c r="T150" i="3"/>
  <c r="T149" i="3" s="1"/>
  <c r="R150" i="3"/>
  <c r="R149" i="3" s="1"/>
  <c r="P150" i="3"/>
  <c r="P149" i="3" s="1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F129" i="3"/>
  <c r="F127" i="3"/>
  <c r="E125" i="3"/>
  <c r="BI112" i="3"/>
  <c r="BH112" i="3"/>
  <c r="BG112" i="3"/>
  <c r="BE112" i="3"/>
  <c r="BI111" i="3"/>
  <c r="BH111" i="3"/>
  <c r="BG111" i="3"/>
  <c r="BF111" i="3"/>
  <c r="BE111" i="3"/>
  <c r="BI110" i="3"/>
  <c r="BH110" i="3"/>
  <c r="BG110" i="3"/>
  <c r="BF110" i="3"/>
  <c r="BE110" i="3"/>
  <c r="BI109" i="3"/>
  <c r="BH109" i="3"/>
  <c r="BG109" i="3"/>
  <c r="BF109" i="3"/>
  <c r="BE109" i="3"/>
  <c r="BI108" i="3"/>
  <c r="BH108" i="3"/>
  <c r="BG108" i="3"/>
  <c r="BF108" i="3"/>
  <c r="BE108" i="3"/>
  <c r="BI107" i="3"/>
  <c r="BH107" i="3"/>
  <c r="BG107" i="3"/>
  <c r="BF107" i="3"/>
  <c r="BE107" i="3"/>
  <c r="F91" i="3"/>
  <c r="F89" i="3"/>
  <c r="E87" i="3"/>
  <c r="J24" i="3"/>
  <c r="E24" i="3"/>
  <c r="J92" i="3" s="1"/>
  <c r="J23" i="3"/>
  <c r="J21" i="3"/>
  <c r="E21" i="3"/>
  <c r="J129" i="3" s="1"/>
  <c r="J20" i="3"/>
  <c r="J18" i="3"/>
  <c r="E18" i="3"/>
  <c r="F130" i="3" s="1"/>
  <c r="J17" i="3"/>
  <c r="J12" i="3"/>
  <c r="J127" i="3"/>
  <c r="E7" i="3"/>
  <c r="E85" i="3"/>
  <c r="J294" i="2"/>
  <c r="J39" i="2"/>
  <c r="J38" i="2"/>
  <c r="AY95" i="1"/>
  <c r="J37" i="2"/>
  <c r="AX95" i="1"/>
  <c r="BI701" i="2"/>
  <c r="BH701" i="2"/>
  <c r="BG701" i="2"/>
  <c r="BE701" i="2"/>
  <c r="T701" i="2"/>
  <c r="R701" i="2"/>
  <c r="P701" i="2"/>
  <c r="BI700" i="2"/>
  <c r="BH700" i="2"/>
  <c r="BG700" i="2"/>
  <c r="BE700" i="2"/>
  <c r="T700" i="2"/>
  <c r="R700" i="2"/>
  <c r="P700" i="2"/>
  <c r="BI699" i="2"/>
  <c r="BH699" i="2"/>
  <c r="BG699" i="2"/>
  <c r="BE699" i="2"/>
  <c r="T699" i="2"/>
  <c r="R699" i="2"/>
  <c r="P699" i="2"/>
  <c r="BI698" i="2"/>
  <c r="BH698" i="2"/>
  <c r="BG698" i="2"/>
  <c r="BE698" i="2"/>
  <c r="T698" i="2"/>
  <c r="R698" i="2"/>
  <c r="P698" i="2"/>
  <c r="BI697" i="2"/>
  <c r="BH697" i="2"/>
  <c r="BG697" i="2"/>
  <c r="BE697" i="2"/>
  <c r="T697" i="2"/>
  <c r="R697" i="2"/>
  <c r="P697" i="2"/>
  <c r="BI696" i="2"/>
  <c r="BH696" i="2"/>
  <c r="BG696" i="2"/>
  <c r="BE696" i="2"/>
  <c r="T696" i="2"/>
  <c r="R696" i="2"/>
  <c r="P696" i="2"/>
  <c r="BI695" i="2"/>
  <c r="BH695" i="2"/>
  <c r="BG695" i="2"/>
  <c r="BE695" i="2"/>
  <c r="T695" i="2"/>
  <c r="R695" i="2"/>
  <c r="P695" i="2"/>
  <c r="BI693" i="2"/>
  <c r="BH693" i="2"/>
  <c r="BG693" i="2"/>
  <c r="BE693" i="2"/>
  <c r="T693" i="2"/>
  <c r="R693" i="2"/>
  <c r="P693" i="2"/>
  <c r="BI692" i="2"/>
  <c r="BH692" i="2"/>
  <c r="BG692" i="2"/>
  <c r="BE692" i="2"/>
  <c r="T692" i="2"/>
  <c r="R692" i="2"/>
  <c r="P692" i="2"/>
  <c r="BI691" i="2"/>
  <c r="BH691" i="2"/>
  <c r="BG691" i="2"/>
  <c r="BE691" i="2"/>
  <c r="T691" i="2"/>
  <c r="R691" i="2"/>
  <c r="P691" i="2"/>
  <c r="BI690" i="2"/>
  <c r="BH690" i="2"/>
  <c r="BG690" i="2"/>
  <c r="BE690" i="2"/>
  <c r="T690" i="2"/>
  <c r="R690" i="2"/>
  <c r="P690" i="2"/>
  <c r="BI689" i="2"/>
  <c r="BH689" i="2"/>
  <c r="BG689" i="2"/>
  <c r="BE689" i="2"/>
  <c r="T689" i="2"/>
  <c r="R689" i="2"/>
  <c r="P689" i="2"/>
  <c r="BI688" i="2"/>
  <c r="BH688" i="2"/>
  <c r="BG688" i="2"/>
  <c r="BE688" i="2"/>
  <c r="T688" i="2"/>
  <c r="R688" i="2"/>
  <c r="P688" i="2"/>
  <c r="BI687" i="2"/>
  <c r="BH687" i="2"/>
  <c r="BG687" i="2"/>
  <c r="BE687" i="2"/>
  <c r="T687" i="2"/>
  <c r="R687" i="2"/>
  <c r="P687" i="2"/>
  <c r="BI686" i="2"/>
  <c r="BH686" i="2"/>
  <c r="BG686" i="2"/>
  <c r="BE686" i="2"/>
  <c r="T686" i="2"/>
  <c r="R686" i="2"/>
  <c r="P686" i="2"/>
  <c r="BI685" i="2"/>
  <c r="BH685" i="2"/>
  <c r="BG685" i="2"/>
  <c r="BE685" i="2"/>
  <c r="T685" i="2"/>
  <c r="R685" i="2"/>
  <c r="P685" i="2"/>
  <c r="BI684" i="2"/>
  <c r="BH684" i="2"/>
  <c r="BG684" i="2"/>
  <c r="BE684" i="2"/>
  <c r="T684" i="2"/>
  <c r="R684" i="2"/>
  <c r="P684" i="2"/>
  <c r="BI683" i="2"/>
  <c r="BH683" i="2"/>
  <c r="BG683" i="2"/>
  <c r="BE683" i="2"/>
  <c r="T683" i="2"/>
  <c r="R683" i="2"/>
  <c r="P683" i="2"/>
  <c r="BI682" i="2"/>
  <c r="BH682" i="2"/>
  <c r="BG682" i="2"/>
  <c r="BE682" i="2"/>
  <c r="T682" i="2"/>
  <c r="R682" i="2"/>
  <c r="P682" i="2"/>
  <c r="BI681" i="2"/>
  <c r="BH681" i="2"/>
  <c r="BG681" i="2"/>
  <c r="BE681" i="2"/>
  <c r="T681" i="2"/>
  <c r="R681" i="2"/>
  <c r="P681" i="2"/>
  <c r="BI680" i="2"/>
  <c r="BH680" i="2"/>
  <c r="BG680" i="2"/>
  <c r="BE680" i="2"/>
  <c r="T680" i="2"/>
  <c r="R680" i="2"/>
  <c r="P680" i="2"/>
  <c r="BI679" i="2"/>
  <c r="BH679" i="2"/>
  <c r="BG679" i="2"/>
  <c r="BE679" i="2"/>
  <c r="T679" i="2"/>
  <c r="R679" i="2"/>
  <c r="P679" i="2"/>
  <c r="BI678" i="2"/>
  <c r="BH678" i="2"/>
  <c r="BG678" i="2"/>
  <c r="BE678" i="2"/>
  <c r="T678" i="2"/>
  <c r="R678" i="2"/>
  <c r="P678" i="2"/>
  <c r="BI677" i="2"/>
  <c r="BH677" i="2"/>
  <c r="BG677" i="2"/>
  <c r="BE677" i="2"/>
  <c r="T677" i="2"/>
  <c r="R677" i="2"/>
  <c r="P677" i="2"/>
  <c r="BI676" i="2"/>
  <c r="BH676" i="2"/>
  <c r="BG676" i="2"/>
  <c r="BE676" i="2"/>
  <c r="T676" i="2"/>
  <c r="R676" i="2"/>
  <c r="P676" i="2"/>
  <c r="BI674" i="2"/>
  <c r="BH674" i="2"/>
  <c r="BG674" i="2"/>
  <c r="BE674" i="2"/>
  <c r="T674" i="2"/>
  <c r="R674" i="2"/>
  <c r="P674" i="2"/>
  <c r="BI673" i="2"/>
  <c r="BH673" i="2"/>
  <c r="BG673" i="2"/>
  <c r="BE673" i="2"/>
  <c r="T673" i="2"/>
  <c r="R673" i="2"/>
  <c r="P673" i="2"/>
  <c r="BI672" i="2"/>
  <c r="BH672" i="2"/>
  <c r="BG672" i="2"/>
  <c r="BE672" i="2"/>
  <c r="T672" i="2"/>
  <c r="R672" i="2"/>
  <c r="P672" i="2"/>
  <c r="BI671" i="2"/>
  <c r="BH671" i="2"/>
  <c r="BG671" i="2"/>
  <c r="BE671" i="2"/>
  <c r="T671" i="2"/>
  <c r="R671" i="2"/>
  <c r="P671" i="2"/>
  <c r="BI670" i="2"/>
  <c r="BH670" i="2"/>
  <c r="BG670" i="2"/>
  <c r="BE670" i="2"/>
  <c r="T670" i="2"/>
  <c r="R670" i="2"/>
  <c r="P670" i="2"/>
  <c r="BI669" i="2"/>
  <c r="BH669" i="2"/>
  <c r="BG669" i="2"/>
  <c r="BE669" i="2"/>
  <c r="T669" i="2"/>
  <c r="R669" i="2"/>
  <c r="P669" i="2"/>
  <c r="BI668" i="2"/>
  <c r="BH668" i="2"/>
  <c r="BG668" i="2"/>
  <c r="BE668" i="2"/>
  <c r="T668" i="2"/>
  <c r="R668" i="2"/>
  <c r="P668" i="2"/>
  <c r="BI667" i="2"/>
  <c r="BH667" i="2"/>
  <c r="BG667" i="2"/>
  <c r="BE667" i="2"/>
  <c r="T667" i="2"/>
  <c r="R667" i="2"/>
  <c r="P667" i="2"/>
  <c r="BI666" i="2"/>
  <c r="BH666" i="2"/>
  <c r="BG666" i="2"/>
  <c r="BE666" i="2"/>
  <c r="T666" i="2"/>
  <c r="R666" i="2"/>
  <c r="P666" i="2"/>
  <c r="BI665" i="2"/>
  <c r="BH665" i="2"/>
  <c r="BG665" i="2"/>
  <c r="BE665" i="2"/>
  <c r="T665" i="2"/>
  <c r="R665" i="2"/>
  <c r="P665" i="2"/>
  <c r="BI664" i="2"/>
  <c r="BH664" i="2"/>
  <c r="BG664" i="2"/>
  <c r="BE664" i="2"/>
  <c r="T664" i="2"/>
  <c r="R664" i="2"/>
  <c r="P664" i="2"/>
  <c r="BI663" i="2"/>
  <c r="BH663" i="2"/>
  <c r="BG663" i="2"/>
  <c r="BE663" i="2"/>
  <c r="T663" i="2"/>
  <c r="R663" i="2"/>
  <c r="P663" i="2"/>
  <c r="BI662" i="2"/>
  <c r="BH662" i="2"/>
  <c r="BG662" i="2"/>
  <c r="BE662" i="2"/>
  <c r="T662" i="2"/>
  <c r="R662" i="2"/>
  <c r="P662" i="2"/>
  <c r="BI661" i="2"/>
  <c r="BH661" i="2"/>
  <c r="BG661" i="2"/>
  <c r="BE661" i="2"/>
  <c r="T661" i="2"/>
  <c r="R661" i="2"/>
  <c r="P661" i="2"/>
  <c r="BI660" i="2"/>
  <c r="BH660" i="2"/>
  <c r="BG660" i="2"/>
  <c r="BE660" i="2"/>
  <c r="T660" i="2"/>
  <c r="R660" i="2"/>
  <c r="P660" i="2"/>
  <c r="BI659" i="2"/>
  <c r="BH659" i="2"/>
  <c r="BG659" i="2"/>
  <c r="BE659" i="2"/>
  <c r="T659" i="2"/>
  <c r="R659" i="2"/>
  <c r="P659" i="2"/>
  <c r="BI658" i="2"/>
  <c r="BH658" i="2"/>
  <c r="BG658" i="2"/>
  <c r="BE658" i="2"/>
  <c r="T658" i="2"/>
  <c r="R658" i="2"/>
  <c r="P658" i="2"/>
  <c r="BI657" i="2"/>
  <c r="BH657" i="2"/>
  <c r="BG657" i="2"/>
  <c r="BE657" i="2"/>
  <c r="T657" i="2"/>
  <c r="R657" i="2"/>
  <c r="P657" i="2"/>
  <c r="BI656" i="2"/>
  <c r="BH656" i="2"/>
  <c r="BG656" i="2"/>
  <c r="BE656" i="2"/>
  <c r="T656" i="2"/>
  <c r="R656" i="2"/>
  <c r="P656" i="2"/>
  <c r="BI655" i="2"/>
  <c r="BH655" i="2"/>
  <c r="BG655" i="2"/>
  <c r="BE655" i="2"/>
  <c r="T655" i="2"/>
  <c r="R655" i="2"/>
  <c r="P655" i="2"/>
  <c r="BI654" i="2"/>
  <c r="BH654" i="2"/>
  <c r="BG654" i="2"/>
  <c r="BE654" i="2"/>
  <c r="T654" i="2"/>
  <c r="R654" i="2"/>
  <c r="P654" i="2"/>
  <c r="BI653" i="2"/>
  <c r="BH653" i="2"/>
  <c r="BG653" i="2"/>
  <c r="BE653" i="2"/>
  <c r="T653" i="2"/>
  <c r="R653" i="2"/>
  <c r="P653" i="2"/>
  <c r="BI652" i="2"/>
  <c r="BH652" i="2"/>
  <c r="BG652" i="2"/>
  <c r="BE652" i="2"/>
  <c r="T652" i="2"/>
  <c r="R652" i="2"/>
  <c r="P652" i="2"/>
  <c r="BI651" i="2"/>
  <c r="BH651" i="2"/>
  <c r="BG651" i="2"/>
  <c r="BE651" i="2"/>
  <c r="T651" i="2"/>
  <c r="R651" i="2"/>
  <c r="P651" i="2"/>
  <c r="BI650" i="2"/>
  <c r="BH650" i="2"/>
  <c r="BG650" i="2"/>
  <c r="BE650" i="2"/>
  <c r="T650" i="2"/>
  <c r="R650" i="2"/>
  <c r="P650" i="2"/>
  <c r="BI649" i="2"/>
  <c r="BH649" i="2"/>
  <c r="BG649" i="2"/>
  <c r="BE649" i="2"/>
  <c r="T649" i="2"/>
  <c r="R649" i="2"/>
  <c r="P649" i="2"/>
  <c r="BI648" i="2"/>
  <c r="BH648" i="2"/>
  <c r="BG648" i="2"/>
  <c r="BE648" i="2"/>
  <c r="T648" i="2"/>
  <c r="R648" i="2"/>
  <c r="P648" i="2"/>
  <c r="BI647" i="2"/>
  <c r="BH647" i="2"/>
  <c r="BG647" i="2"/>
  <c r="BE647" i="2"/>
  <c r="T647" i="2"/>
  <c r="R647" i="2"/>
  <c r="P647" i="2"/>
  <c r="BI646" i="2"/>
  <c r="BH646" i="2"/>
  <c r="BG646" i="2"/>
  <c r="BE646" i="2"/>
  <c r="T646" i="2"/>
  <c r="R646" i="2"/>
  <c r="P646" i="2"/>
  <c r="BI645" i="2"/>
  <c r="BH645" i="2"/>
  <c r="BG645" i="2"/>
  <c r="BE645" i="2"/>
  <c r="T645" i="2"/>
  <c r="R645" i="2"/>
  <c r="P645" i="2"/>
  <c r="BI644" i="2"/>
  <c r="BH644" i="2"/>
  <c r="BG644" i="2"/>
  <c r="BE644" i="2"/>
  <c r="T644" i="2"/>
  <c r="R644" i="2"/>
  <c r="P644" i="2"/>
  <c r="BI643" i="2"/>
  <c r="BH643" i="2"/>
  <c r="BG643" i="2"/>
  <c r="BE643" i="2"/>
  <c r="T643" i="2"/>
  <c r="R643" i="2"/>
  <c r="P643" i="2"/>
  <c r="BI641" i="2"/>
  <c r="BH641" i="2"/>
  <c r="BG641" i="2"/>
  <c r="BE641" i="2"/>
  <c r="T641" i="2"/>
  <c r="R641" i="2"/>
  <c r="P641" i="2"/>
  <c r="BI640" i="2"/>
  <c r="BH640" i="2"/>
  <c r="BG640" i="2"/>
  <c r="BE640" i="2"/>
  <c r="T640" i="2"/>
  <c r="R640" i="2"/>
  <c r="P640" i="2"/>
  <c r="BI639" i="2"/>
  <c r="BH639" i="2"/>
  <c r="BG639" i="2"/>
  <c r="BE639" i="2"/>
  <c r="T639" i="2"/>
  <c r="R639" i="2"/>
  <c r="P639" i="2"/>
  <c r="BI638" i="2"/>
  <c r="BH638" i="2"/>
  <c r="BG638" i="2"/>
  <c r="BE638" i="2"/>
  <c r="T638" i="2"/>
  <c r="R638" i="2"/>
  <c r="P638" i="2"/>
  <c r="BI637" i="2"/>
  <c r="BH637" i="2"/>
  <c r="BG637" i="2"/>
  <c r="BE637" i="2"/>
  <c r="T637" i="2"/>
  <c r="R637" i="2"/>
  <c r="P637" i="2"/>
  <c r="BI636" i="2"/>
  <c r="BH636" i="2"/>
  <c r="BG636" i="2"/>
  <c r="BE636" i="2"/>
  <c r="T636" i="2"/>
  <c r="R636" i="2"/>
  <c r="P636" i="2"/>
  <c r="BI634" i="2"/>
  <c r="BH634" i="2"/>
  <c r="BG634" i="2"/>
  <c r="BE634" i="2"/>
  <c r="T634" i="2"/>
  <c r="R634" i="2"/>
  <c r="P634" i="2"/>
  <c r="BI633" i="2"/>
  <c r="BH633" i="2"/>
  <c r="BG633" i="2"/>
  <c r="BE633" i="2"/>
  <c r="T633" i="2"/>
  <c r="R633" i="2"/>
  <c r="P633" i="2"/>
  <c r="BI632" i="2"/>
  <c r="BH632" i="2"/>
  <c r="BG632" i="2"/>
  <c r="BE632" i="2"/>
  <c r="T632" i="2"/>
  <c r="R632" i="2"/>
  <c r="P632" i="2"/>
  <c r="BI631" i="2"/>
  <c r="BH631" i="2"/>
  <c r="BG631" i="2"/>
  <c r="BE631" i="2"/>
  <c r="T631" i="2"/>
  <c r="R631" i="2"/>
  <c r="P631" i="2"/>
  <c r="BI630" i="2"/>
  <c r="BH630" i="2"/>
  <c r="BG630" i="2"/>
  <c r="BE630" i="2"/>
  <c r="T630" i="2"/>
  <c r="R630" i="2"/>
  <c r="P630" i="2"/>
  <c r="BI629" i="2"/>
  <c r="BH629" i="2"/>
  <c r="BG629" i="2"/>
  <c r="BE629" i="2"/>
  <c r="T629" i="2"/>
  <c r="R629" i="2"/>
  <c r="P629" i="2"/>
  <c r="BI627" i="2"/>
  <c r="BH627" i="2"/>
  <c r="BG627" i="2"/>
  <c r="BE627" i="2"/>
  <c r="T627" i="2"/>
  <c r="R627" i="2"/>
  <c r="P627" i="2"/>
  <c r="BI626" i="2"/>
  <c r="BH626" i="2"/>
  <c r="BG626" i="2"/>
  <c r="BE626" i="2"/>
  <c r="T626" i="2"/>
  <c r="R626" i="2"/>
  <c r="P626" i="2"/>
  <c r="BI625" i="2"/>
  <c r="BH625" i="2"/>
  <c r="BG625" i="2"/>
  <c r="BE625" i="2"/>
  <c r="T625" i="2"/>
  <c r="R625" i="2"/>
  <c r="P625" i="2"/>
  <c r="BI624" i="2"/>
  <c r="BH624" i="2"/>
  <c r="BG624" i="2"/>
  <c r="BE624" i="2"/>
  <c r="T624" i="2"/>
  <c r="R624" i="2"/>
  <c r="P624" i="2"/>
  <c r="BI623" i="2"/>
  <c r="BH623" i="2"/>
  <c r="BG623" i="2"/>
  <c r="BE623" i="2"/>
  <c r="T623" i="2"/>
  <c r="R623" i="2"/>
  <c r="P623" i="2"/>
  <c r="BI622" i="2"/>
  <c r="BH622" i="2"/>
  <c r="BG622" i="2"/>
  <c r="BE622" i="2"/>
  <c r="T622" i="2"/>
  <c r="R622" i="2"/>
  <c r="P622" i="2"/>
  <c r="BI621" i="2"/>
  <c r="BH621" i="2"/>
  <c r="BG621" i="2"/>
  <c r="BE621" i="2"/>
  <c r="T621" i="2"/>
  <c r="R621" i="2"/>
  <c r="P621" i="2"/>
  <c r="BI620" i="2"/>
  <c r="BH620" i="2"/>
  <c r="BG620" i="2"/>
  <c r="BE620" i="2"/>
  <c r="T620" i="2"/>
  <c r="R620" i="2"/>
  <c r="P620" i="2"/>
  <c r="BI619" i="2"/>
  <c r="BH619" i="2"/>
  <c r="BG619" i="2"/>
  <c r="BE619" i="2"/>
  <c r="T619" i="2"/>
  <c r="R619" i="2"/>
  <c r="P619" i="2"/>
  <c r="BI618" i="2"/>
  <c r="BH618" i="2"/>
  <c r="BG618" i="2"/>
  <c r="BE618" i="2"/>
  <c r="T618" i="2"/>
  <c r="R618" i="2"/>
  <c r="P618" i="2"/>
  <c r="BI617" i="2"/>
  <c r="BH617" i="2"/>
  <c r="BG617" i="2"/>
  <c r="BE617" i="2"/>
  <c r="T617" i="2"/>
  <c r="R617" i="2"/>
  <c r="P617" i="2"/>
  <c r="BI616" i="2"/>
  <c r="BH616" i="2"/>
  <c r="BG616" i="2"/>
  <c r="BE616" i="2"/>
  <c r="T616" i="2"/>
  <c r="R616" i="2"/>
  <c r="P616" i="2"/>
  <c r="BI615" i="2"/>
  <c r="BH615" i="2"/>
  <c r="BG615" i="2"/>
  <c r="BE615" i="2"/>
  <c r="T615" i="2"/>
  <c r="R615" i="2"/>
  <c r="P615" i="2"/>
  <c r="BI614" i="2"/>
  <c r="BH614" i="2"/>
  <c r="BG614" i="2"/>
  <c r="BE614" i="2"/>
  <c r="T614" i="2"/>
  <c r="R614" i="2"/>
  <c r="P614" i="2"/>
  <c r="BI613" i="2"/>
  <c r="BH613" i="2"/>
  <c r="BG613" i="2"/>
  <c r="BE613" i="2"/>
  <c r="T613" i="2"/>
  <c r="R613" i="2"/>
  <c r="P613" i="2"/>
  <c r="BI612" i="2"/>
  <c r="BH612" i="2"/>
  <c r="BG612" i="2"/>
  <c r="BE612" i="2"/>
  <c r="T612" i="2"/>
  <c r="R612" i="2"/>
  <c r="P612" i="2"/>
  <c r="BI611" i="2"/>
  <c r="BH611" i="2"/>
  <c r="BG611" i="2"/>
  <c r="BE611" i="2"/>
  <c r="T611" i="2"/>
  <c r="R611" i="2"/>
  <c r="P611" i="2"/>
  <c r="BI610" i="2"/>
  <c r="BH610" i="2"/>
  <c r="BG610" i="2"/>
  <c r="BE610" i="2"/>
  <c r="T610" i="2"/>
  <c r="R610" i="2"/>
  <c r="P610" i="2"/>
  <c r="BI608" i="2"/>
  <c r="BH608" i="2"/>
  <c r="BG608" i="2"/>
  <c r="BE608" i="2"/>
  <c r="T608" i="2"/>
  <c r="R608" i="2"/>
  <c r="P608" i="2"/>
  <c r="BI607" i="2"/>
  <c r="BH607" i="2"/>
  <c r="BG607" i="2"/>
  <c r="BE607" i="2"/>
  <c r="T607" i="2"/>
  <c r="R607" i="2"/>
  <c r="P607" i="2"/>
  <c r="BI606" i="2"/>
  <c r="BH606" i="2"/>
  <c r="BG606" i="2"/>
  <c r="BE606" i="2"/>
  <c r="T606" i="2"/>
  <c r="R606" i="2"/>
  <c r="P606" i="2"/>
  <c r="BI605" i="2"/>
  <c r="BH605" i="2"/>
  <c r="BG605" i="2"/>
  <c r="BE605" i="2"/>
  <c r="T605" i="2"/>
  <c r="R605" i="2"/>
  <c r="P605" i="2"/>
  <c r="BI603" i="2"/>
  <c r="BH603" i="2"/>
  <c r="BG603" i="2"/>
  <c r="BE603" i="2"/>
  <c r="T603" i="2"/>
  <c r="R603" i="2"/>
  <c r="P603" i="2"/>
  <c r="BI602" i="2"/>
  <c r="BH602" i="2"/>
  <c r="BG602" i="2"/>
  <c r="BE602" i="2"/>
  <c r="T602" i="2"/>
  <c r="R602" i="2"/>
  <c r="P602" i="2"/>
  <c r="BI601" i="2"/>
  <c r="BH601" i="2"/>
  <c r="BG601" i="2"/>
  <c r="BE601" i="2"/>
  <c r="T601" i="2"/>
  <c r="R601" i="2"/>
  <c r="P601" i="2"/>
  <c r="BI599" i="2"/>
  <c r="BH599" i="2"/>
  <c r="BG599" i="2"/>
  <c r="BE599" i="2"/>
  <c r="T599" i="2"/>
  <c r="R599" i="2"/>
  <c r="P599" i="2"/>
  <c r="BI598" i="2"/>
  <c r="BH598" i="2"/>
  <c r="BG598" i="2"/>
  <c r="BE598" i="2"/>
  <c r="T598" i="2"/>
  <c r="R598" i="2"/>
  <c r="P598" i="2"/>
  <c r="BI597" i="2"/>
  <c r="BH597" i="2"/>
  <c r="BG597" i="2"/>
  <c r="BE597" i="2"/>
  <c r="T597" i="2"/>
  <c r="R597" i="2"/>
  <c r="P597" i="2"/>
  <c r="BI596" i="2"/>
  <c r="BH596" i="2"/>
  <c r="BG596" i="2"/>
  <c r="BE596" i="2"/>
  <c r="T596" i="2"/>
  <c r="R596" i="2"/>
  <c r="P596" i="2"/>
  <c r="BI595" i="2"/>
  <c r="BH595" i="2"/>
  <c r="BG595" i="2"/>
  <c r="BE595" i="2"/>
  <c r="T595" i="2"/>
  <c r="R595" i="2"/>
  <c r="P595" i="2"/>
  <c r="BI594" i="2"/>
  <c r="BH594" i="2"/>
  <c r="BG594" i="2"/>
  <c r="BE594" i="2"/>
  <c r="T594" i="2"/>
  <c r="R594" i="2"/>
  <c r="P594" i="2"/>
  <c r="BI593" i="2"/>
  <c r="BH593" i="2"/>
  <c r="BG593" i="2"/>
  <c r="BE593" i="2"/>
  <c r="T593" i="2"/>
  <c r="R593" i="2"/>
  <c r="P593" i="2"/>
  <c r="BI592" i="2"/>
  <c r="BH592" i="2"/>
  <c r="BG592" i="2"/>
  <c r="BE592" i="2"/>
  <c r="T592" i="2"/>
  <c r="R592" i="2"/>
  <c r="P592" i="2"/>
  <c r="BI591" i="2"/>
  <c r="BH591" i="2"/>
  <c r="BG591" i="2"/>
  <c r="BE591" i="2"/>
  <c r="T591" i="2"/>
  <c r="R591" i="2"/>
  <c r="P591" i="2"/>
  <c r="BI590" i="2"/>
  <c r="BH590" i="2"/>
  <c r="BG590" i="2"/>
  <c r="BE590" i="2"/>
  <c r="T590" i="2"/>
  <c r="R590" i="2"/>
  <c r="P590" i="2"/>
  <c r="BI589" i="2"/>
  <c r="BH589" i="2"/>
  <c r="BG589" i="2"/>
  <c r="BE589" i="2"/>
  <c r="T589" i="2"/>
  <c r="R589" i="2"/>
  <c r="P589" i="2"/>
  <c r="BI586" i="2"/>
  <c r="BH586" i="2"/>
  <c r="BG586" i="2"/>
  <c r="BE586" i="2"/>
  <c r="T586" i="2"/>
  <c r="R586" i="2"/>
  <c r="P586" i="2"/>
  <c r="BI585" i="2"/>
  <c r="BH585" i="2"/>
  <c r="BG585" i="2"/>
  <c r="BE585" i="2"/>
  <c r="T585" i="2"/>
  <c r="R585" i="2"/>
  <c r="P585" i="2"/>
  <c r="BI584" i="2"/>
  <c r="BH584" i="2"/>
  <c r="BG584" i="2"/>
  <c r="BE584" i="2"/>
  <c r="T584" i="2"/>
  <c r="R584" i="2"/>
  <c r="P584" i="2"/>
  <c r="BI583" i="2"/>
  <c r="BH583" i="2"/>
  <c r="BG583" i="2"/>
  <c r="BE583" i="2"/>
  <c r="T583" i="2"/>
  <c r="R583" i="2"/>
  <c r="P583" i="2"/>
  <c r="BI582" i="2"/>
  <c r="BH582" i="2"/>
  <c r="BG582" i="2"/>
  <c r="BE582" i="2"/>
  <c r="T582" i="2"/>
  <c r="R582" i="2"/>
  <c r="P582" i="2"/>
  <c r="BI581" i="2"/>
  <c r="BH581" i="2"/>
  <c r="BG581" i="2"/>
  <c r="BE581" i="2"/>
  <c r="T581" i="2"/>
  <c r="R581" i="2"/>
  <c r="P581" i="2"/>
  <c r="BI580" i="2"/>
  <c r="BH580" i="2"/>
  <c r="BG580" i="2"/>
  <c r="BE580" i="2"/>
  <c r="T580" i="2"/>
  <c r="R580" i="2"/>
  <c r="P580" i="2"/>
  <c r="BI579" i="2"/>
  <c r="BH579" i="2"/>
  <c r="BG579" i="2"/>
  <c r="BE579" i="2"/>
  <c r="T579" i="2"/>
  <c r="R579" i="2"/>
  <c r="P579" i="2"/>
  <c r="BI576" i="2"/>
  <c r="BH576" i="2"/>
  <c r="BG576" i="2"/>
  <c r="BE576" i="2"/>
  <c r="T576" i="2"/>
  <c r="T575" i="2"/>
  <c r="R576" i="2"/>
  <c r="R575" i="2"/>
  <c r="P576" i="2"/>
  <c r="P575" i="2"/>
  <c r="BI574" i="2"/>
  <c r="BH574" i="2"/>
  <c r="BG574" i="2"/>
  <c r="BE574" i="2"/>
  <c r="T574" i="2"/>
  <c r="T573" i="2"/>
  <c r="R574" i="2"/>
  <c r="R573" i="2"/>
  <c r="P574" i="2"/>
  <c r="P573" i="2"/>
  <c r="BI572" i="2"/>
  <c r="BH572" i="2"/>
  <c r="BG572" i="2"/>
  <c r="BE572" i="2"/>
  <c r="T572" i="2"/>
  <c r="R572" i="2"/>
  <c r="P572" i="2"/>
  <c r="BI571" i="2"/>
  <c r="BH571" i="2"/>
  <c r="BG571" i="2"/>
  <c r="BE571" i="2"/>
  <c r="T571" i="2"/>
  <c r="R571" i="2"/>
  <c r="P571" i="2"/>
  <c r="BI570" i="2"/>
  <c r="BH570" i="2"/>
  <c r="BG570" i="2"/>
  <c r="BE570" i="2"/>
  <c r="T570" i="2"/>
  <c r="R570" i="2"/>
  <c r="P570" i="2"/>
  <c r="BI568" i="2"/>
  <c r="BH568" i="2"/>
  <c r="BG568" i="2"/>
  <c r="BE568" i="2"/>
  <c r="T568" i="2"/>
  <c r="R568" i="2"/>
  <c r="P568" i="2"/>
  <c r="BI567" i="2"/>
  <c r="BH567" i="2"/>
  <c r="BG567" i="2"/>
  <c r="BE567" i="2"/>
  <c r="T567" i="2"/>
  <c r="R567" i="2"/>
  <c r="P567" i="2"/>
  <c r="BI566" i="2"/>
  <c r="BH566" i="2"/>
  <c r="BG566" i="2"/>
  <c r="BE566" i="2"/>
  <c r="T566" i="2"/>
  <c r="R566" i="2"/>
  <c r="P566" i="2"/>
  <c r="BI564" i="2"/>
  <c r="BH564" i="2"/>
  <c r="BG564" i="2"/>
  <c r="BE564" i="2"/>
  <c r="T564" i="2"/>
  <c r="R564" i="2"/>
  <c r="P564" i="2"/>
  <c r="BI563" i="2"/>
  <c r="BH563" i="2"/>
  <c r="BG563" i="2"/>
  <c r="BE563" i="2"/>
  <c r="T563" i="2"/>
  <c r="R563" i="2"/>
  <c r="P563" i="2"/>
  <c r="BI562" i="2"/>
  <c r="BH562" i="2"/>
  <c r="BG562" i="2"/>
  <c r="BE562" i="2"/>
  <c r="T562" i="2"/>
  <c r="R562" i="2"/>
  <c r="P562" i="2"/>
  <c r="BI561" i="2"/>
  <c r="BH561" i="2"/>
  <c r="BG561" i="2"/>
  <c r="BE561" i="2"/>
  <c r="T561" i="2"/>
  <c r="R561" i="2"/>
  <c r="P561" i="2"/>
  <c r="BI560" i="2"/>
  <c r="BH560" i="2"/>
  <c r="BG560" i="2"/>
  <c r="BE560" i="2"/>
  <c r="T560" i="2"/>
  <c r="R560" i="2"/>
  <c r="P560" i="2"/>
  <c r="BI559" i="2"/>
  <c r="BH559" i="2"/>
  <c r="BG559" i="2"/>
  <c r="BE559" i="2"/>
  <c r="T559" i="2"/>
  <c r="R559" i="2"/>
  <c r="P559" i="2"/>
  <c r="BI558" i="2"/>
  <c r="BH558" i="2"/>
  <c r="BG558" i="2"/>
  <c r="BE558" i="2"/>
  <c r="T558" i="2"/>
  <c r="R558" i="2"/>
  <c r="P558" i="2"/>
  <c r="BI557" i="2"/>
  <c r="BH557" i="2"/>
  <c r="BG557" i="2"/>
  <c r="BE557" i="2"/>
  <c r="T557" i="2"/>
  <c r="R557" i="2"/>
  <c r="P557" i="2"/>
  <c r="BI556" i="2"/>
  <c r="BH556" i="2"/>
  <c r="BG556" i="2"/>
  <c r="BE556" i="2"/>
  <c r="T556" i="2"/>
  <c r="R556" i="2"/>
  <c r="P556" i="2"/>
  <c r="BI554" i="2"/>
  <c r="BH554" i="2"/>
  <c r="BG554" i="2"/>
  <c r="BE554" i="2"/>
  <c r="T554" i="2"/>
  <c r="R554" i="2"/>
  <c r="P554" i="2"/>
  <c r="BI553" i="2"/>
  <c r="BH553" i="2"/>
  <c r="BG553" i="2"/>
  <c r="BE553" i="2"/>
  <c r="T553" i="2"/>
  <c r="R553" i="2"/>
  <c r="P553" i="2"/>
  <c r="BI552" i="2"/>
  <c r="BH552" i="2"/>
  <c r="BG552" i="2"/>
  <c r="BE552" i="2"/>
  <c r="T552" i="2"/>
  <c r="R552" i="2"/>
  <c r="P552" i="2"/>
  <c r="BI551" i="2"/>
  <c r="BH551" i="2"/>
  <c r="BG551" i="2"/>
  <c r="BE551" i="2"/>
  <c r="T551" i="2"/>
  <c r="R551" i="2"/>
  <c r="P551" i="2"/>
  <c r="BI550" i="2"/>
  <c r="BH550" i="2"/>
  <c r="BG550" i="2"/>
  <c r="BE550" i="2"/>
  <c r="T550" i="2"/>
  <c r="R550" i="2"/>
  <c r="P550" i="2"/>
  <c r="BI549" i="2"/>
  <c r="BH549" i="2"/>
  <c r="BG549" i="2"/>
  <c r="BE549" i="2"/>
  <c r="T549" i="2"/>
  <c r="R549" i="2"/>
  <c r="P549" i="2"/>
  <c r="BI548" i="2"/>
  <c r="BH548" i="2"/>
  <c r="BG548" i="2"/>
  <c r="BE548" i="2"/>
  <c r="T548" i="2"/>
  <c r="R548" i="2"/>
  <c r="P548" i="2"/>
  <c r="BI546" i="2"/>
  <c r="BH546" i="2"/>
  <c r="BG546" i="2"/>
  <c r="BE546" i="2"/>
  <c r="T546" i="2"/>
  <c r="R546" i="2"/>
  <c r="P546" i="2"/>
  <c r="BI545" i="2"/>
  <c r="BH545" i="2"/>
  <c r="BG545" i="2"/>
  <c r="BE545" i="2"/>
  <c r="T545" i="2"/>
  <c r="R545" i="2"/>
  <c r="P545" i="2"/>
  <c r="BI544" i="2"/>
  <c r="BH544" i="2"/>
  <c r="BG544" i="2"/>
  <c r="BE544" i="2"/>
  <c r="T544" i="2"/>
  <c r="R544" i="2"/>
  <c r="P544" i="2"/>
  <c r="BI543" i="2"/>
  <c r="BH543" i="2"/>
  <c r="BG543" i="2"/>
  <c r="BE543" i="2"/>
  <c r="T543" i="2"/>
  <c r="R543" i="2"/>
  <c r="P543" i="2"/>
  <c r="BI542" i="2"/>
  <c r="BH542" i="2"/>
  <c r="BG542" i="2"/>
  <c r="BE542" i="2"/>
  <c r="T542" i="2"/>
  <c r="R542" i="2"/>
  <c r="P542" i="2"/>
  <c r="BI541" i="2"/>
  <c r="BH541" i="2"/>
  <c r="BG541" i="2"/>
  <c r="BE541" i="2"/>
  <c r="T541" i="2"/>
  <c r="R541" i="2"/>
  <c r="P541" i="2"/>
  <c r="BI539" i="2"/>
  <c r="BH539" i="2"/>
  <c r="BG539" i="2"/>
  <c r="BE539" i="2"/>
  <c r="T539" i="2"/>
  <c r="R539" i="2"/>
  <c r="P539" i="2"/>
  <c r="BI538" i="2"/>
  <c r="BH538" i="2"/>
  <c r="BG538" i="2"/>
  <c r="BE538" i="2"/>
  <c r="T538" i="2"/>
  <c r="R538" i="2"/>
  <c r="P538" i="2"/>
  <c r="BI537" i="2"/>
  <c r="BH537" i="2"/>
  <c r="BG537" i="2"/>
  <c r="BE537" i="2"/>
  <c r="T537" i="2"/>
  <c r="R537" i="2"/>
  <c r="P537" i="2"/>
  <c r="BI536" i="2"/>
  <c r="BH536" i="2"/>
  <c r="BG536" i="2"/>
  <c r="BE536" i="2"/>
  <c r="T536" i="2"/>
  <c r="R536" i="2"/>
  <c r="P536" i="2"/>
  <c r="BI535" i="2"/>
  <c r="BH535" i="2"/>
  <c r="BG535" i="2"/>
  <c r="BE535" i="2"/>
  <c r="T535" i="2"/>
  <c r="R535" i="2"/>
  <c r="P535" i="2"/>
  <c r="BI534" i="2"/>
  <c r="BH534" i="2"/>
  <c r="BG534" i="2"/>
  <c r="BE534" i="2"/>
  <c r="T534" i="2"/>
  <c r="R534" i="2"/>
  <c r="P534" i="2"/>
  <c r="BI533" i="2"/>
  <c r="BH533" i="2"/>
  <c r="BG533" i="2"/>
  <c r="BE533" i="2"/>
  <c r="T533" i="2"/>
  <c r="R533" i="2"/>
  <c r="P533" i="2"/>
  <c r="BI532" i="2"/>
  <c r="BH532" i="2"/>
  <c r="BG532" i="2"/>
  <c r="BE532" i="2"/>
  <c r="T532" i="2"/>
  <c r="R532" i="2"/>
  <c r="P532" i="2"/>
  <c r="BI531" i="2"/>
  <c r="BH531" i="2"/>
  <c r="BG531" i="2"/>
  <c r="BE531" i="2"/>
  <c r="T531" i="2"/>
  <c r="R531" i="2"/>
  <c r="P531" i="2"/>
  <c r="BI530" i="2"/>
  <c r="BH530" i="2"/>
  <c r="BG530" i="2"/>
  <c r="BE530" i="2"/>
  <c r="T530" i="2"/>
  <c r="R530" i="2"/>
  <c r="P530" i="2"/>
  <c r="BI529" i="2"/>
  <c r="BH529" i="2"/>
  <c r="BG529" i="2"/>
  <c r="BE529" i="2"/>
  <c r="T529" i="2"/>
  <c r="R529" i="2"/>
  <c r="P529" i="2"/>
  <c r="BI528" i="2"/>
  <c r="BH528" i="2"/>
  <c r="BG528" i="2"/>
  <c r="BE528" i="2"/>
  <c r="T528" i="2"/>
  <c r="R528" i="2"/>
  <c r="P528" i="2"/>
  <c r="BI527" i="2"/>
  <c r="BH527" i="2"/>
  <c r="BG527" i="2"/>
  <c r="BE527" i="2"/>
  <c r="T527" i="2"/>
  <c r="R527" i="2"/>
  <c r="P527" i="2"/>
  <c r="BI525" i="2"/>
  <c r="BH525" i="2"/>
  <c r="BG525" i="2"/>
  <c r="BE525" i="2"/>
  <c r="T525" i="2"/>
  <c r="R525" i="2"/>
  <c r="P525" i="2"/>
  <c r="BI524" i="2"/>
  <c r="BH524" i="2"/>
  <c r="BG524" i="2"/>
  <c r="BE524" i="2"/>
  <c r="T524" i="2"/>
  <c r="R524" i="2"/>
  <c r="P524" i="2"/>
  <c r="BI522" i="2"/>
  <c r="BH522" i="2"/>
  <c r="BG522" i="2"/>
  <c r="BE522" i="2"/>
  <c r="T522" i="2"/>
  <c r="R522" i="2"/>
  <c r="P522" i="2"/>
  <c r="BI521" i="2"/>
  <c r="BH521" i="2"/>
  <c r="BG521" i="2"/>
  <c r="BE521" i="2"/>
  <c r="T521" i="2"/>
  <c r="R521" i="2"/>
  <c r="P521" i="2"/>
  <c r="BI519" i="2"/>
  <c r="BH519" i="2"/>
  <c r="BG519" i="2"/>
  <c r="BE519" i="2"/>
  <c r="T519" i="2"/>
  <c r="R519" i="2"/>
  <c r="P519" i="2"/>
  <c r="BI518" i="2"/>
  <c r="BH518" i="2"/>
  <c r="BG518" i="2"/>
  <c r="BE518" i="2"/>
  <c r="T518" i="2"/>
  <c r="R518" i="2"/>
  <c r="P518" i="2"/>
  <c r="BI517" i="2"/>
  <c r="BH517" i="2"/>
  <c r="BG517" i="2"/>
  <c r="BE517" i="2"/>
  <c r="T517" i="2"/>
  <c r="R517" i="2"/>
  <c r="P517" i="2"/>
  <c r="BI516" i="2"/>
  <c r="BH516" i="2"/>
  <c r="BG516" i="2"/>
  <c r="BE516" i="2"/>
  <c r="T516" i="2"/>
  <c r="R516" i="2"/>
  <c r="P516" i="2"/>
  <c r="BI515" i="2"/>
  <c r="BH515" i="2"/>
  <c r="BG515" i="2"/>
  <c r="BE515" i="2"/>
  <c r="T515" i="2"/>
  <c r="R515" i="2"/>
  <c r="P515" i="2"/>
  <c r="BI514" i="2"/>
  <c r="BH514" i="2"/>
  <c r="BG514" i="2"/>
  <c r="BE514" i="2"/>
  <c r="T514" i="2"/>
  <c r="R514" i="2"/>
  <c r="P514" i="2"/>
  <c r="BI513" i="2"/>
  <c r="BH513" i="2"/>
  <c r="BG513" i="2"/>
  <c r="BE513" i="2"/>
  <c r="T513" i="2"/>
  <c r="R513" i="2"/>
  <c r="P513" i="2"/>
  <c r="BI512" i="2"/>
  <c r="BH512" i="2"/>
  <c r="BG512" i="2"/>
  <c r="BE512" i="2"/>
  <c r="T512" i="2"/>
  <c r="R512" i="2"/>
  <c r="P512" i="2"/>
  <c r="BI511" i="2"/>
  <c r="BH511" i="2"/>
  <c r="BG511" i="2"/>
  <c r="BE511" i="2"/>
  <c r="T511" i="2"/>
  <c r="R511" i="2"/>
  <c r="P511" i="2"/>
  <c r="BI510" i="2"/>
  <c r="BH510" i="2"/>
  <c r="BG510" i="2"/>
  <c r="BE510" i="2"/>
  <c r="T510" i="2"/>
  <c r="R510" i="2"/>
  <c r="P510" i="2"/>
  <c r="BI509" i="2"/>
  <c r="BH509" i="2"/>
  <c r="BG509" i="2"/>
  <c r="BE509" i="2"/>
  <c r="T509" i="2"/>
  <c r="R509" i="2"/>
  <c r="P509" i="2"/>
  <c r="BI508" i="2"/>
  <c r="BH508" i="2"/>
  <c r="BG508" i="2"/>
  <c r="BE508" i="2"/>
  <c r="T508" i="2"/>
  <c r="R508" i="2"/>
  <c r="P508" i="2"/>
  <c r="BI507" i="2"/>
  <c r="BH507" i="2"/>
  <c r="BG507" i="2"/>
  <c r="BE507" i="2"/>
  <c r="T507" i="2"/>
  <c r="R507" i="2"/>
  <c r="P507" i="2"/>
  <c r="BI506" i="2"/>
  <c r="BH506" i="2"/>
  <c r="BG506" i="2"/>
  <c r="BE506" i="2"/>
  <c r="T506" i="2"/>
  <c r="R506" i="2"/>
  <c r="P506" i="2"/>
  <c r="BI505" i="2"/>
  <c r="BH505" i="2"/>
  <c r="BG505" i="2"/>
  <c r="BE505" i="2"/>
  <c r="T505" i="2"/>
  <c r="R505" i="2"/>
  <c r="P505" i="2"/>
  <c r="BI504" i="2"/>
  <c r="BH504" i="2"/>
  <c r="BG504" i="2"/>
  <c r="BE504" i="2"/>
  <c r="T504" i="2"/>
  <c r="R504" i="2"/>
  <c r="P504" i="2"/>
  <c r="BI503" i="2"/>
  <c r="BH503" i="2"/>
  <c r="BG503" i="2"/>
  <c r="BE503" i="2"/>
  <c r="T503" i="2"/>
  <c r="R503" i="2"/>
  <c r="P503" i="2"/>
  <c r="BI502" i="2"/>
  <c r="BH502" i="2"/>
  <c r="BG502" i="2"/>
  <c r="BE502" i="2"/>
  <c r="T502" i="2"/>
  <c r="R502" i="2"/>
  <c r="P502" i="2"/>
  <c r="BI500" i="2"/>
  <c r="BH500" i="2"/>
  <c r="BG500" i="2"/>
  <c r="BE500" i="2"/>
  <c r="T500" i="2"/>
  <c r="R500" i="2"/>
  <c r="P500" i="2"/>
  <c r="BI499" i="2"/>
  <c r="BH499" i="2"/>
  <c r="BG499" i="2"/>
  <c r="BE499" i="2"/>
  <c r="T499" i="2"/>
  <c r="R499" i="2"/>
  <c r="P499" i="2"/>
  <c r="BI498" i="2"/>
  <c r="BH498" i="2"/>
  <c r="BG498" i="2"/>
  <c r="BE498" i="2"/>
  <c r="T498" i="2"/>
  <c r="R498" i="2"/>
  <c r="P498" i="2"/>
  <c r="BI497" i="2"/>
  <c r="BH497" i="2"/>
  <c r="BG497" i="2"/>
  <c r="BE497" i="2"/>
  <c r="T497" i="2"/>
  <c r="R497" i="2"/>
  <c r="P497" i="2"/>
  <c r="BI496" i="2"/>
  <c r="BH496" i="2"/>
  <c r="BG496" i="2"/>
  <c r="BE496" i="2"/>
  <c r="T496" i="2"/>
  <c r="R496" i="2"/>
  <c r="P496" i="2"/>
  <c r="BI495" i="2"/>
  <c r="BH495" i="2"/>
  <c r="BG495" i="2"/>
  <c r="BE495" i="2"/>
  <c r="T495" i="2"/>
  <c r="R495" i="2"/>
  <c r="P495" i="2"/>
  <c r="BI494" i="2"/>
  <c r="BH494" i="2"/>
  <c r="BG494" i="2"/>
  <c r="BE494" i="2"/>
  <c r="T494" i="2"/>
  <c r="R494" i="2"/>
  <c r="P494" i="2"/>
  <c r="BI493" i="2"/>
  <c r="BH493" i="2"/>
  <c r="BG493" i="2"/>
  <c r="BE493" i="2"/>
  <c r="T493" i="2"/>
  <c r="R493" i="2"/>
  <c r="P493" i="2"/>
  <c r="BI492" i="2"/>
  <c r="BH492" i="2"/>
  <c r="BG492" i="2"/>
  <c r="BE492" i="2"/>
  <c r="T492" i="2"/>
  <c r="R492" i="2"/>
  <c r="P492" i="2"/>
  <c r="BI491" i="2"/>
  <c r="BH491" i="2"/>
  <c r="BG491" i="2"/>
  <c r="BE491" i="2"/>
  <c r="T491" i="2"/>
  <c r="R491" i="2"/>
  <c r="P491" i="2"/>
  <c r="BI490" i="2"/>
  <c r="BH490" i="2"/>
  <c r="BG490" i="2"/>
  <c r="BE490" i="2"/>
  <c r="T490" i="2"/>
  <c r="R490" i="2"/>
  <c r="P490" i="2"/>
  <c r="BI489" i="2"/>
  <c r="BH489" i="2"/>
  <c r="BG489" i="2"/>
  <c r="BE489" i="2"/>
  <c r="T489" i="2"/>
  <c r="R489" i="2"/>
  <c r="P489" i="2"/>
  <c r="BI488" i="2"/>
  <c r="BH488" i="2"/>
  <c r="BG488" i="2"/>
  <c r="BE488" i="2"/>
  <c r="T488" i="2"/>
  <c r="R488" i="2"/>
  <c r="P488" i="2"/>
  <c r="BI487" i="2"/>
  <c r="BH487" i="2"/>
  <c r="BG487" i="2"/>
  <c r="BE487" i="2"/>
  <c r="T487" i="2"/>
  <c r="R487" i="2"/>
  <c r="P487" i="2"/>
  <c r="BI486" i="2"/>
  <c r="BH486" i="2"/>
  <c r="BG486" i="2"/>
  <c r="BE486" i="2"/>
  <c r="T486" i="2"/>
  <c r="R486" i="2"/>
  <c r="P486" i="2"/>
  <c r="BI485" i="2"/>
  <c r="BH485" i="2"/>
  <c r="BG485" i="2"/>
  <c r="BE485" i="2"/>
  <c r="T485" i="2"/>
  <c r="R485" i="2"/>
  <c r="P485" i="2"/>
  <c r="BI484" i="2"/>
  <c r="BH484" i="2"/>
  <c r="BG484" i="2"/>
  <c r="BE484" i="2"/>
  <c r="T484" i="2"/>
  <c r="R484" i="2"/>
  <c r="P484" i="2"/>
  <c r="BI483" i="2"/>
  <c r="BH483" i="2"/>
  <c r="BG483" i="2"/>
  <c r="BE483" i="2"/>
  <c r="T483" i="2"/>
  <c r="R483" i="2"/>
  <c r="P483" i="2"/>
  <c r="BI482" i="2"/>
  <c r="BH482" i="2"/>
  <c r="BG482" i="2"/>
  <c r="BE482" i="2"/>
  <c r="T482" i="2"/>
  <c r="R482" i="2"/>
  <c r="P482" i="2"/>
  <c r="BI481" i="2"/>
  <c r="BH481" i="2"/>
  <c r="BG481" i="2"/>
  <c r="BE481" i="2"/>
  <c r="T481" i="2"/>
  <c r="R481" i="2"/>
  <c r="P481" i="2"/>
  <c r="BI480" i="2"/>
  <c r="BH480" i="2"/>
  <c r="BG480" i="2"/>
  <c r="BE480" i="2"/>
  <c r="T480" i="2"/>
  <c r="R480" i="2"/>
  <c r="P480" i="2"/>
  <c r="BI479" i="2"/>
  <c r="BH479" i="2"/>
  <c r="BG479" i="2"/>
  <c r="BE479" i="2"/>
  <c r="T479" i="2"/>
  <c r="R479" i="2"/>
  <c r="P479" i="2"/>
  <c r="BI478" i="2"/>
  <c r="BH478" i="2"/>
  <c r="BG478" i="2"/>
  <c r="BE478" i="2"/>
  <c r="T478" i="2"/>
  <c r="R478" i="2"/>
  <c r="P478" i="2"/>
  <c r="BI477" i="2"/>
  <c r="BH477" i="2"/>
  <c r="BG477" i="2"/>
  <c r="BE477" i="2"/>
  <c r="T477" i="2"/>
  <c r="R477" i="2"/>
  <c r="P477" i="2"/>
  <c r="BI476" i="2"/>
  <c r="BH476" i="2"/>
  <c r="BG476" i="2"/>
  <c r="BE476" i="2"/>
  <c r="T476" i="2"/>
  <c r="R476" i="2"/>
  <c r="P476" i="2"/>
  <c r="BI475" i="2"/>
  <c r="BH475" i="2"/>
  <c r="BG475" i="2"/>
  <c r="BE475" i="2"/>
  <c r="T475" i="2"/>
  <c r="R475" i="2"/>
  <c r="P475" i="2"/>
  <c r="BI474" i="2"/>
  <c r="BH474" i="2"/>
  <c r="BG474" i="2"/>
  <c r="BE474" i="2"/>
  <c r="T474" i="2"/>
  <c r="R474" i="2"/>
  <c r="P474" i="2"/>
  <c r="BI473" i="2"/>
  <c r="BH473" i="2"/>
  <c r="BG473" i="2"/>
  <c r="BE473" i="2"/>
  <c r="T473" i="2"/>
  <c r="R473" i="2"/>
  <c r="P473" i="2"/>
  <c r="BI471" i="2"/>
  <c r="BH471" i="2"/>
  <c r="BG471" i="2"/>
  <c r="BE471" i="2"/>
  <c r="T471" i="2"/>
  <c r="R471" i="2"/>
  <c r="P471" i="2"/>
  <c r="BI470" i="2"/>
  <c r="BH470" i="2"/>
  <c r="BG470" i="2"/>
  <c r="BE470" i="2"/>
  <c r="T470" i="2"/>
  <c r="R470" i="2"/>
  <c r="P470" i="2"/>
  <c r="BI469" i="2"/>
  <c r="BH469" i="2"/>
  <c r="BG469" i="2"/>
  <c r="BE469" i="2"/>
  <c r="T469" i="2"/>
  <c r="R469" i="2"/>
  <c r="P469" i="2"/>
  <c r="BI468" i="2"/>
  <c r="BH468" i="2"/>
  <c r="BG468" i="2"/>
  <c r="BE468" i="2"/>
  <c r="T468" i="2"/>
  <c r="R468" i="2"/>
  <c r="P468" i="2"/>
  <c r="BI467" i="2"/>
  <c r="BH467" i="2"/>
  <c r="BG467" i="2"/>
  <c r="BE467" i="2"/>
  <c r="T467" i="2"/>
  <c r="R467" i="2"/>
  <c r="P467" i="2"/>
  <c r="BI466" i="2"/>
  <c r="BH466" i="2"/>
  <c r="BG466" i="2"/>
  <c r="BE466" i="2"/>
  <c r="T466" i="2"/>
  <c r="R466" i="2"/>
  <c r="P466" i="2"/>
  <c r="BI465" i="2"/>
  <c r="BH465" i="2"/>
  <c r="BG465" i="2"/>
  <c r="BE465" i="2"/>
  <c r="T465" i="2"/>
  <c r="R465" i="2"/>
  <c r="P465" i="2"/>
  <c r="BI464" i="2"/>
  <c r="BH464" i="2"/>
  <c r="BG464" i="2"/>
  <c r="BE464" i="2"/>
  <c r="T464" i="2"/>
  <c r="R464" i="2"/>
  <c r="P464" i="2"/>
  <c r="BI463" i="2"/>
  <c r="BH463" i="2"/>
  <c r="BG463" i="2"/>
  <c r="BE463" i="2"/>
  <c r="T463" i="2"/>
  <c r="R463" i="2"/>
  <c r="P463" i="2"/>
  <c r="BI462" i="2"/>
  <c r="BH462" i="2"/>
  <c r="BG462" i="2"/>
  <c r="BE462" i="2"/>
  <c r="T462" i="2"/>
  <c r="R462" i="2"/>
  <c r="P462" i="2"/>
  <c r="BI461" i="2"/>
  <c r="BH461" i="2"/>
  <c r="BG461" i="2"/>
  <c r="BE461" i="2"/>
  <c r="T461" i="2"/>
  <c r="R461" i="2"/>
  <c r="P461" i="2"/>
  <c r="BI459" i="2"/>
  <c r="BH459" i="2"/>
  <c r="BG459" i="2"/>
  <c r="BE459" i="2"/>
  <c r="T459" i="2"/>
  <c r="R459" i="2"/>
  <c r="P459" i="2"/>
  <c r="BI458" i="2"/>
  <c r="BH458" i="2"/>
  <c r="BG458" i="2"/>
  <c r="BE458" i="2"/>
  <c r="T458" i="2"/>
  <c r="R458" i="2"/>
  <c r="P458" i="2"/>
  <c r="BI457" i="2"/>
  <c r="BH457" i="2"/>
  <c r="BG457" i="2"/>
  <c r="BE457" i="2"/>
  <c r="T457" i="2"/>
  <c r="R457" i="2"/>
  <c r="P457" i="2"/>
  <c r="BI456" i="2"/>
  <c r="BH456" i="2"/>
  <c r="BG456" i="2"/>
  <c r="BE456" i="2"/>
  <c r="T456" i="2"/>
  <c r="R456" i="2"/>
  <c r="P456" i="2"/>
  <c r="BI455" i="2"/>
  <c r="BH455" i="2"/>
  <c r="BG455" i="2"/>
  <c r="BE455" i="2"/>
  <c r="T455" i="2"/>
  <c r="R455" i="2"/>
  <c r="P455" i="2"/>
  <c r="BI454" i="2"/>
  <c r="BH454" i="2"/>
  <c r="BG454" i="2"/>
  <c r="BE454" i="2"/>
  <c r="T454" i="2"/>
  <c r="R454" i="2"/>
  <c r="P454" i="2"/>
  <c r="BI453" i="2"/>
  <c r="BH453" i="2"/>
  <c r="BG453" i="2"/>
  <c r="BE453" i="2"/>
  <c r="T453" i="2"/>
  <c r="R453" i="2"/>
  <c r="P453" i="2"/>
  <c r="BI452" i="2"/>
  <c r="BH452" i="2"/>
  <c r="BG452" i="2"/>
  <c r="BE452" i="2"/>
  <c r="T452" i="2"/>
  <c r="R452" i="2"/>
  <c r="P452" i="2"/>
  <c r="BI451" i="2"/>
  <c r="BH451" i="2"/>
  <c r="BG451" i="2"/>
  <c r="BE451" i="2"/>
  <c r="T451" i="2"/>
  <c r="R451" i="2"/>
  <c r="P451" i="2"/>
  <c r="BI449" i="2"/>
  <c r="BH449" i="2"/>
  <c r="BG449" i="2"/>
  <c r="BE449" i="2"/>
  <c r="T449" i="2"/>
  <c r="R449" i="2"/>
  <c r="P449" i="2"/>
  <c r="BI448" i="2"/>
  <c r="BH448" i="2"/>
  <c r="BG448" i="2"/>
  <c r="BE448" i="2"/>
  <c r="T448" i="2"/>
  <c r="R448" i="2"/>
  <c r="P448" i="2"/>
  <c r="BI447" i="2"/>
  <c r="BH447" i="2"/>
  <c r="BG447" i="2"/>
  <c r="BE447" i="2"/>
  <c r="T447" i="2"/>
  <c r="R447" i="2"/>
  <c r="P447" i="2"/>
  <c r="BI446" i="2"/>
  <c r="BH446" i="2"/>
  <c r="BG446" i="2"/>
  <c r="BE446" i="2"/>
  <c r="T446" i="2"/>
  <c r="R446" i="2"/>
  <c r="P446" i="2"/>
  <c r="BI445" i="2"/>
  <c r="BH445" i="2"/>
  <c r="BG445" i="2"/>
  <c r="BE445" i="2"/>
  <c r="T445" i="2"/>
  <c r="R445" i="2"/>
  <c r="P445" i="2"/>
  <c r="BI444" i="2"/>
  <c r="BH444" i="2"/>
  <c r="BG444" i="2"/>
  <c r="BE444" i="2"/>
  <c r="T444" i="2"/>
  <c r="R444" i="2"/>
  <c r="P444" i="2"/>
  <c r="BI443" i="2"/>
  <c r="BH443" i="2"/>
  <c r="BG443" i="2"/>
  <c r="BE443" i="2"/>
  <c r="T443" i="2"/>
  <c r="R443" i="2"/>
  <c r="P443" i="2"/>
  <c r="BI442" i="2"/>
  <c r="BH442" i="2"/>
  <c r="BG442" i="2"/>
  <c r="BE442" i="2"/>
  <c r="T442" i="2"/>
  <c r="R442" i="2"/>
  <c r="P442" i="2"/>
  <c r="BI441" i="2"/>
  <c r="BH441" i="2"/>
  <c r="BG441" i="2"/>
  <c r="BE441" i="2"/>
  <c r="T441" i="2"/>
  <c r="R441" i="2"/>
  <c r="P441" i="2"/>
  <c r="BI440" i="2"/>
  <c r="BH440" i="2"/>
  <c r="BG440" i="2"/>
  <c r="BE440" i="2"/>
  <c r="T440" i="2"/>
  <c r="R440" i="2"/>
  <c r="P440" i="2"/>
  <c r="BI439" i="2"/>
  <c r="BH439" i="2"/>
  <c r="BG439" i="2"/>
  <c r="BE439" i="2"/>
  <c r="T439" i="2"/>
  <c r="R439" i="2"/>
  <c r="P439" i="2"/>
  <c r="BI438" i="2"/>
  <c r="BH438" i="2"/>
  <c r="BG438" i="2"/>
  <c r="BE438" i="2"/>
  <c r="T438" i="2"/>
  <c r="R438" i="2"/>
  <c r="P438" i="2"/>
  <c r="BI437" i="2"/>
  <c r="BH437" i="2"/>
  <c r="BG437" i="2"/>
  <c r="BE437" i="2"/>
  <c r="T437" i="2"/>
  <c r="R437" i="2"/>
  <c r="P437" i="2"/>
  <c r="BI435" i="2"/>
  <c r="BH435" i="2"/>
  <c r="BG435" i="2"/>
  <c r="BE435" i="2"/>
  <c r="T435" i="2"/>
  <c r="R435" i="2"/>
  <c r="P435" i="2"/>
  <c r="BI434" i="2"/>
  <c r="BH434" i="2"/>
  <c r="BG434" i="2"/>
  <c r="BE434" i="2"/>
  <c r="T434" i="2"/>
  <c r="R434" i="2"/>
  <c r="P434" i="2"/>
  <c r="BI433" i="2"/>
  <c r="BH433" i="2"/>
  <c r="BG433" i="2"/>
  <c r="BE433" i="2"/>
  <c r="T433" i="2"/>
  <c r="R433" i="2"/>
  <c r="P433" i="2"/>
  <c r="BI432" i="2"/>
  <c r="BH432" i="2"/>
  <c r="BG432" i="2"/>
  <c r="BE432" i="2"/>
  <c r="T432" i="2"/>
  <c r="R432" i="2"/>
  <c r="P432" i="2"/>
  <c r="BI431" i="2"/>
  <c r="BH431" i="2"/>
  <c r="BG431" i="2"/>
  <c r="BE431" i="2"/>
  <c r="T431" i="2"/>
  <c r="R431" i="2"/>
  <c r="P431" i="2"/>
  <c r="BI430" i="2"/>
  <c r="BH430" i="2"/>
  <c r="BG430" i="2"/>
  <c r="BE430" i="2"/>
  <c r="T430" i="2"/>
  <c r="R430" i="2"/>
  <c r="P430" i="2"/>
  <c r="BI429" i="2"/>
  <c r="BH429" i="2"/>
  <c r="BG429" i="2"/>
  <c r="BE429" i="2"/>
  <c r="T429" i="2"/>
  <c r="R429" i="2"/>
  <c r="P429" i="2"/>
  <c r="BI428" i="2"/>
  <c r="BH428" i="2"/>
  <c r="BG428" i="2"/>
  <c r="BE428" i="2"/>
  <c r="T428" i="2"/>
  <c r="R428" i="2"/>
  <c r="P428" i="2"/>
  <c r="BI427" i="2"/>
  <c r="BH427" i="2"/>
  <c r="BG427" i="2"/>
  <c r="BE427" i="2"/>
  <c r="T427" i="2"/>
  <c r="R427" i="2"/>
  <c r="P427" i="2"/>
  <c r="BI426" i="2"/>
  <c r="BH426" i="2"/>
  <c r="BG426" i="2"/>
  <c r="BE426" i="2"/>
  <c r="T426" i="2"/>
  <c r="R426" i="2"/>
  <c r="P426" i="2"/>
  <c r="BI425" i="2"/>
  <c r="BH425" i="2"/>
  <c r="BG425" i="2"/>
  <c r="BE425" i="2"/>
  <c r="T425" i="2"/>
  <c r="R425" i="2"/>
  <c r="P425" i="2"/>
  <c r="BI424" i="2"/>
  <c r="BH424" i="2"/>
  <c r="BG424" i="2"/>
  <c r="BE424" i="2"/>
  <c r="T424" i="2"/>
  <c r="R424" i="2"/>
  <c r="P424" i="2"/>
  <c r="BI423" i="2"/>
  <c r="BH423" i="2"/>
  <c r="BG423" i="2"/>
  <c r="BE423" i="2"/>
  <c r="T423" i="2"/>
  <c r="R423" i="2"/>
  <c r="P423" i="2"/>
  <c r="BI422" i="2"/>
  <c r="BH422" i="2"/>
  <c r="BG422" i="2"/>
  <c r="BE422" i="2"/>
  <c r="T422" i="2"/>
  <c r="R422" i="2"/>
  <c r="P422" i="2"/>
  <c r="BI421" i="2"/>
  <c r="BH421" i="2"/>
  <c r="BG421" i="2"/>
  <c r="BE421" i="2"/>
  <c r="T421" i="2"/>
  <c r="R421" i="2"/>
  <c r="P421" i="2"/>
  <c r="BI420" i="2"/>
  <c r="BH420" i="2"/>
  <c r="BG420" i="2"/>
  <c r="BE420" i="2"/>
  <c r="T420" i="2"/>
  <c r="R420" i="2"/>
  <c r="P420" i="2"/>
  <c r="BI419" i="2"/>
  <c r="BH419" i="2"/>
  <c r="BG419" i="2"/>
  <c r="BE419" i="2"/>
  <c r="T419" i="2"/>
  <c r="R419" i="2"/>
  <c r="P419" i="2"/>
  <c r="BI418" i="2"/>
  <c r="BH418" i="2"/>
  <c r="BG418" i="2"/>
  <c r="BE418" i="2"/>
  <c r="T418" i="2"/>
  <c r="R418" i="2"/>
  <c r="P418" i="2"/>
  <c r="BI417" i="2"/>
  <c r="BH417" i="2"/>
  <c r="BG417" i="2"/>
  <c r="BE417" i="2"/>
  <c r="T417" i="2"/>
  <c r="R417" i="2"/>
  <c r="P417" i="2"/>
  <c r="BI416" i="2"/>
  <c r="BH416" i="2"/>
  <c r="BG416" i="2"/>
  <c r="BE416" i="2"/>
  <c r="T416" i="2"/>
  <c r="R416" i="2"/>
  <c r="P416" i="2"/>
  <c r="BI415" i="2"/>
  <c r="BH415" i="2"/>
  <c r="BG415" i="2"/>
  <c r="BE415" i="2"/>
  <c r="T415" i="2"/>
  <c r="R415" i="2"/>
  <c r="P415" i="2"/>
  <c r="BI414" i="2"/>
  <c r="BH414" i="2"/>
  <c r="BG414" i="2"/>
  <c r="BE414" i="2"/>
  <c r="T414" i="2"/>
  <c r="R414" i="2"/>
  <c r="P414" i="2"/>
  <c r="BI413" i="2"/>
  <c r="BH413" i="2"/>
  <c r="BG413" i="2"/>
  <c r="BE413" i="2"/>
  <c r="T413" i="2"/>
  <c r="R413" i="2"/>
  <c r="P413" i="2"/>
  <c r="BI412" i="2"/>
  <c r="BH412" i="2"/>
  <c r="BG412" i="2"/>
  <c r="BE412" i="2"/>
  <c r="T412" i="2"/>
  <c r="R412" i="2"/>
  <c r="P412" i="2"/>
  <c r="BI411" i="2"/>
  <c r="BH411" i="2"/>
  <c r="BG411" i="2"/>
  <c r="BE411" i="2"/>
  <c r="T411" i="2"/>
  <c r="R411" i="2"/>
  <c r="P411" i="2"/>
  <c r="BI410" i="2"/>
  <c r="BH410" i="2"/>
  <c r="BG410" i="2"/>
  <c r="BE410" i="2"/>
  <c r="T410" i="2"/>
  <c r="R410" i="2"/>
  <c r="P410" i="2"/>
  <c r="BI409" i="2"/>
  <c r="BH409" i="2"/>
  <c r="BG409" i="2"/>
  <c r="BE409" i="2"/>
  <c r="T409" i="2"/>
  <c r="R409" i="2"/>
  <c r="P409" i="2"/>
  <c r="BI408" i="2"/>
  <c r="BH408" i="2"/>
  <c r="BG408" i="2"/>
  <c r="BE408" i="2"/>
  <c r="T408" i="2"/>
  <c r="R408" i="2"/>
  <c r="P408" i="2"/>
  <c r="BI407" i="2"/>
  <c r="BH407" i="2"/>
  <c r="BG407" i="2"/>
  <c r="BE407" i="2"/>
  <c r="T407" i="2"/>
  <c r="R407" i="2"/>
  <c r="P407" i="2"/>
  <c r="BI406" i="2"/>
  <c r="BH406" i="2"/>
  <c r="BG406" i="2"/>
  <c r="BE406" i="2"/>
  <c r="T406" i="2"/>
  <c r="R406" i="2"/>
  <c r="P406" i="2"/>
  <c r="BI405" i="2"/>
  <c r="BH405" i="2"/>
  <c r="BG405" i="2"/>
  <c r="BE405" i="2"/>
  <c r="T405" i="2"/>
  <c r="R405" i="2"/>
  <c r="P405" i="2"/>
  <c r="BI404" i="2"/>
  <c r="BH404" i="2"/>
  <c r="BG404" i="2"/>
  <c r="BE404" i="2"/>
  <c r="T404" i="2"/>
  <c r="R404" i="2"/>
  <c r="P404" i="2"/>
  <c r="BI403" i="2"/>
  <c r="BH403" i="2"/>
  <c r="BG403" i="2"/>
  <c r="BE403" i="2"/>
  <c r="T403" i="2"/>
  <c r="R403" i="2"/>
  <c r="P403" i="2"/>
  <c r="BI402" i="2"/>
  <c r="BH402" i="2"/>
  <c r="BG402" i="2"/>
  <c r="BE402" i="2"/>
  <c r="T402" i="2"/>
  <c r="R402" i="2"/>
  <c r="P402" i="2"/>
  <c r="BI401" i="2"/>
  <c r="BH401" i="2"/>
  <c r="BG401" i="2"/>
  <c r="BE401" i="2"/>
  <c r="T401" i="2"/>
  <c r="R401" i="2"/>
  <c r="P401" i="2"/>
  <c r="BI400" i="2"/>
  <c r="BH400" i="2"/>
  <c r="BG400" i="2"/>
  <c r="BE400" i="2"/>
  <c r="T400" i="2"/>
  <c r="R400" i="2"/>
  <c r="P400" i="2"/>
  <c r="BI399" i="2"/>
  <c r="BH399" i="2"/>
  <c r="BG399" i="2"/>
  <c r="BE399" i="2"/>
  <c r="T399" i="2"/>
  <c r="R399" i="2"/>
  <c r="P399" i="2"/>
  <c r="BI398" i="2"/>
  <c r="BH398" i="2"/>
  <c r="BG398" i="2"/>
  <c r="BE398" i="2"/>
  <c r="T398" i="2"/>
  <c r="R398" i="2"/>
  <c r="P398" i="2"/>
  <c r="BI397" i="2"/>
  <c r="BH397" i="2"/>
  <c r="BG397" i="2"/>
  <c r="BE397" i="2"/>
  <c r="T397" i="2"/>
  <c r="R397" i="2"/>
  <c r="P397" i="2"/>
  <c r="BI395" i="2"/>
  <c r="BH395" i="2"/>
  <c r="BG395" i="2"/>
  <c r="BE395" i="2"/>
  <c r="T395" i="2"/>
  <c r="R395" i="2"/>
  <c r="P395" i="2"/>
  <c r="BI394" i="2"/>
  <c r="BH394" i="2"/>
  <c r="BG394" i="2"/>
  <c r="BE394" i="2"/>
  <c r="T394" i="2"/>
  <c r="R394" i="2"/>
  <c r="P394" i="2"/>
  <c r="BI393" i="2"/>
  <c r="BH393" i="2"/>
  <c r="BG393" i="2"/>
  <c r="BE393" i="2"/>
  <c r="T393" i="2"/>
  <c r="R393" i="2"/>
  <c r="P393" i="2"/>
  <c r="BI391" i="2"/>
  <c r="BH391" i="2"/>
  <c r="BG391" i="2"/>
  <c r="BE391" i="2"/>
  <c r="T391" i="2"/>
  <c r="R391" i="2"/>
  <c r="P391" i="2"/>
  <c r="BI390" i="2"/>
  <c r="BH390" i="2"/>
  <c r="BG390" i="2"/>
  <c r="BE390" i="2"/>
  <c r="T390" i="2"/>
  <c r="R390" i="2"/>
  <c r="P390" i="2"/>
  <c r="BI389" i="2"/>
  <c r="BH389" i="2"/>
  <c r="BG389" i="2"/>
  <c r="BE389" i="2"/>
  <c r="T389" i="2"/>
  <c r="R389" i="2"/>
  <c r="P389" i="2"/>
  <c r="BI388" i="2"/>
  <c r="BH388" i="2"/>
  <c r="BG388" i="2"/>
  <c r="BE388" i="2"/>
  <c r="T388" i="2"/>
  <c r="R388" i="2"/>
  <c r="P388" i="2"/>
  <c r="BI387" i="2"/>
  <c r="BH387" i="2"/>
  <c r="BG387" i="2"/>
  <c r="BE387" i="2"/>
  <c r="T387" i="2"/>
  <c r="R387" i="2"/>
  <c r="P387" i="2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84" i="2"/>
  <c r="BH384" i="2"/>
  <c r="BG384" i="2"/>
  <c r="BE384" i="2"/>
  <c r="T384" i="2"/>
  <c r="R384" i="2"/>
  <c r="P384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81" i="2"/>
  <c r="BH381" i="2"/>
  <c r="BG381" i="2"/>
  <c r="BE381" i="2"/>
  <c r="T381" i="2"/>
  <c r="R381" i="2"/>
  <c r="P381" i="2"/>
  <c r="BI380" i="2"/>
  <c r="BH380" i="2"/>
  <c r="BG380" i="2"/>
  <c r="BE380" i="2"/>
  <c r="T380" i="2"/>
  <c r="R380" i="2"/>
  <c r="P380" i="2"/>
  <c r="BI379" i="2"/>
  <c r="BH379" i="2"/>
  <c r="BG379" i="2"/>
  <c r="BE379" i="2"/>
  <c r="T379" i="2"/>
  <c r="R379" i="2"/>
  <c r="P379" i="2"/>
  <c r="BI378" i="2"/>
  <c r="BH378" i="2"/>
  <c r="BG378" i="2"/>
  <c r="BE378" i="2"/>
  <c r="T378" i="2"/>
  <c r="R378" i="2"/>
  <c r="P378" i="2"/>
  <c r="BI377" i="2"/>
  <c r="BH377" i="2"/>
  <c r="BG377" i="2"/>
  <c r="BE377" i="2"/>
  <c r="T377" i="2"/>
  <c r="R377" i="2"/>
  <c r="P377" i="2"/>
  <c r="BI376" i="2"/>
  <c r="BH376" i="2"/>
  <c r="BG376" i="2"/>
  <c r="BE376" i="2"/>
  <c r="T376" i="2"/>
  <c r="R376" i="2"/>
  <c r="P376" i="2"/>
  <c r="BI375" i="2"/>
  <c r="BH375" i="2"/>
  <c r="BG375" i="2"/>
  <c r="BE375" i="2"/>
  <c r="T375" i="2"/>
  <c r="R375" i="2"/>
  <c r="P375" i="2"/>
  <c r="BI374" i="2"/>
  <c r="BH374" i="2"/>
  <c r="BG374" i="2"/>
  <c r="BE374" i="2"/>
  <c r="T374" i="2"/>
  <c r="R374" i="2"/>
  <c r="P374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7" i="2"/>
  <c r="BH367" i="2"/>
  <c r="BG367" i="2"/>
  <c r="BE367" i="2"/>
  <c r="T367" i="2"/>
  <c r="R367" i="2"/>
  <c r="P367" i="2"/>
  <c r="BI366" i="2"/>
  <c r="BH366" i="2"/>
  <c r="BG366" i="2"/>
  <c r="BE366" i="2"/>
  <c r="T366" i="2"/>
  <c r="R366" i="2"/>
  <c r="P366" i="2"/>
  <c r="BI365" i="2"/>
  <c r="BH365" i="2"/>
  <c r="BG365" i="2"/>
  <c r="BE365" i="2"/>
  <c r="T365" i="2"/>
  <c r="R365" i="2"/>
  <c r="P365" i="2"/>
  <c r="BI364" i="2"/>
  <c r="BH364" i="2"/>
  <c r="BG364" i="2"/>
  <c r="BE364" i="2"/>
  <c r="T364" i="2"/>
  <c r="R364" i="2"/>
  <c r="P364" i="2"/>
  <c r="BI363" i="2"/>
  <c r="BH363" i="2"/>
  <c r="BG363" i="2"/>
  <c r="BE363" i="2"/>
  <c r="T363" i="2"/>
  <c r="R363" i="2"/>
  <c r="P363" i="2"/>
  <c r="BI362" i="2"/>
  <c r="BH362" i="2"/>
  <c r="BG362" i="2"/>
  <c r="BE362" i="2"/>
  <c r="T362" i="2"/>
  <c r="R362" i="2"/>
  <c r="P362" i="2"/>
  <c r="BI361" i="2"/>
  <c r="BH361" i="2"/>
  <c r="BG361" i="2"/>
  <c r="BE361" i="2"/>
  <c r="T361" i="2"/>
  <c r="R361" i="2"/>
  <c r="P361" i="2"/>
  <c r="BI360" i="2"/>
  <c r="BH360" i="2"/>
  <c r="BG360" i="2"/>
  <c r="BE360" i="2"/>
  <c r="T360" i="2"/>
  <c r="R360" i="2"/>
  <c r="P360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7" i="2"/>
  <c r="BH357" i="2"/>
  <c r="BG357" i="2"/>
  <c r="BE357" i="2"/>
  <c r="T357" i="2"/>
  <c r="R357" i="2"/>
  <c r="P357" i="2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J106" i="2"/>
  <c r="BI293" i="2"/>
  <c r="BH293" i="2"/>
  <c r="BG293" i="2"/>
  <c r="BE293" i="2"/>
  <c r="T293" i="2"/>
  <c r="T292" i="2"/>
  <c r="R293" i="2"/>
  <c r="R292" i="2"/>
  <c r="P293" i="2"/>
  <c r="P292" i="2" s="1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F166" i="2"/>
  <c r="F164" i="2"/>
  <c r="E162" i="2"/>
  <c r="BI149" i="2"/>
  <c r="BH149" i="2"/>
  <c r="BG149" i="2"/>
  <c r="BE149" i="2"/>
  <c r="BI148" i="2"/>
  <c r="BH148" i="2"/>
  <c r="BG148" i="2"/>
  <c r="BF148" i="2"/>
  <c r="BE148" i="2"/>
  <c r="BI147" i="2"/>
  <c r="BH147" i="2"/>
  <c r="BG147" i="2"/>
  <c r="BF147" i="2"/>
  <c r="BE147" i="2"/>
  <c r="BI146" i="2"/>
  <c r="BH146" i="2"/>
  <c r="BG146" i="2"/>
  <c r="BF146" i="2"/>
  <c r="BE146" i="2"/>
  <c r="BI145" i="2"/>
  <c r="BH145" i="2"/>
  <c r="BG145" i="2"/>
  <c r="BF145" i="2"/>
  <c r="BE145" i="2"/>
  <c r="BI144" i="2"/>
  <c r="BH144" i="2"/>
  <c r="BG144" i="2"/>
  <c r="BF144" i="2"/>
  <c r="BE144" i="2"/>
  <c r="F91" i="2"/>
  <c r="F89" i="2"/>
  <c r="E87" i="2"/>
  <c r="J24" i="2"/>
  <c r="E24" i="2"/>
  <c r="J92" i="2"/>
  <c r="J23" i="2"/>
  <c r="J21" i="2"/>
  <c r="E21" i="2"/>
  <c r="J166" i="2"/>
  <c r="J20" i="2"/>
  <c r="J18" i="2"/>
  <c r="E18" i="2"/>
  <c r="F167" i="2"/>
  <c r="J17" i="2"/>
  <c r="J12" i="2"/>
  <c r="J89" i="2" s="1"/>
  <c r="E7" i="2"/>
  <c r="E160" i="2" s="1"/>
  <c r="L90" i="1"/>
  <c r="AM90" i="1"/>
  <c r="AM89" i="1"/>
  <c r="L89" i="1"/>
  <c r="AM87" i="1"/>
  <c r="L87" i="1"/>
  <c r="L85" i="1"/>
  <c r="L84" i="1"/>
  <c r="J160" i="6"/>
  <c r="J158" i="6"/>
  <c r="BK157" i="6"/>
  <c r="BK156" i="6"/>
  <c r="J155" i="6"/>
  <c r="BK154" i="6"/>
  <c r="J153" i="6"/>
  <c r="BK151" i="6"/>
  <c r="BK150" i="6"/>
  <c r="J149" i="6"/>
  <c r="J148" i="6"/>
  <c r="BK147" i="6"/>
  <c r="BK146" i="6"/>
  <c r="BK145" i="6"/>
  <c r="BK144" i="6"/>
  <c r="J143" i="6"/>
  <c r="BK141" i="6"/>
  <c r="BK139" i="6"/>
  <c r="BK138" i="6"/>
  <c r="BK137" i="6"/>
  <c r="J136" i="6"/>
  <c r="BK135" i="6"/>
  <c r="J610" i="2"/>
  <c r="BK608" i="2"/>
  <c r="J607" i="2"/>
  <c r="J606" i="2"/>
  <c r="BK605" i="2"/>
  <c r="J602" i="2"/>
  <c r="BK597" i="2"/>
  <c r="BK596" i="2"/>
  <c r="J595" i="2"/>
  <c r="J592" i="2"/>
  <c r="BK591" i="2"/>
  <c r="J590" i="2"/>
  <c r="J586" i="2"/>
  <c r="BK585" i="2"/>
  <c r="BK584" i="2"/>
  <c r="J582" i="2"/>
  <c r="BK580" i="2"/>
  <c r="J572" i="2"/>
  <c r="BK571" i="2"/>
  <c r="BK570" i="2"/>
  <c r="J568" i="2"/>
  <c r="J567" i="2"/>
  <c r="J566" i="2"/>
  <c r="BK560" i="2"/>
  <c r="J559" i="2"/>
  <c r="BK558" i="2"/>
  <c r="BK557" i="2"/>
  <c r="J556" i="2"/>
  <c r="BK554" i="2"/>
  <c r="BK553" i="2"/>
  <c r="J552" i="2"/>
  <c r="J551" i="2"/>
  <c r="J550" i="2"/>
  <c r="BK545" i="2"/>
  <c r="BK544" i="2"/>
  <c r="J543" i="2"/>
  <c r="J541" i="2"/>
  <c r="J539" i="2"/>
  <c r="BK538" i="2"/>
  <c r="BK536" i="2"/>
  <c r="J535" i="2"/>
  <c r="J534" i="2"/>
  <c r="J533" i="2"/>
  <c r="J532" i="2"/>
  <c r="J531" i="2"/>
  <c r="BK528" i="2"/>
  <c r="BK524" i="2"/>
  <c r="BK522" i="2"/>
  <c r="BK521" i="2"/>
  <c r="J519" i="2"/>
  <c r="J516" i="2"/>
  <c r="BK514" i="2"/>
  <c r="BK513" i="2"/>
  <c r="J512" i="2"/>
  <c r="BK511" i="2"/>
  <c r="BK509" i="2"/>
  <c r="BK508" i="2"/>
  <c r="J506" i="2"/>
  <c r="BK505" i="2"/>
  <c r="J504" i="2"/>
  <c r="BK503" i="2"/>
  <c r="J500" i="2"/>
  <c r="BK499" i="2"/>
  <c r="J498" i="2"/>
  <c r="BK497" i="2"/>
  <c r="J496" i="2"/>
  <c r="BK494" i="2"/>
  <c r="BK490" i="2"/>
  <c r="J488" i="2"/>
  <c r="J486" i="2"/>
  <c r="BK485" i="2"/>
  <c r="J484" i="2"/>
  <c r="J483" i="2"/>
  <c r="BK482" i="2"/>
  <c r="J480" i="2"/>
  <c r="BK479" i="2"/>
  <c r="BK477" i="2"/>
  <c r="J471" i="2"/>
  <c r="BK468" i="2"/>
  <c r="BK466" i="2"/>
  <c r="BK464" i="2"/>
  <c r="BK463" i="2"/>
  <c r="J462" i="2"/>
  <c r="BK461" i="2"/>
  <c r="BK459" i="2"/>
  <c r="J458" i="2"/>
  <c r="BK456" i="2"/>
  <c r="J454" i="2"/>
  <c r="J453" i="2"/>
  <c r="BK452" i="2"/>
  <c r="BK451" i="2"/>
  <c r="J449" i="2"/>
  <c r="J447" i="2"/>
  <c r="BK444" i="2"/>
  <c r="BK443" i="2"/>
  <c r="J442" i="2"/>
  <c r="J441" i="2"/>
  <c r="BK440" i="2"/>
  <c r="BK439" i="2"/>
  <c r="BK438" i="2"/>
  <c r="J437" i="2"/>
  <c r="BK434" i="2"/>
  <c r="BK433" i="2"/>
  <c r="BK432" i="2"/>
  <c r="BK431" i="2"/>
  <c r="BK430" i="2"/>
  <c r="J427" i="2"/>
  <c r="BK425" i="2"/>
  <c r="J424" i="2"/>
  <c r="BK423" i="2"/>
  <c r="BK421" i="2"/>
  <c r="BK419" i="2"/>
  <c r="BK417" i="2"/>
  <c r="BK415" i="2"/>
  <c r="BK413" i="2"/>
  <c r="BK412" i="2"/>
  <c r="J411" i="2"/>
  <c r="J410" i="2"/>
  <c r="J408" i="2"/>
  <c r="J405" i="2"/>
  <c r="BK403" i="2"/>
  <c r="BK402" i="2"/>
  <c r="J401" i="2"/>
  <c r="J399" i="2"/>
  <c r="BK398" i="2"/>
  <c r="BK397" i="2"/>
  <c r="BK395" i="2"/>
  <c r="BK391" i="2"/>
  <c r="J388" i="2"/>
  <c r="J387" i="2"/>
  <c r="BK386" i="2"/>
  <c r="BK383" i="2"/>
  <c r="J381" i="2"/>
  <c r="J380" i="2"/>
  <c r="J378" i="2"/>
  <c r="J374" i="2"/>
  <c r="J373" i="2"/>
  <c r="BK372" i="2"/>
  <c r="BK370" i="2"/>
  <c r="J369" i="2"/>
  <c r="J368" i="2"/>
  <c r="J367" i="2"/>
  <c r="J366" i="2"/>
  <c r="J365" i="2"/>
  <c r="J364" i="2"/>
  <c r="BK363" i="2"/>
  <c r="BK362" i="2"/>
  <c r="J361" i="2"/>
  <c r="J360" i="2"/>
  <c r="J359" i="2"/>
  <c r="BK358" i="2"/>
  <c r="J357" i="2"/>
  <c r="BK356" i="2"/>
  <c r="J355" i="2"/>
  <c r="BK354" i="2"/>
  <c r="J353" i="2"/>
  <c r="BK352" i="2"/>
  <c r="BK351" i="2"/>
  <c r="BK350" i="2"/>
  <c r="J349" i="2"/>
  <c r="BK348" i="2"/>
  <c r="J347" i="2"/>
  <c r="BK345" i="2"/>
  <c r="BK344" i="2"/>
  <c r="BK343" i="2"/>
  <c r="J342" i="2"/>
  <c r="BK340" i="2"/>
  <c r="BK339" i="2"/>
  <c r="BK337" i="2"/>
  <c r="BK336" i="2"/>
  <c r="BK335" i="2"/>
  <c r="BK334" i="2"/>
  <c r="BK332" i="2"/>
  <c r="J328" i="2"/>
  <c r="J327" i="2"/>
  <c r="BK326" i="2"/>
  <c r="J324" i="2"/>
  <c r="J321" i="2"/>
  <c r="BK320" i="2"/>
  <c r="J319" i="2"/>
  <c r="J317" i="2"/>
  <c r="J314" i="2"/>
  <c r="BK312" i="2"/>
  <c r="BK311" i="2"/>
  <c r="J310" i="2"/>
  <c r="J309" i="2"/>
  <c r="BK308" i="2"/>
  <c r="J307" i="2"/>
  <c r="BK305" i="2"/>
  <c r="J303" i="2"/>
  <c r="J301" i="2"/>
  <c r="J299" i="2"/>
  <c r="BK298" i="2"/>
  <c r="BK297" i="2"/>
  <c r="J293" i="2"/>
  <c r="BK289" i="2"/>
  <c r="BK288" i="2"/>
  <c r="J286" i="2"/>
  <c r="BK285" i="2"/>
  <c r="BK282" i="2"/>
  <c r="BK280" i="2"/>
  <c r="BK278" i="2"/>
  <c r="BK277" i="2"/>
  <c r="J274" i="2"/>
  <c r="J272" i="2"/>
  <c r="J271" i="2"/>
  <c r="J269" i="2"/>
  <c r="BK268" i="2"/>
  <c r="J263" i="2"/>
  <c r="BK259" i="2"/>
  <c r="J258" i="2"/>
  <c r="J257" i="2"/>
  <c r="BK256" i="2"/>
  <c r="J253" i="2"/>
  <c r="BK252" i="2"/>
  <c r="BK251" i="2"/>
  <c r="J248" i="2"/>
  <c r="BK247" i="2"/>
  <c r="BK160" i="6"/>
  <c r="BK158" i="6"/>
  <c r="J157" i="6"/>
  <c r="J156" i="6"/>
  <c r="BK155" i="6"/>
  <c r="J154" i="6"/>
  <c r="BK153" i="6"/>
  <c r="J151" i="6"/>
  <c r="J150" i="6"/>
  <c r="BK149" i="6"/>
  <c r="BK148" i="6"/>
  <c r="J147" i="6"/>
  <c r="J146" i="6"/>
  <c r="J145" i="6"/>
  <c r="J144" i="6"/>
  <c r="BK143" i="6"/>
  <c r="J141" i="6"/>
  <c r="J139" i="6"/>
  <c r="J138" i="6"/>
  <c r="J137" i="6"/>
  <c r="BK136" i="6"/>
  <c r="J135" i="6"/>
  <c r="J213" i="5"/>
  <c r="J211" i="5"/>
  <c r="J210" i="5"/>
  <c r="BK208" i="5"/>
  <c r="BK207" i="5"/>
  <c r="J206" i="5"/>
  <c r="BK205" i="5"/>
  <c r="BK204" i="5"/>
  <c r="BK203" i="5"/>
  <c r="BK202" i="5"/>
  <c r="BK201" i="5"/>
  <c r="BK200" i="5"/>
  <c r="BK199" i="5"/>
  <c r="J198" i="5"/>
  <c r="BK197" i="5"/>
  <c r="BK196" i="5"/>
  <c r="BK195" i="5"/>
  <c r="J194" i="5"/>
  <c r="J193" i="5"/>
  <c r="BK192" i="5"/>
  <c r="J191" i="5"/>
  <c r="J190" i="5"/>
  <c r="BK189" i="5"/>
  <c r="J188" i="5"/>
  <c r="BK187" i="5"/>
  <c r="BK186" i="5"/>
  <c r="J184" i="5"/>
  <c r="J183" i="5"/>
  <c r="J182" i="5"/>
  <c r="BK181" i="5"/>
  <c r="BK180" i="5"/>
  <c r="BK179" i="5"/>
  <c r="BK178" i="5"/>
  <c r="BK177" i="5"/>
  <c r="BK176" i="5"/>
  <c r="J175" i="5"/>
  <c r="BK173" i="5"/>
  <c r="BK172" i="5"/>
  <c r="BK171" i="5"/>
  <c r="BK170" i="5"/>
  <c r="J169" i="5"/>
  <c r="BK167" i="5"/>
  <c r="J166" i="5"/>
  <c r="J165" i="5"/>
  <c r="BK164" i="5"/>
  <c r="BK163" i="5"/>
  <c r="J162" i="5"/>
  <c r="J160" i="5"/>
  <c r="J159" i="5"/>
  <c r="J158" i="5"/>
  <c r="BK157" i="5"/>
  <c r="BK154" i="5"/>
  <c r="J152" i="5"/>
  <c r="BK151" i="5"/>
  <c r="J150" i="5"/>
  <c r="BK149" i="5"/>
  <c r="BK148" i="5"/>
  <c r="BK147" i="5"/>
  <c r="J145" i="5"/>
  <c r="BK144" i="5"/>
  <c r="BK143" i="5"/>
  <c r="J143" i="5"/>
  <c r="BK142" i="5"/>
  <c r="J142" i="5"/>
  <c r="BK141" i="5"/>
  <c r="J141" i="5"/>
  <c r="BK154" i="4"/>
  <c r="J154" i="4"/>
  <c r="BK153" i="4"/>
  <c r="J153" i="4"/>
  <c r="BK152" i="4"/>
  <c r="J152" i="4"/>
  <c r="BK150" i="4"/>
  <c r="J150" i="4"/>
  <c r="BK148" i="4"/>
  <c r="J148" i="4"/>
  <c r="BK147" i="4"/>
  <c r="J147" i="4"/>
  <c r="BK146" i="4"/>
  <c r="J146" i="4"/>
  <c r="BK145" i="4"/>
  <c r="J145" i="4"/>
  <c r="J140" i="4"/>
  <c r="BK139" i="4"/>
  <c r="BK138" i="4"/>
  <c r="BK137" i="4"/>
  <c r="J136" i="4"/>
  <c r="BK135" i="4"/>
  <c r="BK134" i="4"/>
  <c r="BK133" i="4"/>
  <c r="BK156" i="3"/>
  <c r="J155" i="3"/>
  <c r="BK154" i="3"/>
  <c r="BK153" i="3"/>
  <c r="J152" i="3"/>
  <c r="J150" i="3"/>
  <c r="BK148" i="3"/>
  <c r="BK147" i="3"/>
  <c r="J146" i="3"/>
  <c r="BK145" i="3"/>
  <c r="BK143" i="3"/>
  <c r="J142" i="3"/>
  <c r="J140" i="3"/>
  <c r="J139" i="3"/>
  <c r="BK137" i="3"/>
  <c r="BK136" i="3"/>
  <c r="J701" i="2"/>
  <c r="J700" i="2"/>
  <c r="BK699" i="2"/>
  <c r="BK698" i="2"/>
  <c r="J697" i="2"/>
  <c r="BK696" i="2"/>
  <c r="J695" i="2"/>
  <c r="J693" i="2"/>
  <c r="J692" i="2"/>
  <c r="J691" i="2"/>
  <c r="BK690" i="2"/>
  <c r="BK689" i="2"/>
  <c r="J688" i="2"/>
  <c r="BK687" i="2"/>
  <c r="BK686" i="2"/>
  <c r="J685" i="2"/>
  <c r="BK684" i="2"/>
  <c r="BK683" i="2"/>
  <c r="BK682" i="2"/>
  <c r="BK681" i="2"/>
  <c r="J680" i="2"/>
  <c r="J679" i="2"/>
  <c r="J678" i="2"/>
  <c r="J677" i="2"/>
  <c r="J676" i="2"/>
  <c r="J674" i="2"/>
  <c r="J673" i="2"/>
  <c r="J672" i="2"/>
  <c r="BK671" i="2"/>
  <c r="J671" i="2"/>
  <c r="BK670" i="2"/>
  <c r="J670" i="2"/>
  <c r="BK669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BK656" i="2"/>
  <c r="J656" i="2"/>
  <c r="BK655" i="2"/>
  <c r="J655" i="2"/>
  <c r="BK654" i="2"/>
  <c r="J654" i="2"/>
  <c r="J653" i="2"/>
  <c r="BK651" i="2"/>
  <c r="BK650" i="2"/>
  <c r="J649" i="2"/>
  <c r="J648" i="2"/>
  <c r="BK647" i="2"/>
  <c r="J646" i="2"/>
  <c r="BK645" i="2"/>
  <c r="BK644" i="2"/>
  <c r="J643" i="2"/>
  <c r="J641" i="2"/>
  <c r="BK640" i="2"/>
  <c r="J639" i="2"/>
  <c r="BK638" i="2"/>
  <c r="J637" i="2"/>
  <c r="J636" i="2"/>
  <c r="J634" i="2"/>
  <c r="J633" i="2"/>
  <c r="J632" i="2"/>
  <c r="J631" i="2"/>
  <c r="J630" i="2"/>
  <c r="J629" i="2"/>
  <c r="BK627" i="2"/>
  <c r="J626" i="2"/>
  <c r="BK625" i="2"/>
  <c r="BK624" i="2"/>
  <c r="J623" i="2"/>
  <c r="BK622" i="2"/>
  <c r="J621" i="2"/>
  <c r="J620" i="2"/>
  <c r="J619" i="2"/>
  <c r="J618" i="2"/>
  <c r="J617" i="2"/>
  <c r="J616" i="2"/>
  <c r="BK615" i="2"/>
  <c r="J614" i="2"/>
  <c r="BK613" i="2"/>
  <c r="J612" i="2"/>
  <c r="BK611" i="2"/>
  <c r="BK610" i="2"/>
  <c r="BK603" i="2"/>
  <c r="BK599" i="2"/>
  <c r="J598" i="2"/>
  <c r="BK595" i="2"/>
  <c r="BK594" i="2"/>
  <c r="BK593" i="2"/>
  <c r="BK592" i="2"/>
  <c r="BK589" i="2"/>
  <c r="BK586" i="2"/>
  <c r="J584" i="2"/>
  <c r="J583" i="2"/>
  <c r="J581" i="2"/>
  <c r="J580" i="2"/>
  <c r="BK579" i="2"/>
  <c r="J576" i="2"/>
  <c r="BK574" i="2"/>
  <c r="J570" i="2"/>
  <c r="J564" i="2"/>
  <c r="BK563" i="2"/>
  <c r="BK562" i="2"/>
  <c r="J561" i="2"/>
  <c r="J558" i="2"/>
  <c r="BK556" i="2"/>
  <c r="J553" i="2"/>
  <c r="BK551" i="2"/>
  <c r="BK549" i="2"/>
  <c r="J548" i="2"/>
  <c r="J546" i="2"/>
  <c r="J545" i="2"/>
  <c r="J542" i="2"/>
  <c r="BK539" i="2"/>
  <c r="J537" i="2"/>
  <c r="J530" i="2"/>
  <c r="J529" i="2"/>
  <c r="J528" i="2"/>
  <c r="J527" i="2"/>
  <c r="BK525" i="2"/>
  <c r="J518" i="2"/>
  <c r="BK517" i="2"/>
  <c r="BK515" i="2"/>
  <c r="J514" i="2"/>
  <c r="J513" i="2"/>
  <c r="BK510" i="2"/>
  <c r="J509" i="2"/>
  <c r="J508" i="2"/>
  <c r="BK507" i="2"/>
  <c r="BK506" i="2"/>
  <c r="J502" i="2"/>
  <c r="J497" i="2"/>
  <c r="J495" i="2"/>
  <c r="BK493" i="2"/>
  <c r="J491" i="2"/>
  <c r="J489" i="2"/>
  <c r="BK488" i="2"/>
  <c r="J487" i="2"/>
  <c r="BK484" i="2"/>
  <c r="J482" i="2"/>
  <c r="J481" i="2"/>
  <c r="BK480" i="2"/>
  <c r="J479" i="2"/>
  <c r="J478" i="2"/>
  <c r="J476" i="2"/>
  <c r="J475" i="2"/>
  <c r="J474" i="2"/>
  <c r="BK473" i="2"/>
  <c r="BK470" i="2"/>
  <c r="J469" i="2"/>
  <c r="J467" i="2"/>
  <c r="J465" i="2"/>
  <c r="BK462" i="2"/>
  <c r="J459" i="2"/>
  <c r="J457" i="2"/>
  <c r="J455" i="2"/>
  <c r="BK454" i="2"/>
  <c r="BK453" i="2"/>
  <c r="J452" i="2"/>
  <c r="J448" i="2"/>
  <c r="BK446" i="2"/>
  <c r="BK445" i="2"/>
  <c r="J444" i="2"/>
  <c r="J443" i="2"/>
  <c r="J438" i="2"/>
  <c r="BK437" i="2"/>
  <c r="BK435" i="2"/>
  <c r="BK429" i="2"/>
  <c r="BK428" i="2"/>
  <c r="BK427" i="2"/>
  <c r="BK426" i="2"/>
  <c r="J422" i="2"/>
  <c r="BK420" i="2"/>
  <c r="BK418" i="2"/>
  <c r="J417" i="2"/>
  <c r="J416" i="2"/>
  <c r="J415" i="2"/>
  <c r="BK414" i="2"/>
  <c r="J409" i="2"/>
  <c r="BK408" i="2"/>
  <c r="J407" i="2"/>
  <c r="BK406" i="2"/>
  <c r="BK405" i="2"/>
  <c r="J404" i="2"/>
  <c r="J402" i="2"/>
  <c r="J400" i="2"/>
  <c r="J394" i="2"/>
  <c r="BK393" i="2"/>
  <c r="J391" i="2"/>
  <c r="J390" i="2"/>
  <c r="J389" i="2"/>
  <c r="BK385" i="2"/>
  <c r="BK384" i="2"/>
  <c r="J382" i="2"/>
  <c r="BK381" i="2"/>
  <c r="J379" i="2"/>
  <c r="BK377" i="2"/>
  <c r="BK376" i="2"/>
  <c r="J375" i="2"/>
  <c r="BK374" i="2"/>
  <c r="BK373" i="2"/>
  <c r="BK371" i="2"/>
  <c r="BK367" i="2"/>
  <c r="BK366" i="2"/>
  <c r="BK365" i="2"/>
  <c r="BK364" i="2"/>
  <c r="J363" i="2"/>
  <c r="J362" i="2"/>
  <c r="BK361" i="2"/>
  <c r="BK360" i="2"/>
  <c r="BK359" i="2"/>
  <c r="J358" i="2"/>
  <c r="BK357" i="2"/>
  <c r="J356" i="2"/>
  <c r="BK355" i="2"/>
  <c r="J354" i="2"/>
  <c r="BK353" i="2"/>
  <c r="J352" i="2"/>
  <c r="J351" i="2"/>
  <c r="J350" i="2"/>
  <c r="BK349" i="2"/>
  <c r="J348" i="2"/>
  <c r="BK347" i="2"/>
  <c r="J345" i="2"/>
  <c r="J344" i="2"/>
  <c r="J343" i="2"/>
  <c r="BK342" i="2"/>
  <c r="BK341" i="2"/>
  <c r="J341" i="2"/>
  <c r="J332" i="2"/>
  <c r="BK331" i="2"/>
  <c r="J330" i="2"/>
  <c r="BK329" i="2"/>
  <c r="J326" i="2"/>
  <c r="J323" i="2"/>
  <c r="J322" i="2"/>
  <c r="J320" i="2"/>
  <c r="J318" i="2"/>
  <c r="BK316" i="2"/>
  <c r="J315" i="2"/>
  <c r="BK313" i="2"/>
  <c r="BK310" i="2"/>
  <c r="J308" i="2"/>
  <c r="BK307" i="2"/>
  <c r="BK304" i="2"/>
  <c r="J302" i="2"/>
  <c r="BK301" i="2"/>
  <c r="BK300" i="2"/>
  <c r="J297" i="2"/>
  <c r="BK291" i="2"/>
  <c r="BK290" i="2"/>
  <c r="J288" i="2"/>
  <c r="BK287" i="2"/>
  <c r="J284" i="2"/>
  <c r="J283" i="2"/>
  <c r="BK281" i="2"/>
  <c r="BK279" i="2"/>
  <c r="BK276" i="2"/>
  <c r="BK273" i="2"/>
  <c r="J273" i="2"/>
  <c r="J270" i="2"/>
  <c r="J268" i="2"/>
  <c r="BK267" i="2"/>
  <c r="J266" i="2"/>
  <c r="J265" i="2"/>
  <c r="J264" i="2"/>
  <c r="BK262" i="2"/>
  <c r="BK261" i="2"/>
  <c r="J260" i="2"/>
  <c r="BK255" i="2"/>
  <c r="J254" i="2"/>
  <c r="J252" i="2"/>
  <c r="J250" i="2"/>
  <c r="J249" i="2"/>
  <c r="J246" i="2"/>
  <c r="J245" i="2"/>
  <c r="BK243" i="2"/>
  <c r="BK242" i="2"/>
  <c r="J241" i="2"/>
  <c r="BK240" i="2"/>
  <c r="J238" i="2"/>
  <c r="BK236" i="2"/>
  <c r="J235" i="2"/>
  <c r="BK233" i="2"/>
  <c r="BK231" i="2"/>
  <c r="BK226" i="2"/>
  <c r="J224" i="2"/>
  <c r="J223" i="2"/>
  <c r="J222" i="2"/>
  <c r="BK221" i="2"/>
  <c r="J216" i="2"/>
  <c r="J215" i="2"/>
  <c r="J214" i="2"/>
  <c r="J213" i="2"/>
  <c r="J212" i="2"/>
  <c r="J208" i="2"/>
  <c r="J207" i="2"/>
  <c r="J206" i="2"/>
  <c r="J204" i="2"/>
  <c r="BK198" i="2"/>
  <c r="BK196" i="2"/>
  <c r="BK194" i="2"/>
  <c r="J193" i="2"/>
  <c r="J192" i="2"/>
  <c r="J191" i="2"/>
  <c r="BK190" i="2"/>
  <c r="BK189" i="2"/>
  <c r="J186" i="2"/>
  <c r="J185" i="2"/>
  <c r="BK184" i="2"/>
  <c r="J183" i="2"/>
  <c r="BK182" i="2"/>
  <c r="BK180" i="2"/>
  <c r="J179" i="2"/>
  <c r="J177" i="2"/>
  <c r="J176" i="2"/>
  <c r="J175" i="2"/>
  <c r="AS94" i="1"/>
  <c r="BK213" i="5"/>
  <c r="BK211" i="5"/>
  <c r="BK210" i="5"/>
  <c r="J208" i="5"/>
  <c r="J207" i="5"/>
  <c r="BK206" i="5"/>
  <c r="J205" i="5"/>
  <c r="J204" i="5"/>
  <c r="J203" i="5"/>
  <c r="J202" i="5"/>
  <c r="J201" i="5"/>
  <c r="J200" i="5"/>
  <c r="J199" i="5"/>
  <c r="BK198" i="5"/>
  <c r="J197" i="5"/>
  <c r="J196" i="5"/>
  <c r="J195" i="5"/>
  <c r="BK194" i="5"/>
  <c r="BK193" i="5"/>
  <c r="J192" i="5"/>
  <c r="BK191" i="5"/>
  <c r="BK190" i="5"/>
  <c r="J189" i="5"/>
  <c r="BK188" i="5"/>
  <c r="J187" i="5"/>
  <c r="J186" i="5"/>
  <c r="BK184" i="5"/>
  <c r="BK183" i="5"/>
  <c r="BK182" i="5"/>
  <c r="J181" i="5"/>
  <c r="J180" i="5"/>
  <c r="J179" i="5"/>
  <c r="J178" i="5"/>
  <c r="J177" i="5"/>
  <c r="J176" i="5"/>
  <c r="BK175" i="5"/>
  <c r="J173" i="5"/>
  <c r="J172" i="5"/>
  <c r="J171" i="5"/>
  <c r="J170" i="5"/>
  <c r="BK169" i="5"/>
  <c r="J167" i="5"/>
  <c r="BK166" i="5"/>
  <c r="BK165" i="5"/>
  <c r="J164" i="5"/>
  <c r="J163" i="5"/>
  <c r="BK162" i="5"/>
  <c r="BK160" i="5"/>
  <c r="BK159" i="5"/>
  <c r="BK158" i="5"/>
  <c r="J157" i="5"/>
  <c r="J154" i="5"/>
  <c r="BK152" i="5"/>
  <c r="J151" i="5"/>
  <c r="BK150" i="5"/>
  <c r="J149" i="5"/>
  <c r="J148" i="5"/>
  <c r="J147" i="5"/>
  <c r="BK145" i="5"/>
  <c r="J144" i="5"/>
  <c r="BK144" i="4"/>
  <c r="J144" i="4"/>
  <c r="BK143" i="4"/>
  <c r="J143" i="4"/>
  <c r="BK142" i="4"/>
  <c r="J142" i="4"/>
  <c r="BK141" i="4"/>
  <c r="J141" i="4"/>
  <c r="BK140" i="4"/>
  <c r="J139" i="4"/>
  <c r="J138" i="4"/>
  <c r="J137" i="4"/>
  <c r="BK136" i="4"/>
  <c r="J135" i="4"/>
  <c r="J134" i="4"/>
  <c r="J133" i="4"/>
  <c r="J156" i="3"/>
  <c r="BK155" i="3"/>
  <c r="J154" i="3"/>
  <c r="J153" i="3"/>
  <c r="BK152" i="3"/>
  <c r="BK150" i="3"/>
  <c r="J148" i="3"/>
  <c r="J147" i="3"/>
  <c r="BK146" i="3"/>
  <c r="J145" i="3"/>
  <c r="J143" i="3"/>
  <c r="BK142" i="3"/>
  <c r="BK140" i="3"/>
  <c r="BK139" i="3"/>
  <c r="J137" i="3"/>
  <c r="J136" i="3"/>
  <c r="BK701" i="2"/>
  <c r="BK700" i="2"/>
  <c r="J699" i="2"/>
  <c r="J698" i="2"/>
  <c r="BK697" i="2"/>
  <c r="J696" i="2"/>
  <c r="BK695" i="2"/>
  <c r="BK693" i="2"/>
  <c r="BK692" i="2"/>
  <c r="BK691" i="2"/>
  <c r="J690" i="2"/>
  <c r="J689" i="2"/>
  <c r="BK688" i="2"/>
  <c r="J687" i="2"/>
  <c r="J686" i="2"/>
  <c r="BK685" i="2"/>
  <c r="J684" i="2"/>
  <c r="J683" i="2"/>
  <c r="J682" i="2"/>
  <c r="J681" i="2"/>
  <c r="BK680" i="2"/>
  <c r="BK679" i="2"/>
  <c r="BK678" i="2"/>
  <c r="BK677" i="2"/>
  <c r="BK676" i="2"/>
  <c r="BK674" i="2"/>
  <c r="BK673" i="2"/>
  <c r="BK672" i="2"/>
  <c r="BK668" i="2"/>
  <c r="BK667" i="2"/>
  <c r="BK666" i="2"/>
  <c r="BK665" i="2"/>
  <c r="BK664" i="2"/>
  <c r="BK663" i="2"/>
  <c r="BK662" i="2"/>
  <c r="BK661" i="2"/>
  <c r="BK660" i="2"/>
  <c r="BK659" i="2"/>
  <c r="BK658" i="2"/>
  <c r="BK657" i="2"/>
  <c r="BK653" i="2"/>
  <c r="BK652" i="2"/>
  <c r="J652" i="2"/>
  <c r="J651" i="2"/>
  <c r="J650" i="2"/>
  <c r="BK649" i="2"/>
  <c r="BK648" i="2"/>
  <c r="J647" i="2"/>
  <c r="BK646" i="2"/>
  <c r="J645" i="2"/>
  <c r="J644" i="2"/>
  <c r="BK643" i="2"/>
  <c r="BK641" i="2"/>
  <c r="J640" i="2"/>
  <c r="BK639" i="2"/>
  <c r="J638" i="2"/>
  <c r="BK637" i="2"/>
  <c r="BK636" i="2"/>
  <c r="BK634" i="2"/>
  <c r="BK633" i="2"/>
  <c r="BK632" i="2"/>
  <c r="BK631" i="2"/>
  <c r="BK630" i="2"/>
  <c r="BK629" i="2"/>
  <c r="J627" i="2"/>
  <c r="BK626" i="2"/>
  <c r="J625" i="2"/>
  <c r="J624" i="2"/>
  <c r="BK623" i="2"/>
  <c r="J622" i="2"/>
  <c r="BK621" i="2"/>
  <c r="BK620" i="2"/>
  <c r="BK619" i="2"/>
  <c r="BK618" i="2"/>
  <c r="BK617" i="2"/>
  <c r="BK616" i="2"/>
  <c r="J615" i="2"/>
  <c r="BK614" i="2"/>
  <c r="J613" i="2"/>
  <c r="BK612" i="2"/>
  <c r="J611" i="2"/>
  <c r="J608" i="2"/>
  <c r="BK607" i="2"/>
  <c r="BK606" i="2"/>
  <c r="J605" i="2"/>
  <c r="J603" i="2"/>
  <c r="BK602" i="2"/>
  <c r="BK601" i="2"/>
  <c r="J601" i="2"/>
  <c r="J599" i="2"/>
  <c r="BK598" i="2"/>
  <c r="J597" i="2"/>
  <c r="J596" i="2"/>
  <c r="J594" i="2"/>
  <c r="J593" i="2"/>
  <c r="J591" i="2"/>
  <c r="BK590" i="2"/>
  <c r="J589" i="2"/>
  <c r="J585" i="2"/>
  <c r="BK583" i="2"/>
  <c r="BK582" i="2"/>
  <c r="BK581" i="2"/>
  <c r="J579" i="2"/>
  <c r="BK576" i="2"/>
  <c r="J574" i="2"/>
  <c r="BK572" i="2"/>
  <c r="J571" i="2"/>
  <c r="BK568" i="2"/>
  <c r="BK567" i="2"/>
  <c r="BK566" i="2"/>
  <c r="BK564" i="2"/>
  <c r="J563" i="2"/>
  <c r="J562" i="2"/>
  <c r="BK561" i="2"/>
  <c r="J560" i="2"/>
  <c r="BK559" i="2"/>
  <c r="J557" i="2"/>
  <c r="J554" i="2"/>
  <c r="BK552" i="2"/>
  <c r="BK550" i="2"/>
  <c r="J549" i="2"/>
  <c r="BK548" i="2"/>
  <c r="BK546" i="2"/>
  <c r="J544" i="2"/>
  <c r="BK543" i="2"/>
  <c r="BK542" i="2"/>
  <c r="BK541" i="2"/>
  <c r="J538" i="2"/>
  <c r="BK537" i="2"/>
  <c r="J536" i="2"/>
  <c r="BK535" i="2"/>
  <c r="BK534" i="2"/>
  <c r="BK533" i="2"/>
  <c r="BK532" i="2"/>
  <c r="BK531" i="2"/>
  <c r="BK530" i="2"/>
  <c r="BK529" i="2"/>
  <c r="BK527" i="2"/>
  <c r="J525" i="2"/>
  <c r="J524" i="2"/>
  <c r="J522" i="2"/>
  <c r="J521" i="2"/>
  <c r="BK519" i="2"/>
  <c r="BK518" i="2"/>
  <c r="J517" i="2"/>
  <c r="BK516" i="2"/>
  <c r="J515" i="2"/>
  <c r="BK512" i="2"/>
  <c r="J511" i="2"/>
  <c r="J510" i="2"/>
  <c r="J507" i="2"/>
  <c r="J505" i="2"/>
  <c r="BK504" i="2"/>
  <c r="J503" i="2"/>
  <c r="BK502" i="2"/>
  <c r="BK500" i="2"/>
  <c r="J499" i="2"/>
  <c r="BK498" i="2"/>
  <c r="BK496" i="2"/>
  <c r="BK495" i="2"/>
  <c r="J494" i="2"/>
  <c r="J493" i="2"/>
  <c r="BK492" i="2"/>
  <c r="J492" i="2"/>
  <c r="BK491" i="2"/>
  <c r="J490" i="2"/>
  <c r="BK489" i="2"/>
  <c r="BK487" i="2"/>
  <c r="BK486" i="2"/>
  <c r="J485" i="2"/>
  <c r="BK483" i="2"/>
  <c r="BK481" i="2"/>
  <c r="BK478" i="2"/>
  <c r="J477" i="2"/>
  <c r="BK476" i="2"/>
  <c r="BK475" i="2"/>
  <c r="BK474" i="2"/>
  <c r="J473" i="2"/>
  <c r="BK471" i="2"/>
  <c r="J470" i="2"/>
  <c r="BK469" i="2"/>
  <c r="J468" i="2"/>
  <c r="BK467" i="2"/>
  <c r="J466" i="2"/>
  <c r="BK465" i="2"/>
  <c r="J464" i="2"/>
  <c r="J463" i="2"/>
  <c r="J461" i="2"/>
  <c r="BK458" i="2"/>
  <c r="BK457" i="2"/>
  <c r="J456" i="2"/>
  <c r="BK455" i="2"/>
  <c r="J451" i="2"/>
  <c r="BK449" i="2"/>
  <c r="BK448" i="2"/>
  <c r="BK447" i="2"/>
  <c r="J446" i="2"/>
  <c r="J445" i="2"/>
  <c r="BK442" i="2"/>
  <c r="BK441" i="2"/>
  <c r="J440" i="2"/>
  <c r="J439" i="2"/>
  <c r="J435" i="2"/>
  <c r="J434" i="2"/>
  <c r="J433" i="2"/>
  <c r="J432" i="2"/>
  <c r="J431" i="2"/>
  <c r="J430" i="2"/>
  <c r="J429" i="2"/>
  <c r="J428" i="2"/>
  <c r="J426" i="2"/>
  <c r="J425" i="2"/>
  <c r="BK424" i="2"/>
  <c r="J423" i="2"/>
  <c r="BK422" i="2"/>
  <c r="J421" i="2"/>
  <c r="J420" i="2"/>
  <c r="J419" i="2"/>
  <c r="J418" i="2"/>
  <c r="BK416" i="2"/>
  <c r="J414" i="2"/>
  <c r="J413" i="2"/>
  <c r="J412" i="2"/>
  <c r="BK411" i="2"/>
  <c r="BK410" i="2"/>
  <c r="BK409" i="2"/>
  <c r="BK407" i="2"/>
  <c r="J406" i="2"/>
  <c r="BK404" i="2"/>
  <c r="J403" i="2"/>
  <c r="BK401" i="2"/>
  <c r="BK400" i="2"/>
  <c r="BK399" i="2"/>
  <c r="J398" i="2"/>
  <c r="J397" i="2"/>
  <c r="J395" i="2"/>
  <c r="BK394" i="2"/>
  <c r="J393" i="2"/>
  <c r="BK390" i="2"/>
  <c r="BK389" i="2"/>
  <c r="BK388" i="2"/>
  <c r="BK387" i="2"/>
  <c r="J386" i="2"/>
  <c r="J385" i="2"/>
  <c r="J384" i="2"/>
  <c r="J383" i="2"/>
  <c r="BK382" i="2"/>
  <c r="BK380" i="2"/>
  <c r="BK379" i="2"/>
  <c r="BK378" i="2"/>
  <c r="J377" i="2"/>
  <c r="J376" i="2"/>
  <c r="BK375" i="2"/>
  <c r="J372" i="2"/>
  <c r="J371" i="2"/>
  <c r="J370" i="2"/>
  <c r="BK369" i="2"/>
  <c r="BK368" i="2"/>
  <c r="J340" i="2"/>
  <c r="J339" i="2"/>
  <c r="BK338" i="2"/>
  <c r="J338" i="2"/>
  <c r="J337" i="2"/>
  <c r="J336" i="2"/>
  <c r="J335" i="2"/>
  <c r="J334" i="2"/>
  <c r="BK333" i="2"/>
  <c r="J333" i="2"/>
  <c r="J331" i="2"/>
  <c r="BK330" i="2"/>
  <c r="J329" i="2"/>
  <c r="BK328" i="2"/>
  <c r="BK327" i="2"/>
  <c r="BK324" i="2"/>
  <c r="BK323" i="2"/>
  <c r="BK322" i="2"/>
  <c r="BK321" i="2"/>
  <c r="BK319" i="2"/>
  <c r="BK318" i="2"/>
  <c r="BK317" i="2"/>
  <c r="J316" i="2"/>
  <c r="BK315" i="2"/>
  <c r="BK314" i="2"/>
  <c r="J313" i="2"/>
  <c r="J312" i="2"/>
  <c r="J311" i="2"/>
  <c r="BK309" i="2"/>
  <c r="J305" i="2"/>
  <c r="J304" i="2"/>
  <c r="BK303" i="2"/>
  <c r="BK302" i="2"/>
  <c r="J300" i="2"/>
  <c r="BK299" i="2"/>
  <c r="J298" i="2"/>
  <c r="BK293" i="2"/>
  <c r="J291" i="2"/>
  <c r="J290" i="2"/>
  <c r="J289" i="2"/>
  <c r="J287" i="2"/>
  <c r="BK286" i="2"/>
  <c r="J285" i="2"/>
  <c r="BK284" i="2"/>
  <c r="BK283" i="2"/>
  <c r="J282" i="2"/>
  <c r="J281" i="2"/>
  <c r="J280" i="2"/>
  <c r="J279" i="2"/>
  <c r="J278" i="2"/>
  <c r="J277" i="2"/>
  <c r="J276" i="2"/>
  <c r="BK274" i="2"/>
  <c r="BK272" i="2"/>
  <c r="BK271" i="2"/>
  <c r="BK270" i="2"/>
  <c r="BK269" i="2"/>
  <c r="J267" i="2"/>
  <c r="BK266" i="2"/>
  <c r="BK265" i="2"/>
  <c r="BK264" i="2"/>
  <c r="BK263" i="2"/>
  <c r="J262" i="2"/>
  <c r="J261" i="2"/>
  <c r="BK260" i="2"/>
  <c r="J259" i="2"/>
  <c r="BK258" i="2"/>
  <c r="BK257" i="2"/>
  <c r="J256" i="2"/>
  <c r="J255" i="2"/>
  <c r="BK254" i="2"/>
  <c r="BK253" i="2"/>
  <c r="J251" i="2"/>
  <c r="BK250" i="2"/>
  <c r="BK249" i="2"/>
  <c r="BK248" i="2"/>
  <c r="J247" i="2"/>
  <c r="BK246" i="2"/>
  <c r="BK244" i="2"/>
  <c r="J243" i="2"/>
  <c r="J242" i="2"/>
  <c r="BK241" i="2"/>
  <c r="J239" i="2"/>
  <c r="BK238" i="2"/>
  <c r="J236" i="2"/>
  <c r="BK235" i="2"/>
  <c r="J234" i="2"/>
  <c r="J233" i="2"/>
  <c r="BK232" i="2"/>
  <c r="J231" i="2"/>
  <c r="BK230" i="2"/>
  <c r="J229" i="2"/>
  <c r="BK228" i="2"/>
  <c r="BK227" i="2"/>
  <c r="J226" i="2"/>
  <c r="BK224" i="2"/>
  <c r="J220" i="2"/>
  <c r="J219" i="2"/>
  <c r="J218" i="2"/>
  <c r="BK217" i="2"/>
  <c r="J217" i="2"/>
  <c r="BK216" i="2"/>
  <c r="BK215" i="2"/>
  <c r="BK214" i="2"/>
  <c r="BK213" i="2"/>
  <c r="BK210" i="2"/>
  <c r="BK209" i="2"/>
  <c r="BK208" i="2"/>
  <c r="BK207" i="2"/>
  <c r="BK206" i="2"/>
  <c r="BK205" i="2"/>
  <c r="BK204" i="2"/>
  <c r="BK203" i="2"/>
  <c r="BK202" i="2"/>
  <c r="J201" i="2"/>
  <c r="BK199" i="2"/>
  <c r="J198" i="2"/>
  <c r="BK197" i="2"/>
  <c r="J195" i="2"/>
  <c r="J194" i="2"/>
  <c r="BK193" i="2"/>
  <c r="BK192" i="2"/>
  <c r="BK191" i="2"/>
  <c r="BK188" i="2"/>
  <c r="BK186" i="2"/>
  <c r="BK185" i="2"/>
  <c r="J184" i="2"/>
  <c r="BK183" i="2"/>
  <c r="J182" i="2"/>
  <c r="BK181" i="2"/>
  <c r="BK179" i="2"/>
  <c r="BK178" i="2"/>
  <c r="BK177" i="2"/>
  <c r="BK176" i="2"/>
  <c r="BK175" i="2"/>
  <c r="J174" i="2"/>
  <c r="J173" i="2"/>
  <c r="BK245" i="2"/>
  <c r="J244" i="2"/>
  <c r="J240" i="2"/>
  <c r="BK239" i="2"/>
  <c r="BK234" i="2"/>
  <c r="J232" i="2"/>
  <c r="J230" i="2"/>
  <c r="BK229" i="2"/>
  <c r="J228" i="2"/>
  <c r="J227" i="2"/>
  <c r="BK223" i="2"/>
  <c r="BK222" i="2"/>
  <c r="J221" i="2"/>
  <c r="BK220" i="2"/>
  <c r="BK219" i="2"/>
  <c r="BK218" i="2"/>
  <c r="BK212" i="2"/>
  <c r="J210" i="2"/>
  <c r="J209" i="2"/>
  <c r="J205" i="2"/>
  <c r="J203" i="2"/>
  <c r="J202" i="2"/>
  <c r="BK201" i="2"/>
  <c r="J199" i="2"/>
  <c r="J197" i="2"/>
  <c r="J196" i="2"/>
  <c r="BK195" i="2"/>
  <c r="J190" i="2"/>
  <c r="J189" i="2"/>
  <c r="J188" i="2"/>
  <c r="J181" i="2"/>
  <c r="J180" i="2"/>
  <c r="J178" i="2"/>
  <c r="BK174" i="2"/>
  <c r="BK173" i="2"/>
  <c r="P172" i="2" l="1"/>
  <c r="T172" i="2"/>
  <c r="P187" i="2"/>
  <c r="BK200" i="2"/>
  <c r="J200" i="2"/>
  <c r="J100" i="2" s="1"/>
  <c r="R200" i="2"/>
  <c r="BK211" i="2"/>
  <c r="J211" i="2"/>
  <c r="J101" i="2" s="1"/>
  <c r="P211" i="2"/>
  <c r="T211" i="2"/>
  <c r="P225" i="2"/>
  <c r="T225" i="2"/>
  <c r="P237" i="2"/>
  <c r="R237" i="2"/>
  <c r="BK275" i="2"/>
  <c r="J275" i="2" s="1"/>
  <c r="J104" i="2" s="1"/>
  <c r="R275" i="2"/>
  <c r="BK296" i="2"/>
  <c r="R296" i="2"/>
  <c r="BK306" i="2"/>
  <c r="J306" i="2" s="1"/>
  <c r="J109" i="2" s="1"/>
  <c r="R306" i="2"/>
  <c r="BK325" i="2"/>
  <c r="J325" i="2" s="1"/>
  <c r="J110" i="2" s="1"/>
  <c r="R325" i="2"/>
  <c r="BK346" i="2"/>
  <c r="J346" i="2" s="1"/>
  <c r="J111" i="2" s="1"/>
  <c r="T346" i="2"/>
  <c r="R392" i="2"/>
  <c r="T392" i="2"/>
  <c r="P396" i="2"/>
  <c r="T396" i="2"/>
  <c r="P436" i="2"/>
  <c r="T436" i="2"/>
  <c r="P450" i="2"/>
  <c r="R450" i="2"/>
  <c r="T450" i="2"/>
  <c r="P460" i="2"/>
  <c r="T460" i="2"/>
  <c r="P472" i="2"/>
  <c r="T472" i="2"/>
  <c r="P501" i="2"/>
  <c r="T501" i="2"/>
  <c r="P520" i="2"/>
  <c r="T520" i="2"/>
  <c r="P523" i="2"/>
  <c r="BK526" i="2"/>
  <c r="J526" i="2" s="1"/>
  <c r="J121" i="2" s="1"/>
  <c r="R526" i="2"/>
  <c r="BK540" i="2"/>
  <c r="J540" i="2" s="1"/>
  <c r="J122" i="2" s="1"/>
  <c r="P540" i="2"/>
  <c r="T540" i="2"/>
  <c r="R547" i="2"/>
  <c r="BK555" i="2"/>
  <c r="J555" i="2" s="1"/>
  <c r="J124" i="2" s="1"/>
  <c r="R555" i="2"/>
  <c r="BK565" i="2"/>
  <c r="J565" i="2" s="1"/>
  <c r="J125" i="2" s="1"/>
  <c r="R565" i="2"/>
  <c r="BK569" i="2"/>
  <c r="J569" i="2" s="1"/>
  <c r="J126" i="2" s="1"/>
  <c r="T569" i="2"/>
  <c r="R578" i="2"/>
  <c r="R577" i="2" s="1"/>
  <c r="BK588" i="2"/>
  <c r="J588" i="2" s="1"/>
  <c r="J132" i="2" s="1"/>
  <c r="R588" i="2"/>
  <c r="BK600" i="2"/>
  <c r="J600" i="2" s="1"/>
  <c r="J133" i="2" s="1"/>
  <c r="R600" i="2"/>
  <c r="BK604" i="2"/>
  <c r="J604" i="2" s="1"/>
  <c r="J134" i="2" s="1"/>
  <c r="P604" i="2"/>
  <c r="BK609" i="2"/>
  <c r="J609" i="2" s="1"/>
  <c r="J135" i="2" s="1"/>
  <c r="R609" i="2"/>
  <c r="BK628" i="2"/>
  <c r="J628" i="2" s="1"/>
  <c r="J136" i="2" s="1"/>
  <c r="R628" i="2"/>
  <c r="T628" i="2"/>
  <c r="P635" i="2"/>
  <c r="T635" i="2"/>
  <c r="T642" i="2"/>
  <c r="P675" i="2"/>
  <c r="T675" i="2"/>
  <c r="P694" i="2"/>
  <c r="T694" i="2"/>
  <c r="R135" i="3"/>
  <c r="BK138" i="3"/>
  <c r="J138" i="3"/>
  <c r="J99" i="3" s="1"/>
  <c r="R138" i="3"/>
  <c r="BK141" i="3"/>
  <c r="J141" i="3"/>
  <c r="J100" i="3" s="1"/>
  <c r="R141" i="3"/>
  <c r="T141" i="3"/>
  <c r="T144" i="3"/>
  <c r="BK151" i="3"/>
  <c r="J151" i="3"/>
  <c r="J103" i="3" s="1"/>
  <c r="R151" i="3"/>
  <c r="P140" i="5"/>
  <c r="T140" i="5"/>
  <c r="P146" i="5"/>
  <c r="T146" i="5"/>
  <c r="BK156" i="5"/>
  <c r="J156" i="5"/>
  <c r="J102" i="5" s="1"/>
  <c r="P156" i="5"/>
  <c r="T156" i="5"/>
  <c r="P161" i="5"/>
  <c r="BK168" i="5"/>
  <c r="J168" i="5"/>
  <c r="J104" i="5" s="1"/>
  <c r="T168" i="5"/>
  <c r="P174" i="5"/>
  <c r="BK185" i="5"/>
  <c r="J185" i="5" s="1"/>
  <c r="J106" i="5" s="1"/>
  <c r="T185" i="5"/>
  <c r="BK172" i="2"/>
  <c r="J172" i="2" s="1"/>
  <c r="J98" i="2" s="1"/>
  <c r="R172" i="2"/>
  <c r="BK187" i="2"/>
  <c r="J187" i="2" s="1"/>
  <c r="J99" i="2" s="1"/>
  <c r="R187" i="2"/>
  <c r="T187" i="2"/>
  <c r="P200" i="2"/>
  <c r="T200" i="2"/>
  <c r="R211" i="2"/>
  <c r="BK225" i="2"/>
  <c r="J225" i="2" s="1"/>
  <c r="J102" i="2" s="1"/>
  <c r="R225" i="2"/>
  <c r="BK237" i="2"/>
  <c r="J237" i="2" s="1"/>
  <c r="J103" i="2" s="1"/>
  <c r="T237" i="2"/>
  <c r="P275" i="2"/>
  <c r="T275" i="2"/>
  <c r="P296" i="2"/>
  <c r="T296" i="2"/>
  <c r="P306" i="2"/>
  <c r="T306" i="2"/>
  <c r="P325" i="2"/>
  <c r="T325" i="2"/>
  <c r="P346" i="2"/>
  <c r="R346" i="2"/>
  <c r="BK392" i="2"/>
  <c r="J392" i="2" s="1"/>
  <c r="J112" i="2" s="1"/>
  <c r="P392" i="2"/>
  <c r="BK396" i="2"/>
  <c r="J396" i="2" s="1"/>
  <c r="J113" i="2" s="1"/>
  <c r="R396" i="2"/>
  <c r="BK436" i="2"/>
  <c r="J436" i="2" s="1"/>
  <c r="J114" i="2" s="1"/>
  <c r="R436" i="2"/>
  <c r="BK450" i="2"/>
  <c r="J450" i="2" s="1"/>
  <c r="J115" i="2" s="1"/>
  <c r="BK460" i="2"/>
  <c r="J460" i="2"/>
  <c r="J116" i="2" s="1"/>
  <c r="R460" i="2"/>
  <c r="BK472" i="2"/>
  <c r="J472" i="2"/>
  <c r="J117" i="2" s="1"/>
  <c r="R472" i="2"/>
  <c r="BK501" i="2"/>
  <c r="J501" i="2"/>
  <c r="J118" i="2" s="1"/>
  <c r="R501" i="2"/>
  <c r="BK520" i="2"/>
  <c r="J520" i="2"/>
  <c r="J119" i="2" s="1"/>
  <c r="R520" i="2"/>
  <c r="BK523" i="2"/>
  <c r="J523" i="2"/>
  <c r="J120" i="2" s="1"/>
  <c r="R523" i="2"/>
  <c r="T523" i="2"/>
  <c r="P526" i="2"/>
  <c r="T526" i="2"/>
  <c r="R540" i="2"/>
  <c r="BK547" i="2"/>
  <c r="J547" i="2"/>
  <c r="J123" i="2" s="1"/>
  <c r="P547" i="2"/>
  <c r="T547" i="2"/>
  <c r="P555" i="2"/>
  <c r="T555" i="2"/>
  <c r="P565" i="2"/>
  <c r="T565" i="2"/>
  <c r="P569" i="2"/>
  <c r="R569" i="2"/>
  <c r="BK578" i="2"/>
  <c r="J578" i="2" s="1"/>
  <c r="J130" i="2" s="1"/>
  <c r="P578" i="2"/>
  <c r="P577" i="2"/>
  <c r="T578" i="2"/>
  <c r="T577" i="2"/>
  <c r="P588" i="2"/>
  <c r="T588" i="2"/>
  <c r="P600" i="2"/>
  <c r="T600" i="2"/>
  <c r="R604" i="2"/>
  <c r="T604" i="2"/>
  <c r="P609" i="2"/>
  <c r="T609" i="2"/>
  <c r="P628" i="2"/>
  <c r="BK635" i="2"/>
  <c r="J635" i="2" s="1"/>
  <c r="J137" i="2" s="1"/>
  <c r="R635" i="2"/>
  <c r="BK642" i="2"/>
  <c r="J642" i="2" s="1"/>
  <c r="J138" i="2" s="1"/>
  <c r="P642" i="2"/>
  <c r="R642" i="2"/>
  <c r="BK675" i="2"/>
  <c r="J675" i="2"/>
  <c r="J139" i="2" s="1"/>
  <c r="R675" i="2"/>
  <c r="BK694" i="2"/>
  <c r="J694" i="2"/>
  <c r="J140" i="2" s="1"/>
  <c r="R694" i="2"/>
  <c r="BK135" i="3"/>
  <c r="J135" i="3"/>
  <c r="J98" i="3" s="1"/>
  <c r="P135" i="3"/>
  <c r="T135" i="3"/>
  <c r="P138" i="3"/>
  <c r="T138" i="3"/>
  <c r="P141" i="3"/>
  <c r="BK144" i="3"/>
  <c r="J144" i="3"/>
  <c r="J101" i="3" s="1"/>
  <c r="P144" i="3"/>
  <c r="R144" i="3"/>
  <c r="P151" i="3"/>
  <c r="T151" i="3"/>
  <c r="BK132" i="4"/>
  <c r="J132" i="4" s="1"/>
  <c r="J98" i="4" s="1"/>
  <c r="P132" i="4"/>
  <c r="P131" i="4"/>
  <c r="R132" i="4"/>
  <c r="R131" i="4"/>
  <c r="T132" i="4"/>
  <c r="T131" i="4"/>
  <c r="T130" i="4" s="1"/>
  <c r="BK151" i="4"/>
  <c r="J151" i="4" s="1"/>
  <c r="J100" i="4" s="1"/>
  <c r="P151" i="4"/>
  <c r="R151" i="4"/>
  <c r="T151" i="4"/>
  <c r="BK140" i="5"/>
  <c r="J140" i="5" s="1"/>
  <c r="J98" i="5" s="1"/>
  <c r="R140" i="5"/>
  <c r="BK146" i="5"/>
  <c r="J146" i="5" s="1"/>
  <c r="J99" i="5" s="1"/>
  <c r="R146" i="5"/>
  <c r="R156" i="5"/>
  <c r="BK161" i="5"/>
  <c r="J161" i="5"/>
  <c r="J103" i="5" s="1"/>
  <c r="R161" i="5"/>
  <c r="T161" i="5"/>
  <c r="P168" i="5"/>
  <c r="R168" i="5"/>
  <c r="BK174" i="5"/>
  <c r="J174" i="5" s="1"/>
  <c r="J105" i="5" s="1"/>
  <c r="R174" i="5"/>
  <c r="T174" i="5"/>
  <c r="P185" i="5"/>
  <c r="R185" i="5"/>
  <c r="BK209" i="5"/>
  <c r="J209" i="5"/>
  <c r="J107" i="5" s="1"/>
  <c r="P209" i="5"/>
  <c r="R209" i="5"/>
  <c r="P134" i="6"/>
  <c r="T209" i="5"/>
  <c r="BK134" i="6"/>
  <c r="J134" i="6" s="1"/>
  <c r="J98" i="6" s="1"/>
  <c r="R134" i="6"/>
  <c r="T134" i="6"/>
  <c r="BK142" i="6"/>
  <c r="J142" i="6"/>
  <c r="J100" i="6" s="1"/>
  <c r="P142" i="6"/>
  <c r="R142" i="6"/>
  <c r="T142" i="6"/>
  <c r="BK152" i="6"/>
  <c r="J152" i="6"/>
  <c r="J101" i="6" s="1"/>
  <c r="P152" i="6"/>
  <c r="R152" i="6"/>
  <c r="T152" i="6"/>
  <c r="E85" i="2"/>
  <c r="J91" i="2"/>
  <c r="J164" i="2"/>
  <c r="J167" i="2"/>
  <c r="BF175" i="2"/>
  <c r="BF188" i="2"/>
  <c r="BF189" i="2"/>
  <c r="BF196" i="2"/>
  <c r="BF201" i="2"/>
  <c r="BF209" i="2"/>
  <c r="BF212" i="2"/>
  <c r="BF216" i="2"/>
  <c r="BF217" i="2"/>
  <c r="BF218" i="2"/>
  <c r="BF222" i="2"/>
  <c r="BF226" i="2"/>
  <c r="BF227" i="2"/>
  <c r="BF229" i="2"/>
  <c r="BF239" i="2"/>
  <c r="F92" i="2"/>
  <c r="BF173" i="2"/>
  <c r="BF174" i="2"/>
  <c r="BF177" i="2"/>
  <c r="BF178" i="2"/>
  <c r="BF180" i="2"/>
  <c r="BF181" i="2"/>
  <c r="BF182" i="2"/>
  <c r="BF183" i="2"/>
  <c r="BF185" i="2"/>
  <c r="BF186" i="2"/>
  <c r="BF190" i="2"/>
  <c r="BF191" i="2"/>
  <c r="BF192" i="2"/>
  <c r="BF193" i="2"/>
  <c r="BF194" i="2"/>
  <c r="BF195" i="2"/>
  <c r="BF197" i="2"/>
  <c r="BF198" i="2"/>
  <c r="BF199" i="2"/>
  <c r="BF202" i="2"/>
  <c r="BF203" i="2"/>
  <c r="BF204" i="2"/>
  <c r="BF205" i="2"/>
  <c r="BF206" i="2"/>
  <c r="BF207" i="2"/>
  <c r="BF208" i="2"/>
  <c r="BF210" i="2"/>
  <c r="BF213" i="2"/>
  <c r="BF215" i="2"/>
  <c r="BF219" i="2"/>
  <c r="BF223" i="2"/>
  <c r="BF224" i="2"/>
  <c r="BF228" i="2"/>
  <c r="BF230" i="2"/>
  <c r="BF231" i="2"/>
  <c r="BF232" i="2"/>
  <c r="BF233" i="2"/>
  <c r="BF234" i="2"/>
  <c r="BF235" i="2"/>
  <c r="BF236" i="2"/>
  <c r="BF238" i="2"/>
  <c r="BF240" i="2"/>
  <c r="BF241" i="2"/>
  <c r="BF242" i="2"/>
  <c r="BF244" i="2"/>
  <c r="BF248" i="2"/>
  <c r="BF249" i="2"/>
  <c r="BF250" i="2"/>
  <c r="BF253" i="2"/>
  <c r="BF254" i="2"/>
  <c r="BF255" i="2"/>
  <c r="BF256" i="2"/>
  <c r="BF257" i="2"/>
  <c r="BF258" i="2"/>
  <c r="BF259" i="2"/>
  <c r="BF260" i="2"/>
  <c r="BF263" i="2"/>
  <c r="BF264" i="2"/>
  <c r="BF267" i="2"/>
  <c r="BF268" i="2"/>
  <c r="BF270" i="2"/>
  <c r="BF271" i="2"/>
  <c r="BF272" i="2"/>
  <c r="BF274" i="2"/>
  <c r="BF276" i="2"/>
  <c r="BF277" i="2"/>
  <c r="BF279" i="2"/>
  <c r="BF280" i="2"/>
  <c r="BF281" i="2"/>
  <c r="BF283" i="2"/>
  <c r="BF284" i="2"/>
  <c r="BF285" i="2"/>
  <c r="BF290" i="2"/>
  <c r="BF291" i="2"/>
  <c r="BF293" i="2"/>
  <c r="BF297" i="2"/>
  <c r="BF298" i="2"/>
  <c r="BF301" i="2"/>
  <c r="BF302" i="2"/>
  <c r="BF303" i="2"/>
  <c r="BF305" i="2"/>
  <c r="BF308" i="2"/>
  <c r="BF310" i="2"/>
  <c r="BF312" i="2"/>
  <c r="BF314" i="2"/>
  <c r="BF315" i="2"/>
  <c r="BF317" i="2"/>
  <c r="BF320" i="2"/>
  <c r="BF324" i="2"/>
  <c r="BF326" i="2"/>
  <c r="BF327" i="2"/>
  <c r="BF331" i="2"/>
  <c r="BF333" i="2"/>
  <c r="BF334" i="2"/>
  <c r="BF336" i="2"/>
  <c r="BF337" i="2"/>
  <c r="BF339" i="2"/>
  <c r="BF368" i="2"/>
  <c r="BF369" i="2"/>
  <c r="BF370" i="2"/>
  <c r="BF373" i="2"/>
  <c r="BF374" i="2"/>
  <c r="BF375" i="2"/>
  <c r="BF376" i="2"/>
  <c r="BF377" i="2"/>
  <c r="BF378" i="2"/>
  <c r="BF379" i="2"/>
  <c r="BF381" i="2"/>
  <c r="BF383" i="2"/>
  <c r="BF384" i="2"/>
  <c r="BF385" i="2"/>
  <c r="BF386" i="2"/>
  <c r="BF388" i="2"/>
  <c r="BF393" i="2"/>
  <c r="BF394" i="2"/>
  <c r="BF395" i="2"/>
  <c r="BF397" i="2"/>
  <c r="BF400" i="2"/>
  <c r="BF401" i="2"/>
  <c r="BF402" i="2"/>
  <c r="BF405" i="2"/>
  <c r="BF406" i="2"/>
  <c r="BF407" i="2"/>
  <c r="BF409" i="2"/>
  <c r="BF410" i="2"/>
  <c r="BF411" i="2"/>
  <c r="BF413" i="2"/>
  <c r="BF415" i="2"/>
  <c r="BF417" i="2"/>
  <c r="BF418" i="2"/>
  <c r="BF420" i="2"/>
  <c r="BF423" i="2"/>
  <c r="BF424" i="2"/>
  <c r="BF425" i="2"/>
  <c r="BF427" i="2"/>
  <c r="BF428" i="2"/>
  <c r="BF429" i="2"/>
  <c r="BF430" i="2"/>
  <c r="BF431" i="2"/>
  <c r="BF433" i="2"/>
  <c r="BF434" i="2"/>
  <c r="BF438" i="2"/>
  <c r="BF439" i="2"/>
  <c r="BF441" i="2"/>
  <c r="BF444" i="2"/>
  <c r="BF445" i="2"/>
  <c r="BF447" i="2"/>
  <c r="BF448" i="2"/>
  <c r="BF449" i="2"/>
  <c r="BF454" i="2"/>
  <c r="BF457" i="2"/>
  <c r="BF459" i="2"/>
  <c r="BF462" i="2"/>
  <c r="BF463" i="2"/>
  <c r="BF465" i="2"/>
  <c r="BF467" i="2"/>
  <c r="BF468" i="2"/>
  <c r="BF471" i="2"/>
  <c r="BF473" i="2"/>
  <c r="BF474" i="2"/>
  <c r="BF475" i="2"/>
  <c r="BF476" i="2"/>
  <c r="BF479" i="2"/>
  <c r="BF481" i="2"/>
  <c r="BF483" i="2"/>
  <c r="BF484" i="2"/>
  <c r="BF490" i="2"/>
  <c r="BF492" i="2"/>
  <c r="BF493" i="2"/>
  <c r="BF495" i="2"/>
  <c r="BF497" i="2"/>
  <c r="BF498" i="2"/>
  <c r="BF499" i="2"/>
  <c r="BF502" i="2"/>
  <c r="BF504" i="2"/>
  <c r="BF506" i="2"/>
  <c r="BF509" i="2"/>
  <c r="BF510" i="2"/>
  <c r="BF514" i="2"/>
  <c r="BF515" i="2"/>
  <c r="BF516" i="2"/>
  <c r="BF517" i="2"/>
  <c r="BF518" i="2"/>
  <c r="BF519" i="2"/>
  <c r="BF522" i="2"/>
  <c r="BF524" i="2"/>
  <c r="BF525" i="2"/>
  <c r="BF528" i="2"/>
  <c r="BF530" i="2"/>
  <c r="BF531" i="2"/>
  <c r="BF532" i="2"/>
  <c r="BF534" i="2"/>
  <c r="BF535" i="2"/>
  <c r="BF536" i="2"/>
  <c r="BF539" i="2"/>
  <c r="BF541" i="2"/>
  <c r="BF544" i="2"/>
  <c r="BF546" i="2"/>
  <c r="BF548" i="2"/>
  <c r="BF549" i="2"/>
  <c r="BF551" i="2"/>
  <c r="BF554" i="2"/>
  <c r="BF558" i="2"/>
  <c r="BF559" i="2"/>
  <c r="BF560" i="2"/>
  <c r="BF561" i="2"/>
  <c r="BF562" i="2"/>
  <c r="BF566" i="2"/>
  <c r="BF568" i="2"/>
  <c r="BF570" i="2"/>
  <c r="BF572" i="2"/>
  <c r="BF574" i="2"/>
  <c r="BF576" i="2"/>
  <c r="BF580" i="2"/>
  <c r="BF582" i="2"/>
  <c r="BF584" i="2"/>
  <c r="BF586" i="2"/>
  <c r="BF590" i="2"/>
  <c r="BF592" i="2"/>
  <c r="BF593" i="2"/>
  <c r="BF595" i="2"/>
  <c r="BF596" i="2"/>
  <c r="BF597" i="2"/>
  <c r="BF598" i="2"/>
  <c r="BF601" i="2"/>
  <c r="BF602" i="2"/>
  <c r="BF603" i="2"/>
  <c r="BF614" i="2"/>
  <c r="BF616" i="2"/>
  <c r="BF620" i="2"/>
  <c r="BF622" i="2"/>
  <c r="BF623" i="2"/>
  <c r="BF625" i="2"/>
  <c r="BF626" i="2"/>
  <c r="BF627" i="2"/>
  <c r="BF632" i="2"/>
  <c r="BF634" i="2"/>
  <c r="BF637" i="2"/>
  <c r="BF638" i="2"/>
  <c r="BF639" i="2"/>
  <c r="BF643" i="2"/>
  <c r="BF645" i="2"/>
  <c r="BF646" i="2"/>
  <c r="BF649" i="2"/>
  <c r="BF652" i="2"/>
  <c r="BF653" i="2"/>
  <c r="BF672" i="2"/>
  <c r="BF674" i="2"/>
  <c r="BF682" i="2"/>
  <c r="BF685" i="2"/>
  <c r="BF688" i="2"/>
  <c r="BF693" i="2"/>
  <c r="BF695" i="2"/>
  <c r="BF697" i="2"/>
  <c r="BF698" i="2"/>
  <c r="BF699" i="2"/>
  <c r="BF701" i="2"/>
  <c r="BK575" i="2"/>
  <c r="J575" i="2" s="1"/>
  <c r="J128" i="2" s="1"/>
  <c r="J89" i="3"/>
  <c r="J91" i="3"/>
  <c r="E123" i="3"/>
  <c r="J130" i="3"/>
  <c r="BF139" i="3"/>
  <c r="BF140" i="3"/>
  <c r="BF142" i="3"/>
  <c r="BF143" i="3"/>
  <c r="BF146" i="3"/>
  <c r="BF147" i="3"/>
  <c r="BF148" i="3"/>
  <c r="BF152" i="3"/>
  <c r="BF153" i="3"/>
  <c r="BF155" i="3"/>
  <c r="E85" i="4"/>
  <c r="J91" i="4"/>
  <c r="J92" i="4"/>
  <c r="F127" i="4"/>
  <c r="BF133" i="4"/>
  <c r="BF136" i="4"/>
  <c r="BF137" i="4"/>
  <c r="BF138" i="4"/>
  <c r="BF140" i="4"/>
  <c r="BF141" i="4"/>
  <c r="BF142" i="4"/>
  <c r="BF143" i="4"/>
  <c r="BF144" i="4"/>
  <c r="BF147" i="5"/>
  <c r="BF148" i="5"/>
  <c r="BF152" i="5"/>
  <c r="BF154" i="5"/>
  <c r="BF160" i="5"/>
  <c r="BF166" i="5"/>
  <c r="BF169" i="5"/>
  <c r="BF170" i="5"/>
  <c r="BF171" i="5"/>
  <c r="BF172" i="5"/>
  <c r="BF173" i="5"/>
  <c r="BF175" i="5"/>
  <c r="BF176" i="5"/>
  <c r="BF177" i="5"/>
  <c r="BF178" i="5"/>
  <c r="BF179" i="5"/>
  <c r="BF182" i="5"/>
  <c r="BF184" i="5"/>
  <c r="BF186" i="5"/>
  <c r="BF188" i="5"/>
  <c r="BF189" i="5"/>
  <c r="BF191" i="5"/>
  <c r="BF193" i="5"/>
  <c r="BF194" i="5"/>
  <c r="BF196" i="5"/>
  <c r="BF198" i="5"/>
  <c r="BF200" i="5"/>
  <c r="BF201" i="5"/>
  <c r="BF202" i="5"/>
  <c r="BF203" i="5"/>
  <c r="BF205" i="5"/>
  <c r="BF206" i="5"/>
  <c r="BF207" i="5"/>
  <c r="BF211" i="5"/>
  <c r="BF213" i="5"/>
  <c r="BF176" i="2"/>
  <c r="BF179" i="2"/>
  <c r="BF184" i="2"/>
  <c r="BF214" i="2"/>
  <c r="BF220" i="2"/>
  <c r="BF221" i="2"/>
  <c r="BF243" i="2"/>
  <c r="BF265" i="2"/>
  <c r="BF273" i="2"/>
  <c r="BF282" i="2"/>
  <c r="BF287" i="2"/>
  <c r="BF288" i="2"/>
  <c r="BF300" i="2"/>
  <c r="BF304" i="2"/>
  <c r="BF309" i="2"/>
  <c r="BF311" i="2"/>
  <c r="BF313" i="2"/>
  <c r="BF316" i="2"/>
  <c r="BF319" i="2"/>
  <c r="BF321" i="2"/>
  <c r="BF322" i="2"/>
  <c r="BF323" i="2"/>
  <c r="BF329" i="2"/>
  <c r="BF340" i="2"/>
  <c r="BF342" i="2"/>
  <c r="BF343" i="2"/>
  <c r="BF344" i="2"/>
  <c r="BF345" i="2"/>
  <c r="BF350" i="2"/>
  <c r="BF351" i="2"/>
  <c r="BF353" i="2"/>
  <c r="BF356" i="2"/>
  <c r="BF357" i="2"/>
  <c r="BF358" i="2"/>
  <c r="BF362" i="2"/>
  <c r="BF363" i="2"/>
  <c r="BF371" i="2"/>
  <c r="BF382" i="2"/>
  <c r="BF387" i="2"/>
  <c r="BF389" i="2"/>
  <c r="BF403" i="2"/>
  <c r="BF412" i="2"/>
  <c r="BF414" i="2"/>
  <c r="BF416" i="2"/>
  <c r="BF419" i="2"/>
  <c r="BF422" i="2"/>
  <c r="BF432" i="2"/>
  <c r="BF442" i="2"/>
  <c r="BF451" i="2"/>
  <c r="BF453" i="2"/>
  <c r="BF455" i="2"/>
  <c r="BF458" i="2"/>
  <c r="BF461" i="2"/>
  <c r="BF466" i="2"/>
  <c r="BF470" i="2"/>
  <c r="BF478" i="2"/>
  <c r="BF480" i="2"/>
  <c r="BF482" i="2"/>
  <c r="BF488" i="2"/>
  <c r="BF489" i="2"/>
  <c r="BF496" i="2"/>
  <c r="BF500" i="2"/>
  <c r="BF503" i="2"/>
  <c r="BF507" i="2"/>
  <c r="BF512" i="2"/>
  <c r="BF521" i="2"/>
  <c r="BF529" i="2"/>
  <c r="BF537" i="2"/>
  <c r="BF542" i="2"/>
  <c r="BF543" i="2"/>
  <c r="BF550" i="2"/>
  <c r="BF552" i="2"/>
  <c r="BF553" i="2"/>
  <c r="BF556" i="2"/>
  <c r="BF557" i="2"/>
  <c r="BF563" i="2"/>
  <c r="BF567" i="2"/>
  <c r="BF571" i="2"/>
  <c r="BF579" i="2"/>
  <c r="BF581" i="2"/>
  <c r="BF589" i="2"/>
  <c r="BF591" i="2"/>
  <c r="BF594" i="2"/>
  <c r="BF605" i="2"/>
  <c r="BF606" i="2"/>
  <c r="BF607" i="2"/>
  <c r="BF608" i="2"/>
  <c r="BF610" i="2"/>
  <c r="BF611" i="2"/>
  <c r="BF612" i="2"/>
  <c r="BF613" i="2"/>
  <c r="BF615" i="2"/>
  <c r="BF617" i="2"/>
  <c r="BF618" i="2"/>
  <c r="BF619" i="2"/>
  <c r="BF621" i="2"/>
  <c r="BF624" i="2"/>
  <c r="BF629" i="2"/>
  <c r="BF630" i="2"/>
  <c r="BF631" i="2"/>
  <c r="BF633" i="2"/>
  <c r="BF636" i="2"/>
  <c r="BF640" i="2"/>
  <c r="BF641" i="2"/>
  <c r="BF644" i="2"/>
  <c r="BF647" i="2"/>
  <c r="BF648" i="2"/>
  <c r="BF650" i="2"/>
  <c r="BF651" i="2"/>
  <c r="BF654" i="2"/>
  <c r="BF655" i="2"/>
  <c r="BF656" i="2"/>
  <c r="BF657" i="2"/>
  <c r="BF658" i="2"/>
  <c r="BF659" i="2"/>
  <c r="BF660" i="2"/>
  <c r="BF661" i="2"/>
  <c r="BF662" i="2"/>
  <c r="BF663" i="2"/>
  <c r="BF664" i="2"/>
  <c r="BF665" i="2"/>
  <c r="BF666" i="2"/>
  <c r="BF667" i="2"/>
  <c r="BF668" i="2"/>
  <c r="BF669" i="2"/>
  <c r="BF670" i="2"/>
  <c r="BF671" i="2"/>
  <c r="BF673" i="2"/>
  <c r="BF676" i="2"/>
  <c r="BF677" i="2"/>
  <c r="BF678" i="2"/>
  <c r="BF679" i="2"/>
  <c r="BF680" i="2"/>
  <c r="BF681" i="2"/>
  <c r="BF683" i="2"/>
  <c r="BF684" i="2"/>
  <c r="BF686" i="2"/>
  <c r="BF687" i="2"/>
  <c r="BF689" i="2"/>
  <c r="BF690" i="2"/>
  <c r="BF691" i="2"/>
  <c r="BF692" i="2"/>
  <c r="BF696" i="2"/>
  <c r="BF700" i="2"/>
  <c r="BK292" i="2"/>
  <c r="J292" i="2"/>
  <c r="J105" i="2" s="1"/>
  <c r="BK573" i="2"/>
  <c r="J573" i="2" s="1"/>
  <c r="J127" i="2" s="1"/>
  <c r="F92" i="3"/>
  <c r="BF136" i="3"/>
  <c r="BF137" i="3"/>
  <c r="BF145" i="3"/>
  <c r="BF150" i="3"/>
  <c r="BF154" i="3"/>
  <c r="BF156" i="3"/>
  <c r="BK149" i="3"/>
  <c r="J149" i="3" s="1"/>
  <c r="J102" i="3" s="1"/>
  <c r="J89" i="4"/>
  <c r="BF134" i="4"/>
  <c r="BF135" i="4"/>
  <c r="BF139" i="4"/>
  <c r="BF145" i="4"/>
  <c r="BF146" i="4"/>
  <c r="BF147" i="4"/>
  <c r="BF148" i="4"/>
  <c r="BF150" i="4"/>
  <c r="BF152" i="4"/>
  <c r="BF153" i="4"/>
  <c r="BF154" i="4"/>
  <c r="BK149" i="4"/>
  <c r="J149" i="4"/>
  <c r="J99" i="4" s="1"/>
  <c r="E85" i="5"/>
  <c r="J89" i="5"/>
  <c r="J91" i="5"/>
  <c r="F92" i="5"/>
  <c r="J92" i="5"/>
  <c r="BF141" i="5"/>
  <c r="BF142" i="5"/>
  <c r="BF143" i="5"/>
  <c r="BF144" i="5"/>
  <c r="BF145" i="5"/>
  <c r="BF149" i="5"/>
  <c r="BF150" i="5"/>
  <c r="BF151" i="5"/>
  <c r="BF157" i="5"/>
  <c r="BF158" i="5"/>
  <c r="BF159" i="5"/>
  <c r="BF162" i="5"/>
  <c r="BF163" i="5"/>
  <c r="BF164" i="5"/>
  <c r="BF165" i="5"/>
  <c r="BF167" i="5"/>
  <c r="BF180" i="5"/>
  <c r="BF181" i="5"/>
  <c r="BF183" i="5"/>
  <c r="BF187" i="5"/>
  <c r="BF190" i="5"/>
  <c r="BF192" i="5"/>
  <c r="BF195" i="5"/>
  <c r="BF197" i="5"/>
  <c r="BF199" i="5"/>
  <c r="BF204" i="5"/>
  <c r="BF208" i="5"/>
  <c r="BF210" i="5"/>
  <c r="BK153" i="5"/>
  <c r="J153" i="5"/>
  <c r="J100" i="5" s="1"/>
  <c r="BK212" i="5"/>
  <c r="J212" i="5" s="1"/>
  <c r="J108" i="5" s="1"/>
  <c r="E85" i="6"/>
  <c r="F92" i="6"/>
  <c r="BF136" i="6"/>
  <c r="BF138" i="6"/>
  <c r="BF139" i="6"/>
  <c r="BF141" i="6"/>
  <c r="BF143" i="6"/>
  <c r="BF144" i="6"/>
  <c r="BF145" i="6"/>
  <c r="BF146" i="6"/>
  <c r="BF148" i="6"/>
  <c r="BF153" i="6"/>
  <c r="BF155" i="6"/>
  <c r="BF156" i="6"/>
  <c r="BF157" i="6"/>
  <c r="BF158" i="6"/>
  <c r="BF160" i="6"/>
  <c r="BF245" i="2"/>
  <c r="BF246" i="2"/>
  <c r="BF247" i="2"/>
  <c r="BF251" i="2"/>
  <c r="BF252" i="2"/>
  <c r="BF261" i="2"/>
  <c r="BF262" i="2"/>
  <c r="BF266" i="2"/>
  <c r="BF269" i="2"/>
  <c r="BF278" i="2"/>
  <c r="BF286" i="2"/>
  <c r="BF289" i="2"/>
  <c r="BF299" i="2"/>
  <c r="BF307" i="2"/>
  <c r="BF318" i="2"/>
  <c r="BF328" i="2"/>
  <c r="BF330" i="2"/>
  <c r="BF332" i="2"/>
  <c r="BF335" i="2"/>
  <c r="BF338" i="2"/>
  <c r="BF341" i="2"/>
  <c r="BF347" i="2"/>
  <c r="BF348" i="2"/>
  <c r="BF349" i="2"/>
  <c r="BF352" i="2"/>
  <c r="BF354" i="2"/>
  <c r="BF355" i="2"/>
  <c r="BF359" i="2"/>
  <c r="BF360" i="2"/>
  <c r="BF361" i="2"/>
  <c r="BF364" i="2"/>
  <c r="BF365" i="2"/>
  <c r="BF366" i="2"/>
  <c r="BF367" i="2"/>
  <c r="BF372" i="2"/>
  <c r="BF380" i="2"/>
  <c r="BF390" i="2"/>
  <c r="BF391" i="2"/>
  <c r="BF398" i="2"/>
  <c r="BF399" i="2"/>
  <c r="BF404" i="2"/>
  <c r="BF408" i="2"/>
  <c r="BF421" i="2"/>
  <c r="BF426" i="2"/>
  <c r="BF435" i="2"/>
  <c r="BF437" i="2"/>
  <c r="BF440" i="2"/>
  <c r="BF443" i="2"/>
  <c r="BF446" i="2"/>
  <c r="BF452" i="2"/>
  <c r="BF456" i="2"/>
  <c r="BF464" i="2"/>
  <c r="BF469" i="2"/>
  <c r="BF477" i="2"/>
  <c r="BF485" i="2"/>
  <c r="BF486" i="2"/>
  <c r="BF487" i="2"/>
  <c r="BF491" i="2"/>
  <c r="BF494" i="2"/>
  <c r="BF505" i="2"/>
  <c r="BF508" i="2"/>
  <c r="BF511" i="2"/>
  <c r="BF513" i="2"/>
  <c r="BF527" i="2"/>
  <c r="BF533" i="2"/>
  <c r="BF538" i="2"/>
  <c r="BF545" i="2"/>
  <c r="BF564" i="2"/>
  <c r="BF583" i="2"/>
  <c r="BF585" i="2"/>
  <c r="BF599" i="2"/>
  <c r="J89" i="6"/>
  <c r="J91" i="6"/>
  <c r="J92" i="6"/>
  <c r="BF135" i="6"/>
  <c r="BF137" i="6"/>
  <c r="BF147" i="6"/>
  <c r="BF149" i="6"/>
  <c r="BF150" i="6"/>
  <c r="BF151" i="6"/>
  <c r="BF154" i="6"/>
  <c r="BK140" i="6"/>
  <c r="J140" i="6"/>
  <c r="J99" i="6" s="1"/>
  <c r="BK159" i="6"/>
  <c r="J159" i="6" s="1"/>
  <c r="J102" i="6" s="1"/>
  <c r="F35" i="2"/>
  <c r="AZ95" i="1" s="1"/>
  <c r="F37" i="3"/>
  <c r="BB96" i="1" s="1"/>
  <c r="J35" i="5"/>
  <c r="AV98" i="1" s="1"/>
  <c r="F39" i="2"/>
  <c r="BD95" i="1" s="1"/>
  <c r="F35" i="6"/>
  <c r="AZ99" i="1" s="1"/>
  <c r="F39" i="6"/>
  <c r="BD99" i="1" s="1"/>
  <c r="F38" i="6"/>
  <c r="BC99" i="1" s="1"/>
  <c r="F37" i="2"/>
  <c r="BB95" i="1" s="1"/>
  <c r="F35" i="3"/>
  <c r="AZ96" i="1" s="1"/>
  <c r="F39" i="5"/>
  <c r="BD98" i="1" s="1"/>
  <c r="J35" i="2"/>
  <c r="AV95" i="1" s="1"/>
  <c r="F39" i="3"/>
  <c r="BD96" i="1" s="1"/>
  <c r="F35" i="4"/>
  <c r="AZ97" i="1" s="1"/>
  <c r="F37" i="4"/>
  <c r="BB97" i="1" s="1"/>
  <c r="F37" i="5"/>
  <c r="BB98" i="1" s="1"/>
  <c r="F37" i="6"/>
  <c r="BB99" i="1" s="1"/>
  <c r="J35" i="6"/>
  <c r="AV99" i="1" s="1"/>
  <c r="F38" i="2"/>
  <c r="BC95" i="1" s="1"/>
  <c r="F38" i="3"/>
  <c r="BC96" i="1" s="1"/>
  <c r="J35" i="3"/>
  <c r="AV96" i="1" s="1"/>
  <c r="J35" i="4"/>
  <c r="AV97" i="1" s="1"/>
  <c r="F38" i="4"/>
  <c r="BC97" i="1" s="1"/>
  <c r="F39" i="4"/>
  <c r="BD97" i="1" s="1"/>
  <c r="F35" i="5"/>
  <c r="AZ98" i="1" s="1"/>
  <c r="F38" i="5"/>
  <c r="BC98" i="1" s="1"/>
  <c r="R130" i="4" l="1"/>
  <c r="T134" i="3"/>
  <c r="T133" i="3" s="1"/>
  <c r="T587" i="2"/>
  <c r="P295" i="2"/>
  <c r="P155" i="5"/>
  <c r="T139" i="5"/>
  <c r="P139" i="5"/>
  <c r="P138" i="5" s="1"/>
  <c r="AU98" i="1" s="1"/>
  <c r="BK295" i="2"/>
  <c r="J295" i="2" s="1"/>
  <c r="J107" i="2" s="1"/>
  <c r="T171" i="2"/>
  <c r="T133" i="6"/>
  <c r="T132" i="6" s="1"/>
  <c r="P133" i="6"/>
  <c r="P132" i="6" s="1"/>
  <c r="AU99" i="1" s="1"/>
  <c r="P130" i="4"/>
  <c r="AU97" i="1"/>
  <c r="P134" i="3"/>
  <c r="P133" i="3" s="1"/>
  <c r="AU96" i="1" s="1"/>
  <c r="P587" i="2"/>
  <c r="T295" i="2"/>
  <c r="R171" i="2"/>
  <c r="R295" i="2"/>
  <c r="R133" i="6"/>
  <c r="R132" i="6"/>
  <c r="R155" i="5"/>
  <c r="R139" i="5"/>
  <c r="R138" i="5" s="1"/>
  <c r="T155" i="5"/>
  <c r="R134" i="3"/>
  <c r="R133" i="3"/>
  <c r="R587" i="2"/>
  <c r="P171" i="2"/>
  <c r="P170" i="2" s="1"/>
  <c r="AU95" i="1" s="1"/>
  <c r="BK171" i="2"/>
  <c r="J171" i="2"/>
  <c r="J97" i="2" s="1"/>
  <c r="J296" i="2"/>
  <c r="J108" i="2" s="1"/>
  <c r="BK577" i="2"/>
  <c r="J577" i="2" s="1"/>
  <c r="J129" i="2" s="1"/>
  <c r="BK587" i="2"/>
  <c r="J587" i="2"/>
  <c r="J131" i="2" s="1"/>
  <c r="BK134" i="3"/>
  <c r="J134" i="3" s="1"/>
  <c r="J97" i="3" s="1"/>
  <c r="BK139" i="5"/>
  <c r="J139" i="5"/>
  <c r="J97" i="5" s="1"/>
  <c r="BK131" i="4"/>
  <c r="J131" i="4" s="1"/>
  <c r="J97" i="4" s="1"/>
  <c r="BK155" i="5"/>
  <c r="J155" i="5"/>
  <c r="J101" i="5" s="1"/>
  <c r="BK133" i="6"/>
  <c r="BK132" i="6" s="1"/>
  <c r="J132" i="6" s="1"/>
  <c r="J96" i="6" s="1"/>
  <c r="J30" i="6" s="1"/>
  <c r="BC94" i="1"/>
  <c r="AY94" i="1" s="1"/>
  <c r="BB94" i="1"/>
  <c r="AX94" i="1" s="1"/>
  <c r="AZ94" i="1"/>
  <c r="AV94" i="1" s="1"/>
  <c r="AK29" i="1" s="1"/>
  <c r="BD94" i="1"/>
  <c r="W33" i="1"/>
  <c r="R170" i="2" l="1"/>
  <c r="T170" i="2"/>
  <c r="T138" i="5"/>
  <c r="BK170" i="2"/>
  <c r="J170" i="2"/>
  <c r="J96" i="2" s="1"/>
  <c r="J30" i="2" s="1"/>
  <c r="BK133" i="3"/>
  <c r="J133" i="3"/>
  <c r="J96" i="3" s="1"/>
  <c r="BK130" i="4"/>
  <c r="J130" i="4" s="1"/>
  <c r="J96" i="4" s="1"/>
  <c r="J30" i="4" s="1"/>
  <c r="BK138" i="5"/>
  <c r="J138" i="5" s="1"/>
  <c r="J96" i="5" s="1"/>
  <c r="J133" i="6"/>
  <c r="J97" i="6"/>
  <c r="AU94" i="1"/>
  <c r="W31" i="1"/>
  <c r="J111" i="6"/>
  <c r="J105" i="6"/>
  <c r="J31" i="6" s="1"/>
  <c r="J32" i="6" s="1"/>
  <c r="AG99" i="1" s="1"/>
  <c r="W29" i="1"/>
  <c r="W32" i="1"/>
  <c r="J30" i="3" l="1"/>
  <c r="J30" i="5"/>
  <c r="BF111" i="6"/>
  <c r="J113" i="6"/>
  <c r="J149" i="2"/>
  <c r="BF149" i="2"/>
  <c r="J36" i="2"/>
  <c r="AW95" i="1" s="1"/>
  <c r="AT95" i="1" s="1"/>
  <c r="J109" i="4"/>
  <c r="J103" i="4"/>
  <c r="J31" i="4" s="1"/>
  <c r="J32" i="4" s="1"/>
  <c r="AG97" i="1" s="1"/>
  <c r="J117" i="5"/>
  <c r="J111" i="5" s="1"/>
  <c r="J31" i="5" s="1"/>
  <c r="J36" i="6"/>
  <c r="AW99" i="1"/>
  <c r="AT99" i="1" s="1"/>
  <c r="BF109" i="4" l="1"/>
  <c r="BF117" i="5"/>
  <c r="J41" i="6"/>
  <c r="AN99" i="1"/>
  <c r="J111" i="4"/>
  <c r="J143" i="2"/>
  <c r="J31" i="2" s="1"/>
  <c r="J32" i="2" s="1"/>
  <c r="AG95" i="1" s="1"/>
  <c r="AN95" i="1" s="1"/>
  <c r="J32" i="5"/>
  <c r="AG98" i="1"/>
  <c r="J112" i="3"/>
  <c r="J106" i="3"/>
  <c r="J31" i="3" s="1"/>
  <c r="J32" i="3" s="1"/>
  <c r="AG96" i="1" s="1"/>
  <c r="J36" i="4"/>
  <c r="AW97" i="1" s="1"/>
  <c r="AT97" i="1" s="1"/>
  <c r="J119" i="5"/>
  <c r="F36" i="2"/>
  <c r="BA95" i="1" s="1"/>
  <c r="F36" i="6"/>
  <c r="BA99" i="1" s="1"/>
  <c r="F36" i="5"/>
  <c r="BA98" i="1" s="1"/>
  <c r="J41" i="2" l="1"/>
  <c r="BF112" i="3"/>
  <c r="J41" i="4"/>
  <c r="AN97" i="1"/>
  <c r="J151" i="2"/>
  <c r="J36" i="5"/>
  <c r="AW98" i="1"/>
  <c r="AT98" i="1" s="1"/>
  <c r="J36" i="3"/>
  <c r="AW96" i="1" s="1"/>
  <c r="AT96" i="1" s="1"/>
  <c r="F36" i="4"/>
  <c r="BA97" i="1"/>
  <c r="J114" i="3"/>
  <c r="AG94" i="1"/>
  <c r="J41" i="3" l="1"/>
  <c r="J41" i="5"/>
  <c r="AN98" i="1"/>
  <c r="AN96" i="1"/>
  <c r="AK26" i="1"/>
  <c r="F36" i="3"/>
  <c r="BA96" i="1"/>
  <c r="BA94" i="1" s="1"/>
  <c r="AW94" i="1" s="1"/>
  <c r="AK30" i="1" s="1"/>
  <c r="AK35" i="1" l="1"/>
  <c r="AT94" i="1"/>
  <c r="W30" i="1"/>
  <c r="AN94" i="1" l="1"/>
</calcChain>
</file>

<file path=xl/sharedStrings.xml><?xml version="1.0" encoding="utf-8"?>
<sst xmlns="http://schemas.openxmlformats.org/spreadsheetml/2006/main" count="9923" uniqueCount="2228">
  <si>
    <t>Export Komplet</t>
  </si>
  <si>
    <t/>
  </si>
  <si>
    <t>2.0</t>
  </si>
  <si>
    <t>False</t>
  </si>
  <si>
    <t>{c068d482-9342-44fd-b31d-7fe5746f35d5}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</si>
  <si>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</si>
  <si>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</si>
  <si>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</si>
  <si>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</si>
  <si>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</si>
  <si>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</si>
  <si>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</si>
  <si>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14169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</si>
  <si>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</si>
  <si>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</si>
  <si>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a prístavba objektu zriadenia starostlivosti o deti do 3 rokov veku dieťaťa</t>
  </si>
  <si>
    <t>JKSO:</t>
  </si>
  <si>
    <t>KS:</t>
  </si>
  <si>
    <t>Miesto:</t>
  </si>
  <si>
    <t>Krompachy</t>
  </si>
  <si>
    <t>Dátum:</t>
  </si>
  <si>
    <t>6. 4. 2021</t>
  </si>
  <si>
    <t>Objednávateľ:</t>
  </si>
  <si>
    <t>IČO:</t>
  </si>
  <si>
    <t>Mesto Krompachy</t>
  </si>
  <si>
    <t>IČ DPH:</t>
  </si>
  <si>
    <t>Zhotoviteľ:</t>
  </si>
  <si>
    <t>Vyplň údaj</t>
  </si>
  <si>
    <t>Projektant:</t>
  </si>
  <si>
    <t xml:space="preserve"> 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</si>
  <si>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</si>
  <si>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</si>
  <si>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</si>
  <si>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</si>
  <si>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</si>
  <si>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</si>
  <si>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</si>
  <si>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</si>
  <si>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</si>
  <si>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</si>
  <si>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</si>
  <si>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</si>
  <si>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</si>
  <si>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</si>
  <si>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</si>
  <si>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</si>
  <si>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</si>
  <si>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</si>
  <si>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</si>
  <si>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</si>
  <si>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</si>
  <si>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</si>
  <si>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</si>
  <si>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</si>
  <si>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</si>
  <si>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</si>
  <si>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</si>
  <si>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</si>
  <si>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</si>
  <si>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</si>
  <si>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</si>
  <si>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</si>
  <si>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</si>
  <si>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</si>
  <si>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</si>
  <si>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</si>
  <si>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</si>
  <si>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</si>
  <si>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</si>
  <si>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</si>
  <si>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</si>
  <si>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</si>
  <si>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</si>
  <si>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</si>
  <si>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</si>
  <si>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</si>
  <si>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</si>
  <si>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</si>
  <si>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</si>
  <si>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</si>
  <si>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 xml:space="preserve">SO 01.1. Detské jasle - stavebná časť </t>
  </si>
  <si>
    <t>STA</t>
  </si>
  <si>
    <t>1</t>
  </si>
  <si>
    <t>{d4a9fe34-2bfe-4932-a6f3-cdb792383cf9}</t>
  </si>
  <si>
    <t>02</t>
  </si>
  <si>
    <t>SO 01.2. Prípojka NN</t>
  </si>
  <si>
    <t>{1c5ac2fc-3f40-430d-8fb3-45f65b323331}</t>
  </si>
  <si>
    <t>03</t>
  </si>
  <si>
    <t xml:space="preserve">SO 01.3 Preložka plynu a regulátora </t>
  </si>
  <si>
    <t>{2a36bb26-70c0-4515-95ec-b33fee3b8269}</t>
  </si>
  <si>
    <t>04</t>
  </si>
  <si>
    <t xml:space="preserve">SO 02  Detské jasle - zateplenie objektu </t>
  </si>
  <si>
    <t>{ac681668-69e9-45ba-b344-190745f25892}</t>
  </si>
  <si>
    <t>05</t>
  </si>
  <si>
    <t xml:space="preserve">SO 03 Detské ihrisko, sadové úpravy a zeleň, spevnené plochy </t>
  </si>
  <si>
    <t>{6a184c51-7abb-49e5-886a-06ea3647e945}</t>
  </si>
  <si>
    <t>KRYCÍ LIST ROZPOČTU</t>
  </si>
  <si>
    <t>Objekt:</t>
  </si>
  <si>
    <t xml:space="preserve">01 - SO 01.1. Detské jasle - stavebná časť 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</si>
  <si>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</si>
  <si>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</si>
  <si>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</si>
  <si>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</si>
  <si>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</si>
  <si>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</si>
  <si>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</si>
  <si>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</si>
  <si>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</si>
  <si>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</si>
  <si>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</si>
  <si>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</si>
  <si>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</si>
  <si>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</si>
  <si>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</si>
  <si>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</si>
  <si>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M46 - 202 Zemné práce pri ext. montážach</t>
  </si>
  <si>
    <t>PSV - Práce a dodávky PSV</t>
  </si>
  <si>
    <t xml:space="preserve">    711 - Izolácie proti vode a vlhkosti</t>
  </si>
  <si>
    <t xml:space="preserve">    713 - Izolácie tepelné</t>
  </si>
  <si>
    <t xml:space="preserve">    721 - Zdravotechnika - vnútorná kanalizácia</t>
  </si>
  <si>
    <t xml:space="preserve">    722 - Zdravotechnika - vnútorný vodovod</t>
  </si>
  <si>
    <t xml:space="preserve">    724 - Zdravotechnika - strojné vybavenie</t>
  </si>
  <si>
    <t xml:space="preserve">    725 - Zdravotechnika - zariaď. predmety</t>
  </si>
  <si>
    <t xml:space="preserve">    731 - Ústredné kúrenie - kotolne</t>
  </si>
  <si>
    <t xml:space="preserve">    732 - Ústredné kúrenie - strojovne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</si>
  <si>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</si>
  <si>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</si>
  <si>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</si>
  <si>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 xml:space="preserve">    762 - Konštrukcie tesárske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</si>
  <si>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</si>
  <si>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</si>
  <si>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</si>
  <si>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</si>
  <si>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</si>
  <si>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</si>
  <si>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</si>
  <si>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</si>
  <si>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 xml:space="preserve">    HZS - Hodinové zúčtovacie sadzby</t>
  </si>
  <si>
    <t>M - Práce a dodávky M</t>
  </si>
  <si>
    <t xml:space="preserve">    23-M - Montáže potrubia</t>
  </si>
  <si>
    <t>D1 - PRÁCE A DODÁVKY M</t>
  </si>
  <si>
    <t xml:space="preserve">    D2 - 210 01  Rúrkové vedenie, krabice, svorkovnice</t>
  </si>
  <si>
    <t xml:space="preserve">    D3 - 210 04  Vonkajšie vedenie NN</t>
  </si>
  <si>
    <t xml:space="preserve">    210 10  Ukončenie vo - súbory pre káble</t>
  </si>
  <si>
    <t xml:space="preserve">    D4 - 210 11  Spínacie, spúšťacie a regulač.ústrojenstvo</t>
  </si>
  <si>
    <t xml:space="preserve">    D5 - 210 19  Rozvádzače, rozvodné skrine, dosky, svork.</t>
  </si>
  <si>
    <t xml:space="preserve">    D6 - 210 20  Svietidlá a osvetľovacie zariadenia</t>
  </si>
  <si>
    <t xml:space="preserve">    D7 - 210 22  Vedenia uzemňovacie</t>
  </si>
  <si>
    <t xml:space="preserve">    D8 - 210 8    Vodiče, šnúry a káble medené</t>
  </si>
  <si>
    <t xml:space="preserve">    D9 - 213 2    PPV a HZS</t>
  </si>
  <si>
    <t>2) Ostatné náklady</t>
  </si>
  <si>
    <t>Zariad. staveniska</t>
  </si>
  <si>
    <t>VRN</t>
  </si>
  <si>
    <t>2</t>
  </si>
  <si>
    <t>Mimostav. doprava</t>
  </si>
  <si>
    <t>Územné vplyvy</t>
  </si>
  <si>
    <t>Prevádzkové vplyvy</t>
  </si>
  <si>
    <t>Ostatné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</si>
  <si>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</si>
  <si>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</si>
  <si>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</si>
  <si>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</si>
  <si>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</si>
  <si>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</si>
  <si>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</si>
  <si>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</si>
  <si>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</si>
  <si>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</si>
  <si>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</si>
  <si>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</si>
  <si>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</si>
  <si>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</si>
  <si>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</si>
  <si>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</si>
  <si>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</si>
  <si>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</si>
  <si>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</si>
  <si>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</si>
  <si>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132201101</t>
  </si>
  <si>
    <t>Výkop ryhy do šírky 600 mm v horn.3 do 100 m3</t>
  </si>
  <si>
    <t>m3</t>
  </si>
  <si>
    <t>4</t>
  </si>
  <si>
    <t>132201109</t>
  </si>
  <si>
    <t>Príplatok k cene za lepivosť pri hĺbení rýh šírky do 600 mm zapažených i nezapažených s urovnaním dna v hornine 3</t>
  </si>
  <si>
    <t>3</t>
  </si>
  <si>
    <t>132201201</t>
  </si>
  <si>
    <t>Výkop ryhy šírky 600-2000mm horn.3 do 100m3</t>
  </si>
  <si>
    <t>6</t>
  </si>
  <si>
    <t>132201209</t>
  </si>
  <si>
    <t>Príplatok k cenám za lepivosť pri hĺbení rýh š. nad 600 do 2 000 mm zapažených i nezapažených, s urovnaním dna v hornine 3</t>
  </si>
  <si>
    <t>8</t>
  </si>
  <si>
    <t>5</t>
  </si>
  <si>
    <t>162301102</t>
  </si>
  <si>
    <t>Vodorovné premiestnenie výkopku  po spevnenej ceste z  horniny tr.1-4  v množstve do 100 m3 na vzdialenosť do 1000 m</t>
  </si>
  <si>
    <t>10</t>
  </si>
  <si>
    <t>162501102</t>
  </si>
  <si>
    <t>Vodorovné premiestnenie výkopku po spevnenej ceste z horniny tr.1-4, do 100 m3 na vzdialenosť do 3000 m</t>
  </si>
  <si>
    <t>12</t>
  </si>
  <si>
    <t>7</t>
  </si>
  <si>
    <t>167101100</t>
  </si>
  <si>
    <t>Nakladanie výkopku tr.1-4 ručne</t>
  </si>
  <si>
    <t>14</t>
  </si>
  <si>
    <t>167101101</t>
  </si>
  <si>
    <t>Nakladanie neuľahnutého výkopku z hornín tr.1-4 do 100 m3</t>
  </si>
  <si>
    <t>16</t>
  </si>
  <si>
    <t>9</t>
  </si>
  <si>
    <t>171201201</t>
  </si>
  <si>
    <t>Uloženie sypaniny na skládky do 100 m3</t>
  </si>
  <si>
    <t>18</t>
  </si>
  <si>
    <t>171209002</t>
  </si>
  <si>
    <t>Poplatok za skladovanie - zemina a kamenivo (17 05) ostatné</t>
  </si>
  <si>
    <t>t</t>
  </si>
  <si>
    <t>11</t>
  </si>
  <si>
    <t>174101001</t>
  </si>
  <si>
    <t>Zásyp sypaninou so zhutnením jám, šachiet, rýh, zárezov alebo okolo objektov do 100 m3</t>
  </si>
  <si>
    <t>22</t>
  </si>
  <si>
    <t>175101101</t>
  </si>
  <si>
    <t>Obsyp potrubia sypaninou z vhodných hornín 1 až 4 bez prehodenia sypaniny</t>
  </si>
  <si>
    <t>24</t>
  </si>
  <si>
    <t>13</t>
  </si>
  <si>
    <t>M</t>
  </si>
  <si>
    <t>5833773700</t>
  </si>
  <si>
    <t>Štrkopiesok drvený 0-16 n</t>
  </si>
  <si>
    <t>26</t>
  </si>
  <si>
    <t>181101102</t>
  </si>
  <si>
    <t>Úprava pláne v zárezoch v hornine 1-4 so zhutnením</t>
  </si>
  <si>
    <t>m2</t>
  </si>
  <si>
    <t>28</t>
  </si>
  <si>
    <t>Zakladanie</t>
  </si>
  <si>
    <t>15</t>
  </si>
  <si>
    <t>215901101</t>
  </si>
  <si>
    <t>Zhutnenie podložia z rastlej horniny 1 až 4 pod násypy, z hornina súdržných do 92 % PS a nesúdržných</t>
  </si>
  <si>
    <t>30</t>
  </si>
  <si>
    <t>271533001</t>
  </si>
  <si>
    <t>Násyp pod základové  konštrukcie so zhutnením z  kameniva hrubého drveného fr.32-63 mm</t>
  </si>
  <si>
    <t>32</t>
  </si>
  <si>
    <t>17</t>
  </si>
  <si>
    <t>273313612</t>
  </si>
  <si>
    <t>Betón základových dosiek, prostý tr. C 20/25</t>
  </si>
  <si>
    <t>34</t>
  </si>
  <si>
    <t>273313711.S</t>
  </si>
  <si>
    <t>Betón rampy, prostý tr. C 25/30</t>
  </si>
  <si>
    <t>1147523288</t>
  </si>
  <si>
    <t>19</t>
  </si>
  <si>
    <t>273351215</t>
  </si>
  <si>
    <t>Debnenie stien základových dosiek, zhotovenie-dielce</t>
  </si>
  <si>
    <t>36</t>
  </si>
  <si>
    <t>273351216</t>
  </si>
  <si>
    <t>Debnenie stien základových dosiek, odstránenie-dielce</t>
  </si>
  <si>
    <t>38</t>
  </si>
  <si>
    <t>21</t>
  </si>
  <si>
    <t>273362442</t>
  </si>
  <si>
    <t>Výstuž základových dosiek zo zvár. sietí KARI, priemer drôtu 8/8 mm, veľkosť oka 150x150 mm</t>
  </si>
  <si>
    <t>40</t>
  </si>
  <si>
    <t>273362442.S</t>
  </si>
  <si>
    <t>-1659799521</t>
  </si>
  <si>
    <t>23</t>
  </si>
  <si>
    <t>274271302</t>
  </si>
  <si>
    <t>Murivo základových pásov (m3) PREMAC 50x25x25 s betónovou výplňou C 16/20 hr. 250 mm</t>
  </si>
  <si>
    <t>42</t>
  </si>
  <si>
    <t>274271303</t>
  </si>
  <si>
    <t>Murivo základových pásov (m3) PREMAC 50x30x25 s betónovou výplňou C 16/20 hr. 300 mm</t>
  </si>
  <si>
    <t>44</t>
  </si>
  <si>
    <t>25</t>
  </si>
  <si>
    <t>274313612</t>
  </si>
  <si>
    <t>Betón základových pásov, prostý tr. C 20/25</t>
  </si>
  <si>
    <t>46</t>
  </si>
  <si>
    <t>274361825</t>
  </si>
  <si>
    <t>Výstuž pre murivo základových pásov PREMAC s betónovou výplňou z ocele 10505</t>
  </si>
  <si>
    <t>48</t>
  </si>
  <si>
    <t>Zvislé a kompletné konštrukcie</t>
  </si>
  <si>
    <t>27</t>
  </si>
  <si>
    <t>310239211</t>
  </si>
  <si>
    <t>Zamurovanie otvoru s plochou nad 1 do 4 m2 v murive nadzákladného tehlami na maltu vápennocementovú</t>
  </si>
  <si>
    <t>50</t>
  </si>
  <si>
    <t>311234511</t>
  </si>
  <si>
    <t>Murivo nosné (m3) z tehál pálených POROTHERM 30 P 15 na pero a drážku, na maltu POROTHERM MM 50 (300x250x238)</t>
  </si>
  <si>
    <t>52</t>
  </si>
  <si>
    <t>29</t>
  </si>
  <si>
    <t>311234512</t>
  </si>
  <si>
    <t>Murivo nosné (m3) z tehál pálených POROTHERM 25 P 12 na pero a drážku, na maltu POROTHERM MM 50 (250x375x238)</t>
  </si>
  <si>
    <t>54</t>
  </si>
  <si>
    <t>317162101</t>
  </si>
  <si>
    <t>Keramický predpätý preklad POROTHERM KPP, šírky 120 mm, výšky 65 mm, dĺžky 1000 mm</t>
  </si>
  <si>
    <t>ks</t>
  </si>
  <si>
    <t>56</t>
  </si>
  <si>
    <t>31</t>
  </si>
  <si>
    <t>317162131</t>
  </si>
  <si>
    <t>Keramický preklad POROTHERM KPP 7, šírky 70 mm, výšky 238 mm, dĺžky 1000 mm</t>
  </si>
  <si>
    <t>-119109294</t>
  </si>
  <si>
    <t>317162132</t>
  </si>
  <si>
    <t>Keramický preklad POROTHERM 23,8, šírky 70 mm, výšky 238 mm, dĺžky 1250 mm</t>
  </si>
  <si>
    <t>60</t>
  </si>
  <si>
    <t>33</t>
  </si>
  <si>
    <t>317162133</t>
  </si>
  <si>
    <t>Keramický preklad POROTHERM 23,8, šírky 70 mm, výšky 238 mm, dĺžky 1500 mm</t>
  </si>
  <si>
    <t>62</t>
  </si>
  <si>
    <t>317162134</t>
  </si>
  <si>
    <t>Keramický preklad POROTHERM 23,8, šírky 70 mm, výšky 238 mm, dĺžky 1750 mm</t>
  </si>
  <si>
    <t>64</t>
  </si>
  <si>
    <t>35</t>
  </si>
  <si>
    <t>342272102</t>
  </si>
  <si>
    <t>Priečky z tvárnic YTONG hr. 100 mm P2-500 hladkých, na MVC a maltu YTONG (100x249x599)</t>
  </si>
  <si>
    <t>68</t>
  </si>
  <si>
    <t>342272104</t>
  </si>
  <si>
    <t>Priečky z tvárnic YTONG hr. 150 mm P2-500 hladkých, na MVC a maltu YTONG (150x249x599)</t>
  </si>
  <si>
    <t>70</t>
  </si>
  <si>
    <t>Vodorovné konštrukcie</t>
  </si>
  <si>
    <t>37</t>
  </si>
  <si>
    <t>413941121.S</t>
  </si>
  <si>
    <t>Osadenie oceľových valcovaných nosníkov I, IE, U, UE, L do č. 12, alebo výšky do 120 mm</t>
  </si>
  <si>
    <t>-1930094580</t>
  </si>
  <si>
    <t>133840001100.S</t>
  </si>
  <si>
    <t>Tyč oceľová prierezu U 160 mm valcovaná za tepla, ozn. 11 375, podľa EN ISO S235JR</t>
  </si>
  <si>
    <t>-296666388</t>
  </si>
  <si>
    <t>39</t>
  </si>
  <si>
    <t>417321414</t>
  </si>
  <si>
    <t>Betón stužujúcich pásov a vencov železový tr. C 20/25</t>
  </si>
  <si>
    <t>72</t>
  </si>
  <si>
    <t>417351115</t>
  </si>
  <si>
    <t>Debnenie bočníc stužujúcich pásov a vencov vrátane vzpier zhotovenie</t>
  </si>
  <si>
    <t>74</t>
  </si>
  <si>
    <t>41</t>
  </si>
  <si>
    <t>417351116</t>
  </si>
  <si>
    <t>Debnenie bočníc stužujúcich pásov a vencov vrátane vzpier odstránenie</t>
  </si>
  <si>
    <t>76</t>
  </si>
  <si>
    <t>417361821</t>
  </si>
  <si>
    <t>Výstuž stužujúcich pásov a vencov z betonárskej ocele 10505</t>
  </si>
  <si>
    <t>78</t>
  </si>
  <si>
    <t>43</t>
  </si>
  <si>
    <t>430321315</t>
  </si>
  <si>
    <t>Schodiskové konštrukcie, betón železový tr. C 20/25</t>
  </si>
  <si>
    <t>80</t>
  </si>
  <si>
    <t>430321315.S</t>
  </si>
  <si>
    <t>-43225673</t>
  </si>
  <si>
    <t>45</t>
  </si>
  <si>
    <t>430361821.S</t>
  </si>
  <si>
    <t>Výstuž schodiskových konštrukcií z betonárskej ocele 10505</t>
  </si>
  <si>
    <t>-1342195069</t>
  </si>
  <si>
    <t>430361921</t>
  </si>
  <si>
    <t>Výstuž schodiskových konštrukcií zo zváraných sietí z drôtov oceľových ťahaných</t>
  </si>
  <si>
    <t>82</t>
  </si>
  <si>
    <t>47</t>
  </si>
  <si>
    <t>431351121.S</t>
  </si>
  <si>
    <t>Debnenie do 4 m výšky - podest a podstupňových dosiek pôdorysne priamočiarych zhotovenie</t>
  </si>
  <si>
    <t>2033061984</t>
  </si>
  <si>
    <t>431351122.S</t>
  </si>
  <si>
    <t>Debnenie do 4 m výšky - podest a podstupňových dosiek pôdorysne priamočiarych odstránenie</t>
  </si>
  <si>
    <t>1574911551</t>
  </si>
  <si>
    <t>49</t>
  </si>
  <si>
    <t>451572111</t>
  </si>
  <si>
    <t>Lôžko pod potrubie, stoky a drobné objekty, v otvorenom výkope z kameniva drobného ťaženého 0-4 mm</t>
  </si>
  <si>
    <t>84</t>
  </si>
  <si>
    <t>Úpravy povrchov, podlahy, osadenie</t>
  </si>
  <si>
    <t>612465116</t>
  </si>
  <si>
    <t>Príprava vnútorného podkladu stien BAUMIT, Univerzálny základ (Baumit UniPrimer)</t>
  </si>
  <si>
    <t>86</t>
  </si>
  <si>
    <t>51</t>
  </si>
  <si>
    <t>612465210</t>
  </si>
  <si>
    <t>Vnútorná omietka stien BAUMIT, vápenná, strojné nanášanie, KlimaWhite, hr. 10 mm</t>
  </si>
  <si>
    <t>88</t>
  </si>
  <si>
    <t>612481119</t>
  </si>
  <si>
    <t>Potiahnutie vnútorných stien sklotextílnou mriežkou s celoplošným prilepením</t>
  </si>
  <si>
    <t>90</t>
  </si>
  <si>
    <t>53</t>
  </si>
  <si>
    <t>631571003</t>
  </si>
  <si>
    <t>Násyp zo štrkopiesku 0-32 (pre spevnenie podkladu)</t>
  </si>
  <si>
    <t>92</t>
  </si>
  <si>
    <t>631571003.S</t>
  </si>
  <si>
    <t>1326712714</t>
  </si>
  <si>
    <t>55</t>
  </si>
  <si>
    <t>632455604</t>
  </si>
  <si>
    <t>Cementový poter BAUMIT Estrich, triedy CT-C20-F5, hr. 50 mm</t>
  </si>
  <si>
    <t>94</t>
  </si>
  <si>
    <t>642942111</t>
  </si>
  <si>
    <t>Osadenie oceľovej dverovej zárubne alebo rámu, plochy otvoru do 2,5 m2</t>
  </si>
  <si>
    <t>96</t>
  </si>
  <si>
    <t>57</t>
  </si>
  <si>
    <t>553310008900</t>
  </si>
  <si>
    <t>Zárubňa oceľová CgU šxvxhr 900x1970x160 mm L</t>
  </si>
  <si>
    <t>98</t>
  </si>
  <si>
    <t>58</t>
  </si>
  <si>
    <t>553310008800</t>
  </si>
  <si>
    <t>Zárubňa oceľová CgU šxvxhr 800x1970x160 mm P</t>
  </si>
  <si>
    <t>100</t>
  </si>
  <si>
    <t>59</t>
  </si>
  <si>
    <t>553310008400</t>
  </si>
  <si>
    <t>Zárubňa oceľová CgU šxvxhr 600x1970x160 mm P</t>
  </si>
  <si>
    <t>102</t>
  </si>
  <si>
    <t>553310009200</t>
  </si>
  <si>
    <t>Zárubňa oceľová CgU šxvxhr 1100x1970x160 mm P</t>
  </si>
  <si>
    <t>104</t>
  </si>
  <si>
    <t>Rúrové vedenie</t>
  </si>
  <si>
    <t>61</t>
  </si>
  <si>
    <t>871181114</t>
  </si>
  <si>
    <t>Montáž vodovodného potrubia z dvojvsrtvového PE 100 SDR11, SDR17 zváraných elektrotvarovkami D 40x3,7 mm</t>
  </si>
  <si>
    <t>m</t>
  </si>
  <si>
    <t>106</t>
  </si>
  <si>
    <t>286130033500</t>
  </si>
  <si>
    <t>Rúra HDPE na vodu PE100 PN16 SDR11 40x3,7x100 m,</t>
  </si>
  <si>
    <t>108</t>
  </si>
  <si>
    <t>63</t>
  </si>
  <si>
    <t>286530227200</t>
  </si>
  <si>
    <t>Elektrospojka PE 100, na vodu, plyn a kanalizáciu, SDR 11, D 40 mm,</t>
  </si>
  <si>
    <t>110</t>
  </si>
  <si>
    <t>871221118</t>
  </si>
  <si>
    <t>Montáž vodovodného potrubia z dvojvsrtvového PE 100 SDR11, SDR17 zváraných elektrotvarovkami D 63x5,8 mm</t>
  </si>
  <si>
    <t>112</t>
  </si>
  <si>
    <t>65</t>
  </si>
  <si>
    <t>286130033700</t>
  </si>
  <si>
    <t>Rúra HDPE na vodu PE100 PN16 SDR11 63x5,8x100 m,</t>
  </si>
  <si>
    <t>114</t>
  </si>
  <si>
    <t>66</t>
  </si>
  <si>
    <t>286530227400</t>
  </si>
  <si>
    <t>Elektrospojka PE 100, na vodu, plyn a kanalizáciu, SDR 11, D 63 mm,</t>
  </si>
  <si>
    <t>116</t>
  </si>
  <si>
    <t>67</t>
  </si>
  <si>
    <t>871271124</t>
  </si>
  <si>
    <t>Montáž vodovodného potrubia z dvojvsrtvového PE 100 SDR11, SDR17 zváraných elektrotvarovkami D 110x10,0 mm</t>
  </si>
  <si>
    <t>118</t>
  </si>
  <si>
    <t>286130034000</t>
  </si>
  <si>
    <t>Rúra HDPE na vodu PE100 PN16 SDR11 110x10,0x12 m,</t>
  </si>
  <si>
    <t>120</t>
  </si>
  <si>
    <t>69</t>
  </si>
  <si>
    <t>286530227700</t>
  </si>
  <si>
    <t>Elektrospojka PE 100, na vodu, plyn a kanalizáciu, SDR 11, D 110 mm,</t>
  </si>
  <si>
    <t>122</t>
  </si>
  <si>
    <t>879172199</t>
  </si>
  <si>
    <t>Príplatok k cene za montáž vodovodných prípojok DN od 32 do 80</t>
  </si>
  <si>
    <t>124</t>
  </si>
  <si>
    <t>71</t>
  </si>
  <si>
    <t>891181111</t>
  </si>
  <si>
    <t>Montáž vodovodného posúvača v otvorenom výkope s osadením zemnej súpravy (bez poklopov) DN 40</t>
  </si>
  <si>
    <t>126</t>
  </si>
  <si>
    <t>422zs</t>
  </si>
  <si>
    <t>Zemná súprava teleskopická 9006 RD=1.30-1.80 m</t>
  </si>
  <si>
    <t>128</t>
  </si>
  <si>
    <t>73</t>
  </si>
  <si>
    <t>4222520203</t>
  </si>
  <si>
    <t>podkladová doska pre posúvače</t>
  </si>
  <si>
    <t>130</t>
  </si>
  <si>
    <t>891181221</t>
  </si>
  <si>
    <t>Montáž vodovodnej armatúry na potrubí, posúvač v šachte s ručným kolieskom DN 40</t>
  </si>
  <si>
    <t>132</t>
  </si>
  <si>
    <t>75</t>
  </si>
  <si>
    <t>35069</t>
  </si>
  <si>
    <t>Vodomerná zostava DN1-1" prípojková so šraubením, kohútikmi a spätnou klapkou  voda a kanál</t>
  </si>
  <si>
    <t>134</t>
  </si>
  <si>
    <t>6110.2</t>
  </si>
  <si>
    <t>ISO rúrová tvarovka D 50-1 1/4"</t>
  </si>
  <si>
    <t>136</t>
  </si>
  <si>
    <t>77</t>
  </si>
  <si>
    <t>891213111</t>
  </si>
  <si>
    <t>Montáž vodovodnej armatúry na potrubí, ventil hlavný pre prípojky DN 50</t>
  </si>
  <si>
    <t>138</t>
  </si>
  <si>
    <t>422210000200</t>
  </si>
  <si>
    <t>Posúvač uzatvárací DN 50, liatinový, typ S13 111-606, PN 6</t>
  </si>
  <si>
    <t>140</t>
  </si>
  <si>
    <t>79</t>
  </si>
  <si>
    <t>891249111</t>
  </si>
  <si>
    <t>Montáž navrtávacieho pásu s ventilom Jt 1 MPa na potrubí z rúr liat., oceľ.,plast. DN 80</t>
  </si>
  <si>
    <t>142</t>
  </si>
  <si>
    <t>551180005000</t>
  </si>
  <si>
    <t>Navrtávaci pás Haku D 90 - 2" na vodu, z tvárnej liatiny,</t>
  </si>
  <si>
    <t>144</t>
  </si>
  <si>
    <t>81</t>
  </si>
  <si>
    <t>892233111</t>
  </si>
  <si>
    <t>Preplach a dezinfekcia vodovodného potrubia DN od 40 do 70</t>
  </si>
  <si>
    <t>146</t>
  </si>
  <si>
    <t>892241111</t>
  </si>
  <si>
    <t>Ostatné práce na rúrovom vedení, tlakové skúšky vodovodného potrubia DN do 80</t>
  </si>
  <si>
    <t>148</t>
  </si>
  <si>
    <t>83</t>
  </si>
  <si>
    <t>892372111</t>
  </si>
  <si>
    <t>Zabezpečenie koncov vodovodného potrubia pri tlakových skúškach DN do 300 mm</t>
  </si>
  <si>
    <t>150</t>
  </si>
  <si>
    <t>893313001</t>
  </si>
  <si>
    <t>Osadenie prefabrikovanej vodomernej šachty,hranatej, pôdorysnej plochy do 1,1 m2, hĺbky do 1,0 m</t>
  </si>
  <si>
    <t>152</t>
  </si>
  <si>
    <t>85</t>
  </si>
  <si>
    <t>594pcsachta</t>
  </si>
  <si>
    <t>Vodomerná a armatúrna šachta 1500x1500x1800 mm železobetónová</t>
  </si>
  <si>
    <t>154</t>
  </si>
  <si>
    <t>894810003</t>
  </si>
  <si>
    <t>Montáž PP revíznej kanalizačnej šachty priemeru 425 do výšky šachty 2 m s roznášacím prstencom a poklopom</t>
  </si>
  <si>
    <t>156</t>
  </si>
  <si>
    <t>87</t>
  </si>
  <si>
    <t>286610032100</t>
  </si>
  <si>
    <t>Šachtové dno prietočné DN 110x0°, ku kanalizačnej revíznej šachte TEGRA 425, PP,</t>
  </si>
  <si>
    <t>158</t>
  </si>
  <si>
    <t>286610044600</t>
  </si>
  <si>
    <t>Vlnovcová šachtová rúra kanalizačná TEGRA 425, dĺžka 2 m, PP,</t>
  </si>
  <si>
    <t>160</t>
  </si>
  <si>
    <t>89</t>
  </si>
  <si>
    <t>286610044900</t>
  </si>
  <si>
    <t>Teleskopická rúra s tesnením, ku kanalizačnej revíznej šachte TEGRA 425, dĺžka 375 mm, PVC-U,</t>
  </si>
  <si>
    <t>162</t>
  </si>
  <si>
    <t>286710035800</t>
  </si>
  <si>
    <t>Gumové tesnenie šachtovej rúry 425 ku kanalizačnej revíznej šachte TEGRA 425,</t>
  </si>
  <si>
    <t>164</t>
  </si>
  <si>
    <t>91</t>
  </si>
  <si>
    <t>552410001300</t>
  </si>
  <si>
    <t>Poklop liatinový štvorcový B125 na teleskopickú rúru DN 425,</t>
  </si>
  <si>
    <t>166</t>
  </si>
  <si>
    <t>899401112</t>
  </si>
  <si>
    <t>Osadenie poklopu liatinového posúvačového</t>
  </si>
  <si>
    <t>168</t>
  </si>
  <si>
    <t>93</t>
  </si>
  <si>
    <t>4229150019</t>
  </si>
  <si>
    <t>poklop uličný "tuhý" pre posúvače</t>
  </si>
  <si>
    <t>170</t>
  </si>
  <si>
    <t>3481.1</t>
  </si>
  <si>
    <t>Podkladová doska pre posúvače  voda a kanál</t>
  </si>
  <si>
    <t>172</t>
  </si>
  <si>
    <t>95</t>
  </si>
  <si>
    <t>899712111</t>
  </si>
  <si>
    <t>Orientačná tabuľka na vodovodných a kanalizačných radoch na murive</t>
  </si>
  <si>
    <t>174</t>
  </si>
  <si>
    <t>899721121</t>
  </si>
  <si>
    <t>Signalizačný vodič na potrubí PVC DN do 150 mm</t>
  </si>
  <si>
    <t>176</t>
  </si>
  <si>
    <t>97</t>
  </si>
  <si>
    <t>899721131</t>
  </si>
  <si>
    <t>Označenie vodovodného potrubia bielou výstražnou fóliou</t>
  </si>
  <si>
    <t>178</t>
  </si>
  <si>
    <t>Ostatné konštrukcie a práce-búranie</t>
  </si>
  <si>
    <t>931961115.S</t>
  </si>
  <si>
    <t>Vložky do dilatačných škár zvislé, z polystyrénovej dosky hr. 30 mm</t>
  </si>
  <si>
    <t>-12674701</t>
  </si>
  <si>
    <t>99</t>
  </si>
  <si>
    <t>952901111</t>
  </si>
  <si>
    <t>Vyčistenie budov pri výške podlaží do 4m</t>
  </si>
  <si>
    <t>180</t>
  </si>
  <si>
    <t>962032231</t>
  </si>
  <si>
    <t>Búranie muriva alebo vybúranie otvorov plochy nad 4 m2 nadzákladového z tehál pálených, vápenopieskových, cementových na maltu,  -1,90500t</t>
  </si>
  <si>
    <t>182</t>
  </si>
  <si>
    <t>101</t>
  </si>
  <si>
    <t>962042321</t>
  </si>
  <si>
    <t>Búranie murika  z betónu prostého nadzákladného,  -2,20000t</t>
  </si>
  <si>
    <t>184</t>
  </si>
  <si>
    <t>962081141</t>
  </si>
  <si>
    <t>Búranie muriva priečok zo sklenených tvárnic, hr. do 150 mm,  -0,08200t</t>
  </si>
  <si>
    <t>186</t>
  </si>
  <si>
    <t>103</t>
  </si>
  <si>
    <t>963053935</t>
  </si>
  <si>
    <t>Búranie železobetónových schodiskových ramien monolitických,  -0,39200t</t>
  </si>
  <si>
    <t>2018393763</t>
  </si>
  <si>
    <t>965043321</t>
  </si>
  <si>
    <t>Búranie podkladov pod dlažby, liatych dlažieb a mazanín,betón s poterom,teracom hr.do 100 mm, plochy do 1 m2 -2,20000t</t>
  </si>
  <si>
    <t>1991446729</t>
  </si>
  <si>
    <t>105</t>
  </si>
  <si>
    <t>968061115</t>
  </si>
  <si>
    <t>Demontáž okien drevených, 1 bm obvodu - 0,008t</t>
  </si>
  <si>
    <t>188</t>
  </si>
  <si>
    <t>968062354</t>
  </si>
  <si>
    <t>Vybúranie drevených rámov okien dvojitých alebo zdvojených, plochy do 1 m2,  -0,07500t</t>
  </si>
  <si>
    <t>190</t>
  </si>
  <si>
    <t>107</t>
  </si>
  <si>
    <t>968072455</t>
  </si>
  <si>
    <t>Vybúranie kovových dverových zárubní plochy do 2 m2,  -0,07600t</t>
  </si>
  <si>
    <t>192</t>
  </si>
  <si>
    <t>976071111</t>
  </si>
  <si>
    <t>Vybúranie kovových madiel a zábradlí,  -0,03700t</t>
  </si>
  <si>
    <t>194</t>
  </si>
  <si>
    <t>109</t>
  </si>
  <si>
    <t>978036191</t>
  </si>
  <si>
    <t>Otlčenie omietok šľachtených a pod., vonkajších brizolitových, v rozsahu do 100 %,  -0,05000t</t>
  </si>
  <si>
    <t>196</t>
  </si>
  <si>
    <t>979081111</t>
  </si>
  <si>
    <t>Odvoz sutiny a vybúraných hmôt na skládku do 1 km</t>
  </si>
  <si>
    <t>198</t>
  </si>
  <si>
    <t>111</t>
  </si>
  <si>
    <t>979081121</t>
  </si>
  <si>
    <t>Odvoz sutiny a vybúraných hmôt na skládku za každý ďalší 1 km</t>
  </si>
  <si>
    <t>200</t>
  </si>
  <si>
    <t>979082111</t>
  </si>
  <si>
    <t>Vnútrostavenisková doprava sutiny a vybúraných hmôt do 10 m</t>
  </si>
  <si>
    <t>202</t>
  </si>
  <si>
    <t>113</t>
  </si>
  <si>
    <t>979089012</t>
  </si>
  <si>
    <t>Poplatok za skladovanie - betón, tehly, dlaždice (17 01 ), ostatné</t>
  </si>
  <si>
    <t>204</t>
  </si>
  <si>
    <t>Presun hmôt HSV</t>
  </si>
  <si>
    <t>999281111</t>
  </si>
  <si>
    <t>Presun hmôt pre opravy a údržbu objektov vrátane vonkajších plášťov výšky do 25 m</t>
  </si>
  <si>
    <t>206</t>
  </si>
  <si>
    <t>M46</t>
  </si>
  <si>
    <t>202 Zemné práce pri ext. montážach</t>
  </si>
  <si>
    <t>PSV</t>
  </si>
  <si>
    <t>Práce a dodávky PSV</t>
  </si>
  <si>
    <t>711</t>
  </si>
  <si>
    <t>Izolácie proti vode a vlhkosti</t>
  </si>
  <si>
    <t>115</t>
  </si>
  <si>
    <t>711131103</t>
  </si>
  <si>
    <t>Zhotovenie  izolácie proti zemnej vlhkosti vodorovne, separačná fólia na sucho</t>
  </si>
  <si>
    <t>208</t>
  </si>
  <si>
    <t>693110001100</t>
  </si>
  <si>
    <t>Geotextília polypropylénová Tatratex GTX N PP 200, šírka 0,7-1,2 m, dĺžka 20-60-120 m, hrúbka 1,68 mm, netkaná, MIVA</t>
  </si>
  <si>
    <t>210</t>
  </si>
  <si>
    <t>117</t>
  </si>
  <si>
    <t>711132103</t>
  </si>
  <si>
    <t>Zhotovenie  izolácie proti zemnej vlhkosti zvislo, separačná fólia na sucho</t>
  </si>
  <si>
    <t>212</t>
  </si>
  <si>
    <t>214</t>
  </si>
  <si>
    <t>119</t>
  </si>
  <si>
    <t>711133001</t>
  </si>
  <si>
    <t>Zhotovenie izolácie proti zemnej vlhkosti PVC fóliou položenou voľne na vodorovnej ploche so zvarením spoju</t>
  </si>
  <si>
    <t>216</t>
  </si>
  <si>
    <t>283220000300</t>
  </si>
  <si>
    <t>Hydroizolačná fólia PVC-P ,803, hr. 1,5 mm, š. 1,3 m, izolácia základov proti zemnej vlhkosti, tlakovej vode, radónu, hnedá,</t>
  </si>
  <si>
    <t>218</t>
  </si>
  <si>
    <t>121</t>
  </si>
  <si>
    <t>711133010</t>
  </si>
  <si>
    <t>Zhotovenie izolácie proti zemnej vlhkosti PVC fóliou položenou voľne na zvislej ploche so zvarením spoju</t>
  </si>
  <si>
    <t>220</t>
  </si>
  <si>
    <t>283220000400</t>
  </si>
  <si>
    <t xml:space="preserve">Hydroizolačná fólia PVC-P  803, hr. 2 mm, š. 2 m, izolácia základov proti zemnej vlhkosti, tlakovej vode, radónu, hnedá, </t>
  </si>
  <si>
    <t>222</t>
  </si>
  <si>
    <t>123</t>
  </si>
  <si>
    <t>998711101</t>
  </si>
  <si>
    <t>Presun hmôt pre izoláciu proti vode v objektoch výšky do 6 m</t>
  </si>
  <si>
    <t>224</t>
  </si>
  <si>
    <t>713</t>
  </si>
  <si>
    <t>Izolácie tepelné</t>
  </si>
  <si>
    <t>1 713482111</t>
  </si>
  <si>
    <t>Montáž trubíc z PE, hr.do 10 mm,vnút.priemer do 38 mm</t>
  </si>
  <si>
    <t>226</t>
  </si>
  <si>
    <t>125</t>
  </si>
  <si>
    <t>2 283310001200</t>
  </si>
  <si>
    <t>Izolačná PE trubica TUBOLIT DG 20x9 mm (d potrubia x hr. izolácie), nadrezaná, AZ FLEX</t>
  </si>
  <si>
    <t>228</t>
  </si>
  <si>
    <t>3 283310000300</t>
  </si>
  <si>
    <t>Izolačná PE trubica TUBOLIT DG 18x5 mm (d potrubia x hr. izolácie), nenadrezaná, AZ FLEX</t>
  </si>
  <si>
    <t>230</t>
  </si>
  <si>
    <t>127</t>
  </si>
  <si>
    <t>4 713482121</t>
  </si>
  <si>
    <t>Montáž trubíc z PE, hr.15-20 mm,vnút.priemer do 38 mm</t>
  </si>
  <si>
    <t>232</t>
  </si>
  <si>
    <t>5 283310003100</t>
  </si>
  <si>
    <t>Izolačná PE trubica TUBOLIT DG 28x13 mm (d potrubia x hr. izolácie), nadrezaná, AZ FLEX</t>
  </si>
  <si>
    <t>234</t>
  </si>
  <si>
    <t>129</t>
  </si>
  <si>
    <t>6 283310003200</t>
  </si>
  <si>
    <t>Izolačná PE trubica TUBOLIT DG 32x13 mm (d potrubia x hr. izolácie), nadrezaná, AZ FLEX</t>
  </si>
  <si>
    <t>236</t>
  </si>
  <si>
    <t>7 998713201</t>
  </si>
  <si>
    <t>Presun hmôt pre izolácie tepelné v objektoch výšky do 6 m</t>
  </si>
  <si>
    <t>%</t>
  </si>
  <si>
    <t>238</t>
  </si>
  <si>
    <t>131</t>
  </si>
  <si>
    <t>713132132</t>
  </si>
  <si>
    <t>Montáž tepelnej izolácie stien polystyrénom, celoplošným prilepením</t>
  </si>
  <si>
    <t>-2042409453</t>
  </si>
  <si>
    <t>283750001000.S</t>
  </si>
  <si>
    <t>Doska XPS hr. 100 mm, zateplenie soklov, suterénov, podláh</t>
  </si>
  <si>
    <t>991656367</t>
  </si>
  <si>
    <t>133</t>
  </si>
  <si>
    <t>713482111</t>
  </si>
  <si>
    <t>Montáž trubíc z PE, hr.do 10 mm,vnút.priemer do 38</t>
  </si>
  <si>
    <t>240</t>
  </si>
  <si>
    <t>2837741539</t>
  </si>
  <si>
    <t>Tubolit DG 20 x 9 izolácia-trubica</t>
  </si>
  <si>
    <t>242</t>
  </si>
  <si>
    <t>135</t>
  </si>
  <si>
    <t>2837741552</t>
  </si>
  <si>
    <t>Tubolit DG 28 x 9 izolácia-trubica</t>
  </si>
  <si>
    <t>244</t>
  </si>
  <si>
    <t>713482112</t>
  </si>
  <si>
    <t>Montáž trubíc z PE, hr.do 10 mm,vnút.priemer 42-70</t>
  </si>
  <si>
    <t>246</t>
  </si>
  <si>
    <t>137</t>
  </si>
  <si>
    <t>2837741584</t>
  </si>
  <si>
    <t>Tubolit DG 42 x 9 izolácia-trubica</t>
  </si>
  <si>
    <t>248</t>
  </si>
  <si>
    <t>713482121</t>
  </si>
  <si>
    <t>Montáž trubíc z PE, hr.15-20 mm,vnút.priemer do 38</t>
  </si>
  <si>
    <t>250</t>
  </si>
  <si>
    <t>139</t>
  </si>
  <si>
    <t>2837741542</t>
  </si>
  <si>
    <t>Tubolit DG 22 x 20 izolácia-trubica</t>
  </si>
  <si>
    <t>252</t>
  </si>
  <si>
    <t>2837741555</t>
  </si>
  <si>
    <t>Tubolit DG 28 x 20 izolácia-trubica</t>
  </si>
  <si>
    <t>254</t>
  </si>
  <si>
    <t>141</t>
  </si>
  <si>
    <t>998713202</t>
  </si>
  <si>
    <t>Presun hmôt pre izolácie tepelné v objektoch výšky nad 6 m do 12 m</t>
  </si>
  <si>
    <t>256</t>
  </si>
  <si>
    <t>721</t>
  </si>
  <si>
    <t>Zdravotechnika - vnútorná kanalizácia</t>
  </si>
  <si>
    <t>998721201</t>
  </si>
  <si>
    <t>Presun hmôt pre vnútornú kanalizáciu v objektoch výšky do 6 m</t>
  </si>
  <si>
    <t>258</t>
  </si>
  <si>
    <t>143</t>
  </si>
  <si>
    <t>721171308</t>
  </si>
  <si>
    <t>Potrubie z rúr PE-HD   110/4, 3 ležaté v zemi</t>
  </si>
  <si>
    <t>260</t>
  </si>
  <si>
    <t>721171309</t>
  </si>
  <si>
    <t>Potrubie z rúr PE-HD   125/4, 9 ležaté v zemi</t>
  </si>
  <si>
    <t>262</t>
  </si>
  <si>
    <t>145</t>
  </si>
  <si>
    <t>721171310</t>
  </si>
  <si>
    <t>Potrubie z rúr PE-HD   160/6, 2 ležaté v zemi</t>
  </si>
  <si>
    <t>264</t>
  </si>
  <si>
    <t>721171411</t>
  </si>
  <si>
    <t>Potrubie z rúr PE-HD  110/4,3 odpadné zvislé (guľová odbočka dvojitá)</t>
  </si>
  <si>
    <t>266</t>
  </si>
  <si>
    <t>147</t>
  </si>
  <si>
    <t>721171502</t>
  </si>
  <si>
    <t>Potrubie z rúr PE-HD  40/3 odpadné prípojné</t>
  </si>
  <si>
    <t>268</t>
  </si>
  <si>
    <t>721171503</t>
  </si>
  <si>
    <t>Potrubie z rúr PE-HD  50/3 odpadné prípojné</t>
  </si>
  <si>
    <t>270</t>
  </si>
  <si>
    <t>149</t>
  </si>
  <si>
    <t>721171506</t>
  </si>
  <si>
    <t>Potrubie z rúr PE-HD  75/3 odpadné prípojné</t>
  </si>
  <si>
    <t>272</t>
  </si>
  <si>
    <t>721171508</t>
  </si>
  <si>
    <t>Potrubie z rúr PE-HD  110/4, 3 odpadné prípojné</t>
  </si>
  <si>
    <t>274</t>
  </si>
  <si>
    <t>151</t>
  </si>
  <si>
    <t>721213003</t>
  </si>
  <si>
    <t>Montáž podlahového vpustu s vodorovným odtokom a integrovaným vztlakovým uzáverom DN 50</t>
  </si>
  <si>
    <t>276</t>
  </si>
  <si>
    <t>286630024100</t>
  </si>
  <si>
    <t>Podlahový vpust HL300, (0,5 l/s), horizontálny odtok DN 50, bočný prítok DN 40/50, vztlakový uzáver, izolačný tanier, mriežka nerez 115x115 mm, rám 123x123 mm, PP/PE</t>
  </si>
  <si>
    <t>278</t>
  </si>
  <si>
    <t>153</t>
  </si>
  <si>
    <t>721274103</t>
  </si>
  <si>
    <t>Ventilačné hlavice strešná - plastové DN 100 HUL 810</t>
  </si>
  <si>
    <t>280</t>
  </si>
  <si>
    <t>721290012</t>
  </si>
  <si>
    <t>Montáž privzdušňovacieho ventilu pre odpadové potrubia DN 110</t>
  </si>
  <si>
    <t>282</t>
  </si>
  <si>
    <t>155</t>
  </si>
  <si>
    <t>551610001100</t>
  </si>
  <si>
    <t>Privzdušňovacia hlavica podomietková HL905, DN 50/75, (13 l/s), 0°až + 60°C, tr. A I, s krytkou, vnútorná kanalizácia, ABS</t>
  </si>
  <si>
    <t>284</t>
  </si>
  <si>
    <t>721290111</t>
  </si>
  <si>
    <t>Ostatné - skúška tesnosti kanalizácie v objektoch vodou do DN 125</t>
  </si>
  <si>
    <t>286</t>
  </si>
  <si>
    <t>157</t>
  </si>
  <si>
    <t>721290112</t>
  </si>
  <si>
    <t>Ostatné - skúška tesnosti kanalizácie v objektoch vodou DN 150 alebo DN 200</t>
  </si>
  <si>
    <t>288</t>
  </si>
  <si>
    <t>721290123</t>
  </si>
  <si>
    <t>Ostatné - skúška tesnosti kanalizácie v objektoch dymom do DN 300</t>
  </si>
  <si>
    <t>290</t>
  </si>
  <si>
    <t>159</t>
  </si>
  <si>
    <t>721173204</t>
  </si>
  <si>
    <t>Potrubie z PVC - U odpadné pripájacie D 40x1, 8</t>
  </si>
  <si>
    <t>292</t>
  </si>
  <si>
    <t>294</t>
  </si>
  <si>
    <t>161</t>
  </si>
  <si>
    <t>998721101</t>
  </si>
  <si>
    <t>296</t>
  </si>
  <si>
    <t>722</t>
  </si>
  <si>
    <t>Zdravotechnika - vnútorný vodovod</t>
  </si>
  <si>
    <t>11 722173024</t>
  </si>
  <si>
    <t>Montáž vodovodného plasthliníkového potrubia lisovaním D 20x2</t>
  </si>
  <si>
    <t>298</t>
  </si>
  <si>
    <t>163</t>
  </si>
  <si>
    <t>12 286210003900</t>
  </si>
  <si>
    <t xml:space="preserve">Rúra plasthliníková  D 20x2 mm/100 m kotúč, PeX-Al-PeX systém, </t>
  </si>
  <si>
    <t>300</t>
  </si>
  <si>
    <t>13 286220040000</t>
  </si>
  <si>
    <t>Spojka D 20 mm, PeX-Al-PeX systém,</t>
  </si>
  <si>
    <t>302</t>
  </si>
  <si>
    <t>165</t>
  </si>
  <si>
    <t>14 722173030</t>
  </si>
  <si>
    <t>Montáž vodovodného plasthliníkového potrubia lisovaním D 32x3</t>
  </si>
  <si>
    <t>304</t>
  </si>
  <si>
    <t>15 286210004100</t>
  </si>
  <si>
    <t>Rúra plasthliníková D 32x3 mm/50 m kotúč, PeX-Al-PeX systém</t>
  </si>
  <si>
    <t>306</t>
  </si>
  <si>
    <t>167</t>
  </si>
  <si>
    <t>16 286220040200</t>
  </si>
  <si>
    <t>Spojka D 32 mm, PeX-Al-PeX systém,</t>
  </si>
  <si>
    <t>308</t>
  </si>
  <si>
    <t>17 722270150</t>
  </si>
  <si>
    <t>Montáž dvojfiltra pre filtrovanie mechanických nečistôt a proti usadzovaniu vodneho kameňa 3/4"</t>
  </si>
  <si>
    <t>310</t>
  </si>
  <si>
    <t>169</t>
  </si>
  <si>
    <t>18 436320002800</t>
  </si>
  <si>
    <t>Filter samočistiaci závitový, 3/4" MM, pre filtrovanie mechanických nečistôt z pitnej a užitkovej vody, telo mosadz, nádoba filtra C/R – plast, IVAR</t>
  </si>
  <si>
    <t>312</t>
  </si>
  <si>
    <t>19 722290226</t>
  </si>
  <si>
    <t>Tlaková skúška vodovodného potrubia závitového do DN 50</t>
  </si>
  <si>
    <t>314</t>
  </si>
  <si>
    <t>171</t>
  </si>
  <si>
    <t>20 722290234</t>
  </si>
  <si>
    <t>Prepláchnutie a dezinfekcia vodovodného potrubia do DN 80</t>
  </si>
  <si>
    <t>316</t>
  </si>
  <si>
    <t>21 998722201</t>
  </si>
  <si>
    <t>Presun hmôt pre vnútorný vodovod v objektoch výšky do 6 m</t>
  </si>
  <si>
    <t>318</t>
  </si>
  <si>
    <t>173</t>
  </si>
  <si>
    <t>722131416</t>
  </si>
  <si>
    <t>Potrubie z uhlíkovej ocele s PP plášťom, rúry  Mapress d35x1,5mm</t>
  </si>
  <si>
    <t>320</t>
  </si>
  <si>
    <t>722171312</t>
  </si>
  <si>
    <t>Potrubie z viacvrstvových rúr PE  Mepla d20x2,5mm</t>
  </si>
  <si>
    <t>322</t>
  </si>
  <si>
    <t>175</t>
  </si>
  <si>
    <t>722171313</t>
  </si>
  <si>
    <t>Potrubie z viacvrstvových rúr PE  Mepla d26x3,0mm</t>
  </si>
  <si>
    <t>324</t>
  </si>
  <si>
    <t>722171315</t>
  </si>
  <si>
    <t>Potrubie z viacvrstvových rúr PE  Mepla d40x3,5mm</t>
  </si>
  <si>
    <t>326</t>
  </si>
  <si>
    <t>177</t>
  </si>
  <si>
    <t>722181131</t>
  </si>
  <si>
    <t>Ochrana potrubia gumovými vložkami do upevňovacích prvkov proti prenášaniu hluku do DN 25</t>
  </si>
  <si>
    <t>328</t>
  </si>
  <si>
    <t>722221005</t>
  </si>
  <si>
    <t>Montáž guľového kohúta závitového priameho pre vodu G 3/8</t>
  </si>
  <si>
    <t>330</t>
  </si>
  <si>
    <t>179</t>
  </si>
  <si>
    <t>5511870300</t>
  </si>
  <si>
    <t>Guľový uzáver pre vodu 3/8", FF páčka, niklovaná mosadz OT 58</t>
  </si>
  <si>
    <t>332</t>
  </si>
  <si>
    <t>722221025</t>
  </si>
  <si>
    <t>Montáž guľového kohúta závitového priameho pre vodu G 5/4</t>
  </si>
  <si>
    <t>334</t>
  </si>
  <si>
    <t>181</t>
  </si>
  <si>
    <t>5511870030</t>
  </si>
  <si>
    <t>Guľový uzáver pre vodu 5/4", FF páčka, niklovaná mosadz OT 58</t>
  </si>
  <si>
    <t>336</t>
  </si>
  <si>
    <t>722221030</t>
  </si>
  <si>
    <t>Montáž guľového kohúta závitového priameho pre vodu G 6/4</t>
  </si>
  <si>
    <t>338</t>
  </si>
  <si>
    <t>183</t>
  </si>
  <si>
    <t>5511870040</t>
  </si>
  <si>
    <t>Guľový uzáver pre vodu 6/4", FF páčka, niklovaná mosadz OT 58</t>
  </si>
  <si>
    <t>340</t>
  </si>
  <si>
    <t>722221081</t>
  </si>
  <si>
    <t>Montáž guľového kohúta vypúšťacieho závitového G 3/8</t>
  </si>
  <si>
    <t>342</t>
  </si>
  <si>
    <t>185</t>
  </si>
  <si>
    <t>5511871130</t>
  </si>
  <si>
    <t>Vypúšťací guľový kohút s páčkou, 3/8", Euro M, mosadz OT 58</t>
  </si>
  <si>
    <t>344</t>
  </si>
  <si>
    <t>722221175</t>
  </si>
  <si>
    <t>Montáž poistného ventilu závitového pre vodu G 3/4</t>
  </si>
  <si>
    <t>346</t>
  </si>
  <si>
    <t>187</t>
  </si>
  <si>
    <t>pcprescor</t>
  </si>
  <si>
    <t>Poistný ventil pre TV PRESCOR B- DN 20</t>
  </si>
  <si>
    <t>348</t>
  </si>
  <si>
    <t>722221205</t>
  </si>
  <si>
    <t>Montáž tlakového redukčného závitového ventilu bez manometru G 5/4</t>
  </si>
  <si>
    <t>350</t>
  </si>
  <si>
    <t>189</t>
  </si>
  <si>
    <t>5511872640</t>
  </si>
  <si>
    <t>Tlakový redukčný ventil - so šraubením, filtračným sitkom, bez manometru, 5/4", PN 16, mosadz "CR", plast</t>
  </si>
  <si>
    <t>352</t>
  </si>
  <si>
    <t>722221280</t>
  </si>
  <si>
    <t>Montáž spätného ventilu závitového G 5/4</t>
  </si>
  <si>
    <t>354</t>
  </si>
  <si>
    <t>191</t>
  </si>
  <si>
    <t>HonBA29564</t>
  </si>
  <si>
    <t>Zábrana proti spätnému toku podľa normy STN EN1717 typu BA, médium voda, DN 32, závitové prevedenie</t>
  </si>
  <si>
    <t>356</t>
  </si>
  <si>
    <t>722221305</t>
  </si>
  <si>
    <t>Montáž spätnej klapky závitovej G 1/2</t>
  </si>
  <si>
    <t>358</t>
  </si>
  <si>
    <t>193</t>
  </si>
  <si>
    <t>5511871900</t>
  </si>
  <si>
    <t>Spätná klapka Eura Sprint, 1/2", vnútorný - vnútorný závit, niklovaná mosadz OT 58</t>
  </si>
  <si>
    <t>360</t>
  </si>
  <si>
    <t>722221320</t>
  </si>
  <si>
    <t>Montáž spätnej klapky závitovej G 5/4</t>
  </si>
  <si>
    <t>362</t>
  </si>
  <si>
    <t>195</t>
  </si>
  <si>
    <t>5511871930</t>
  </si>
  <si>
    <t>Spätná klapka Eura Sprint, 5/4", vnútorný - vnútorný závit, niklovaná mosadz OT 58</t>
  </si>
  <si>
    <t>364</t>
  </si>
  <si>
    <t>722221375</t>
  </si>
  <si>
    <t>Montáž filtra závitového G 5/4</t>
  </si>
  <si>
    <t>366</t>
  </si>
  <si>
    <t>197</t>
  </si>
  <si>
    <t>551F32</t>
  </si>
  <si>
    <t>Filter DN32</t>
  </si>
  <si>
    <t>368</t>
  </si>
  <si>
    <t>722239102</t>
  </si>
  <si>
    <t>Montáž ventilu priameho, spätného,pod omietku,poistného,redukčného,šikmého G 3/4</t>
  </si>
  <si>
    <t>370</t>
  </si>
  <si>
    <t>199</t>
  </si>
  <si>
    <t>2776653</t>
  </si>
  <si>
    <t>Zmiešavač úžitkovej vody MIX 110 s obojstranným smerom prúdenia DN 20, 60 l/min</t>
  </si>
  <si>
    <t>372</t>
  </si>
  <si>
    <t>722254127</t>
  </si>
  <si>
    <t>Montáž hydrantu</t>
  </si>
  <si>
    <t>súb</t>
  </si>
  <si>
    <t>374</t>
  </si>
  <si>
    <t>201</t>
  </si>
  <si>
    <t>Hnavijak</t>
  </si>
  <si>
    <t>Požiarny hydrantový navijak komplet D25/20m červený</t>
  </si>
  <si>
    <t>376</t>
  </si>
  <si>
    <t>722263417</t>
  </si>
  <si>
    <t>Montáž vodomeru závit. jednovtokového suchobežného G 1 (7 m3.h-1)</t>
  </si>
  <si>
    <t>378</t>
  </si>
  <si>
    <t>203</t>
  </si>
  <si>
    <t>388vod</t>
  </si>
  <si>
    <t>Vodomer MN-Qn 6  studená voda</t>
  </si>
  <si>
    <t>380</t>
  </si>
  <si>
    <t>722290226</t>
  </si>
  <si>
    <t>382</t>
  </si>
  <si>
    <t>205</t>
  </si>
  <si>
    <t>722290234</t>
  </si>
  <si>
    <t>384</t>
  </si>
  <si>
    <t>998722202</t>
  </si>
  <si>
    <t>Presun hmôt pre vnútorný vodovod v objektoch výšky nad 6 do 12 m</t>
  </si>
  <si>
    <t>386</t>
  </si>
  <si>
    <t>724</t>
  </si>
  <si>
    <t>Zdravotechnika - strojné vybavenie</t>
  </si>
  <si>
    <t>207</t>
  </si>
  <si>
    <t>724211112</t>
  </si>
  <si>
    <t>Montáž tlakových nádob horizontálných (bez rozdielu objemu) vertikálnych</t>
  </si>
  <si>
    <t>súb.</t>
  </si>
  <si>
    <t>388</t>
  </si>
  <si>
    <t>Exp_HYB35</t>
  </si>
  <si>
    <t>Expanzná nádoba na studenú vodu HYB 35</t>
  </si>
  <si>
    <t>390</t>
  </si>
  <si>
    <t>209</t>
  </si>
  <si>
    <t>998724201</t>
  </si>
  <si>
    <t>Presun hmôt pre strojné vybavenie v objektoch výšky do 6 m</t>
  </si>
  <si>
    <t>392</t>
  </si>
  <si>
    <t>725</t>
  </si>
  <si>
    <t>Zdravotechnika - zariaď. predmety</t>
  </si>
  <si>
    <t>725119307</t>
  </si>
  <si>
    <t>Montáž záchodovej misy kombinovanej s rovným odpadom</t>
  </si>
  <si>
    <t>394</t>
  </si>
  <si>
    <t>211</t>
  </si>
  <si>
    <t>6420133890</t>
  </si>
  <si>
    <t>Misa kombinovaná stojacia   biela,</t>
  </si>
  <si>
    <t>396</t>
  </si>
  <si>
    <t>6424310179</t>
  </si>
  <si>
    <t>Misa WC keramická Junior 330x405x330mm, 6 l, odpad vodorovný, s hlbokým splachovaním,</t>
  </si>
  <si>
    <t>398</t>
  </si>
  <si>
    <t>213</t>
  </si>
  <si>
    <t>725219201</t>
  </si>
  <si>
    <t>Montáž umývadla na konzoly, bez výtokovej armatúry</t>
  </si>
  <si>
    <t>400</t>
  </si>
  <si>
    <t>6420135730</t>
  </si>
  <si>
    <t>Umývadlo keramické 500x420x170 mm, biela</t>
  </si>
  <si>
    <t>402</t>
  </si>
  <si>
    <t>215</t>
  </si>
  <si>
    <t>642JIKAUMd</t>
  </si>
  <si>
    <t>Sanitárna keramika umývatko detské 50 cm</t>
  </si>
  <si>
    <t>404</t>
  </si>
  <si>
    <t>pcMio_uint</t>
  </si>
  <si>
    <t>Sanitárna keramika inštalačná súprava pre umývadlá</t>
  </si>
  <si>
    <t>406</t>
  </si>
  <si>
    <t>217</t>
  </si>
  <si>
    <t>725241141</t>
  </si>
  <si>
    <t>Montáž - vanička sprchová akrylátová štvrťkruhová 800x800 mm</t>
  </si>
  <si>
    <t>408</t>
  </si>
  <si>
    <t>5542300000</t>
  </si>
  <si>
    <t>Vanička sprchová akrylátová  hladká 80x80 cm biela</t>
  </si>
  <si>
    <t>410</t>
  </si>
  <si>
    <t>219</t>
  </si>
  <si>
    <t>725291112</t>
  </si>
  <si>
    <t>Montáž doplnkov zariadení kúpeľní a záchodov, toaletná doska</t>
  </si>
  <si>
    <t>412</t>
  </si>
  <si>
    <t>6429462300</t>
  </si>
  <si>
    <t>Doska keramická toaletná  biela</t>
  </si>
  <si>
    <t>414</t>
  </si>
  <si>
    <t>221</t>
  </si>
  <si>
    <t>6424310180</t>
  </si>
  <si>
    <t>Sedadlo Junior, s antibakteriálnou úpravou, z duroplastu, biele-závesy plastové</t>
  </si>
  <si>
    <t>416</t>
  </si>
  <si>
    <t>725329130</t>
  </si>
  <si>
    <t>Montáž kuchynských drezov, ostantných typov dvojitých, dvojdrezových,. bez výtok. armatúr</t>
  </si>
  <si>
    <t>418</t>
  </si>
  <si>
    <t>223</t>
  </si>
  <si>
    <t>5523152500</t>
  </si>
  <si>
    <t>Kuchynský drez do dosky nerez dekor 1110x510-190,2xQ +.sifón</t>
  </si>
  <si>
    <t>420</t>
  </si>
  <si>
    <t>725333360</t>
  </si>
  <si>
    <t>Montáž výlevky keramickej voľne stojacej bez výtokovej armatúry</t>
  </si>
  <si>
    <t>422</t>
  </si>
  <si>
    <t>225</t>
  </si>
  <si>
    <t>6420144360</t>
  </si>
  <si>
    <t>Výlevka 425x500x450 mm, keramika, plastová mreža, biela</t>
  </si>
  <si>
    <t>424</t>
  </si>
  <si>
    <t>725819401</t>
  </si>
  <si>
    <t>Montáž ventilu rohového s pripojovacou rúrkou G 1/2</t>
  </si>
  <si>
    <t>426</t>
  </si>
  <si>
    <t>227</t>
  </si>
  <si>
    <t>5510900400</t>
  </si>
  <si>
    <t>Rohový guľový kohút pre úžitkovú vodu 1/2, PN 16, DN 15,</t>
  </si>
  <si>
    <t>428</t>
  </si>
  <si>
    <t>725829201</t>
  </si>
  <si>
    <t>Montáž batérie umývadlovej a drezovej nástennej pákovej, alebo klasickej</t>
  </si>
  <si>
    <t>430</t>
  </si>
  <si>
    <t>229</t>
  </si>
  <si>
    <t>5514671040</t>
  </si>
  <si>
    <t>Drezová nástenná batéria 150 mm DN 15  chróm</t>
  </si>
  <si>
    <t>432</t>
  </si>
  <si>
    <t>725829601</t>
  </si>
  <si>
    <t>Montáž batérií umývadlových stojankových pákových alebo klasických</t>
  </si>
  <si>
    <t>434</t>
  </si>
  <si>
    <t>231</t>
  </si>
  <si>
    <t>551pc1vyt</t>
  </si>
  <si>
    <t>Umývadlová stojanková batéria jednovýtoková na zmiešanú vodu</t>
  </si>
  <si>
    <t>436</t>
  </si>
  <si>
    <t>5514670360</t>
  </si>
  <si>
    <t>Umývadlová batéria DN 15   chróm</t>
  </si>
  <si>
    <t>438</t>
  </si>
  <si>
    <t>233</t>
  </si>
  <si>
    <t>725849201</t>
  </si>
  <si>
    <t>Montáž batérie sprchovej nástennej pákovej, klasickej</t>
  </si>
  <si>
    <t>440</t>
  </si>
  <si>
    <t>5514670670</t>
  </si>
  <si>
    <t>Sprchová batéria DN 15 chróm</t>
  </si>
  <si>
    <t>442</t>
  </si>
  <si>
    <t>235</t>
  </si>
  <si>
    <t>725849206</t>
  </si>
  <si>
    <t>Montáž batérie sprchovej nástennej, držiak sprchy s pevou výškou sprchy</t>
  </si>
  <si>
    <t>444</t>
  </si>
  <si>
    <t>5514644500</t>
  </si>
  <si>
    <t>KLUDI Držiak sprchy</t>
  </si>
  <si>
    <t>446</t>
  </si>
  <si>
    <t>237</t>
  </si>
  <si>
    <t>725869101</t>
  </si>
  <si>
    <t>Montáž zápachovej uzávierky pre zariaďovacie predmety, umývadlová do D 40</t>
  </si>
  <si>
    <t>448</t>
  </si>
  <si>
    <t>5516232101</t>
  </si>
  <si>
    <t>Uzávierka zápachová umyvadlová HL 135 D 40,50 mm</t>
  </si>
  <si>
    <t>450</t>
  </si>
  <si>
    <t>239</t>
  </si>
  <si>
    <t>725869313</t>
  </si>
  <si>
    <t>Montáž zápachovej uzávierky pre zariaďovacie predmety, drezová do D 50 (pre dva drezy)</t>
  </si>
  <si>
    <t>452</t>
  </si>
  <si>
    <t>2863120184</t>
  </si>
  <si>
    <t>Drezový odtok dvojdielny D 50 úsporný  obj.č. 152.818.11.1</t>
  </si>
  <si>
    <t>454</t>
  </si>
  <si>
    <t>241</t>
  </si>
  <si>
    <t>725869340</t>
  </si>
  <si>
    <t>Montáž zápachovej uzávierky pre zariaďovacie predmety, sprchovej do D 50</t>
  </si>
  <si>
    <t>456</t>
  </si>
  <si>
    <t>2863120240</t>
  </si>
  <si>
    <t>Odtok pre sprchovú vaničku D 50, 210x80 mm, plast, sanitárny systém,</t>
  </si>
  <si>
    <t>458</t>
  </si>
  <si>
    <t>243</t>
  </si>
  <si>
    <t>725869381</t>
  </si>
  <si>
    <t>Montáž zápachovej uzávierky pre zariaďovacie predmety, ostatných typov do D 40</t>
  </si>
  <si>
    <t>460</t>
  </si>
  <si>
    <t>551620015200</t>
  </si>
  <si>
    <t>Zápachová uzávierka HL136N, DN 40, kondezačný sifón 60 mm, horizontálne pripojenie 5/4", prídavná protizápachová uzávierka, pre vetranie a klimatizáciu, PP</t>
  </si>
  <si>
    <t>462</t>
  </si>
  <si>
    <t>245</t>
  </si>
  <si>
    <t>551620013200</t>
  </si>
  <si>
    <t>Zápachová uzávierka podomietková HL406, DN 40/50, umývačkový UP sifón, výtokový ventil 1/2", prítok/odtok vody R 1/2" vnútorný závit, spätná klapka a privzdušňovač, krytka nerez 180x100 mm, PE</t>
  </si>
  <si>
    <t>464</t>
  </si>
  <si>
    <t>725989101</t>
  </si>
  <si>
    <t>Montáž dvierok kovových lakovaných</t>
  </si>
  <si>
    <t>466</t>
  </si>
  <si>
    <t>247</t>
  </si>
  <si>
    <t>5516757400</t>
  </si>
  <si>
    <t>Dvierka krycie 30x15 cm nerezové</t>
  </si>
  <si>
    <t>468</t>
  </si>
  <si>
    <t>998725101</t>
  </si>
  <si>
    <t>Presun hmôt pre zariaďovacie predmety v objektoch výšky do 6 m</t>
  </si>
  <si>
    <t>470</t>
  </si>
  <si>
    <t>731</t>
  </si>
  <si>
    <t>Ústredné kúrenie - kotolne</t>
  </si>
  <si>
    <t>249</t>
  </si>
  <si>
    <t>22 731261070</t>
  </si>
  <si>
    <t>Montáž plynového kotla nástenného kondenzačného vykurovacieho bez zásobníka</t>
  </si>
  <si>
    <t>472</t>
  </si>
  <si>
    <t>23 484120011000p</t>
  </si>
  <si>
    <t>Kotol kondenzačný, vykurovací Logamax plus GB192i-25 na plyn pre prevádzku závislú/nezávislú na vzduchu v miestnosti, výkon 2,5-24,1kW,ekviv</t>
  </si>
  <si>
    <t>474</t>
  </si>
  <si>
    <t>251</t>
  </si>
  <si>
    <t>24 731361100</t>
  </si>
  <si>
    <t>Montáž koncetrického potrubia dn80/125 (odvod spalín/prívod vzduchu), H=6 m</t>
  </si>
  <si>
    <t>476</t>
  </si>
  <si>
    <t>25 484120036700p</t>
  </si>
  <si>
    <t>Komínová sada GAF-K pre kotly Logamax plus do 45kW pre rozmer systému D 80/125 mm - konc.revízne koleno, konc.rúra-0,5m, 2 x krytka, konc.prechod cez stenu, konc.T-kus s podperou, konc.ukončenie</t>
  </si>
  <si>
    <t>478</t>
  </si>
  <si>
    <t>253</t>
  </si>
  <si>
    <t>26 484120034300p</t>
  </si>
  <si>
    <t>Rúra 1,0 m dlhá pre rozmer systému D 80/125 mm</t>
  </si>
  <si>
    <t>480</t>
  </si>
  <si>
    <t>27 484120034000p</t>
  </si>
  <si>
    <t>Rúra 0,5 m dlhá pre rozmer systému D 80/125 mm</t>
  </si>
  <si>
    <t>482</t>
  </si>
  <si>
    <t>255</t>
  </si>
  <si>
    <t>28 484120027000p</t>
  </si>
  <si>
    <t>Koleno 45°(2 kusy) pre rozmer systému D 80/125 mm</t>
  </si>
  <si>
    <t>484</t>
  </si>
  <si>
    <t>29 484120035600p</t>
  </si>
  <si>
    <t>Držiak pre rozmer systému D 80/125 mm</t>
  </si>
  <si>
    <t>486</t>
  </si>
  <si>
    <t>257</t>
  </si>
  <si>
    <t>30 484120022000p</t>
  </si>
  <si>
    <t>Zariadenie neutralizačné do 35 kW s neutralizačným granulátom</t>
  </si>
  <si>
    <t>488</t>
  </si>
  <si>
    <t>31 484120022001p</t>
  </si>
  <si>
    <t>Náplň do NE, 10kg nádoba</t>
  </si>
  <si>
    <t>490</t>
  </si>
  <si>
    <t>259</t>
  </si>
  <si>
    <t>32 484120021900p</t>
  </si>
  <si>
    <t>Ovládacia jednotka RC200 pre reguláciu vykurovania</t>
  </si>
  <si>
    <t>492</t>
  </si>
  <si>
    <t>33 484120020100p</t>
  </si>
  <si>
    <t>Diely montážne pre vykurovacie kotly - uzatváracie armatúry pre vykurovaciu vodu</t>
  </si>
  <si>
    <t>494</t>
  </si>
  <si>
    <t>261</t>
  </si>
  <si>
    <t>34 484120020300p</t>
  </si>
  <si>
    <t>Sada odtokového lievika - odtokový lievik so sifónom</t>
  </si>
  <si>
    <t>496</t>
  </si>
  <si>
    <t>732</t>
  </si>
  <si>
    <t>Ústredné kúrenie - strojovne</t>
  </si>
  <si>
    <t>36 732219210</t>
  </si>
  <si>
    <t>Montáž zásobníkového ohrievača vody pre ohrev pitnej vody v spojení s kotlami objem 160-200 l</t>
  </si>
  <si>
    <t>498</t>
  </si>
  <si>
    <t>263</t>
  </si>
  <si>
    <t>37 484380001400p</t>
  </si>
  <si>
    <t>Ohrievač zásobníkový Logalux SU 200/5W na ohrev pitnej vody v spojení s nástennými kotlami a diaľkovým ohrevom, objem 200 l</t>
  </si>
  <si>
    <t>500</t>
  </si>
  <si>
    <t>38 484380001401p</t>
  </si>
  <si>
    <t>Snímač teploty AS 1,6</t>
  </si>
  <si>
    <t>502</t>
  </si>
  <si>
    <t>265</t>
  </si>
  <si>
    <t>39 484380001402p</t>
  </si>
  <si>
    <t>Sada prepojovacieho potrubia kotol-zásobník vedľa kotla pre Logalux SU200</t>
  </si>
  <si>
    <t>504</t>
  </si>
  <si>
    <t>40 732331006</t>
  </si>
  <si>
    <t>Montáž expanznej nádoby tlak 3 bary s membránou do 18 l</t>
  </si>
  <si>
    <t>506</t>
  </si>
  <si>
    <t>267</t>
  </si>
  <si>
    <t>41 484630005300p</t>
  </si>
  <si>
    <t>Nádoba expanzná s membránou 15 l, na integráciu do kotla GB192</t>
  </si>
  <si>
    <t>508</t>
  </si>
  <si>
    <t>732429111</t>
  </si>
  <si>
    <t>Montáž čerpadla (do potrubia) obehového špirálového DN 25</t>
  </si>
  <si>
    <t>512</t>
  </si>
  <si>
    <t>269</t>
  </si>
  <si>
    <t>97916772</t>
  </si>
  <si>
    <t xml:space="preserve">Čerpadlo UP 20-14BX PM 1x230V 50HZ  </t>
  </si>
  <si>
    <t>514</t>
  </si>
  <si>
    <t>998732201</t>
  </si>
  <si>
    <t>Presun hmôt pre strojovne v objektoch výšky do 6 m</t>
  </si>
  <si>
    <t>516</t>
  </si>
  <si>
    <t>733</t>
  </si>
  <si>
    <t>Ústredné kúrenie - rozvodné potrubie</t>
  </si>
  <si>
    <t>271</t>
  </si>
  <si>
    <t>45 733167300</t>
  </si>
  <si>
    <t>Montáž plasthliníkového potrubia  lisovaním D 16x2</t>
  </si>
  <si>
    <t>518</t>
  </si>
  <si>
    <t>46 286210003700</t>
  </si>
  <si>
    <t xml:space="preserve">Rúra plasthliníková D 16x2 mm/200 m kotúč, PeX-Al-PeX systém, </t>
  </si>
  <si>
    <t>520</t>
  </si>
  <si>
    <t>273</t>
  </si>
  <si>
    <t>47 286220039800</t>
  </si>
  <si>
    <t xml:space="preserve">Spojka  D 16 mm, PeX-Al-PeX systém, </t>
  </si>
  <si>
    <t>522</t>
  </si>
  <si>
    <t>48 733167306</t>
  </si>
  <si>
    <t>Montáž plasthliníkového potrubia  lisovaním D 20x2</t>
  </si>
  <si>
    <t>524</t>
  </si>
  <si>
    <t>275</t>
  </si>
  <si>
    <t>49 286210003900</t>
  </si>
  <si>
    <t>526</t>
  </si>
  <si>
    <t>50 286220040000</t>
  </si>
  <si>
    <t xml:space="preserve">Spojka  D 20 mm, PeX-Al-PeX systém, </t>
  </si>
  <si>
    <t>528</t>
  </si>
  <si>
    <t>277</t>
  </si>
  <si>
    <t>51 733167309</t>
  </si>
  <si>
    <t>Montáž plasthliníkového potrubia  lisovaním D 26x3</t>
  </si>
  <si>
    <t>530</t>
  </si>
  <si>
    <t>52 286210004000</t>
  </si>
  <si>
    <t xml:space="preserve">Rúra plasthliníková D 26x3 mm/100 m kotúč, PeX-Al-PeX systém, </t>
  </si>
  <si>
    <t>532</t>
  </si>
  <si>
    <t>279</t>
  </si>
  <si>
    <t>53 286220040100</t>
  </si>
  <si>
    <t>Spojka D 26 mm, PeX-Al-PeX systém,</t>
  </si>
  <si>
    <t>534</t>
  </si>
  <si>
    <t>54 733191301</t>
  </si>
  <si>
    <t>Tlaková skúška plastového potrubia do 32 mm</t>
  </si>
  <si>
    <t>536</t>
  </si>
  <si>
    <t>281</t>
  </si>
  <si>
    <t>55 998733201</t>
  </si>
  <si>
    <t>Presun hmôt pre rozvody potrubia v objektoch výšky do 6 m</t>
  </si>
  <si>
    <t>538</t>
  </si>
  <si>
    <t>734</t>
  </si>
  <si>
    <t>Ústredné kúrenie - armatúry</t>
  </si>
  <si>
    <t>56 734209101</t>
  </si>
  <si>
    <t>Montáž závitovej armatúry s 1 závitom do G 1/2</t>
  </si>
  <si>
    <t>540</t>
  </si>
  <si>
    <t>283</t>
  </si>
  <si>
    <t>57 551240001400</t>
  </si>
  <si>
    <t>Kohút plniaci a vypúšťací K 310, DN 15, PN 10</t>
  </si>
  <si>
    <t>542</t>
  </si>
  <si>
    <t>58 734209104</t>
  </si>
  <si>
    <t>Montáž závitovej armatúry s 1 závitom G 3/4</t>
  </si>
  <si>
    <t>544</t>
  </si>
  <si>
    <t>285</t>
  </si>
  <si>
    <t>59 551240001500</t>
  </si>
  <si>
    <t>Kohút plniaci a vypúšťací K 310, DN 20, PN 10</t>
  </si>
  <si>
    <t>546</t>
  </si>
  <si>
    <t>60 734209122</t>
  </si>
  <si>
    <t>Montáž závitovej armatúry s do G 1/2</t>
  </si>
  <si>
    <t>548</t>
  </si>
  <si>
    <t>287</t>
  </si>
  <si>
    <t>61 551410001001</t>
  </si>
  <si>
    <t>Rohová štvorcestná armatúra Herz 3000, DN15, pre dvorúrk.sústavy, s vypúšťaním a uzatváraním</t>
  </si>
  <si>
    <t>550</t>
  </si>
  <si>
    <t>62 734213250</t>
  </si>
  <si>
    <t>Montáž ventilu odvzdušňovacieho závitového automatického G 1/2</t>
  </si>
  <si>
    <t>552</t>
  </si>
  <si>
    <t>289</t>
  </si>
  <si>
    <t>63 551210011400</t>
  </si>
  <si>
    <t>Ventil odvzdušňovací automatický hygroskopický, 1/2", PN 10, niklovaná mosadz, plast, IVAR</t>
  </si>
  <si>
    <t>554</t>
  </si>
  <si>
    <t>64 734223208</t>
  </si>
  <si>
    <t>Montáž termostatickej hlavice kvapalinovej jednoduchej</t>
  </si>
  <si>
    <t>556</t>
  </si>
  <si>
    <t>291</t>
  </si>
  <si>
    <t>65 551280002000p</t>
  </si>
  <si>
    <t>Termostatická hlavica kvapalinová, Herz</t>
  </si>
  <si>
    <t>558</t>
  </si>
  <si>
    <t>66 734240000</t>
  </si>
  <si>
    <t>560</t>
  </si>
  <si>
    <t>293</t>
  </si>
  <si>
    <t>67 551190000800</t>
  </si>
  <si>
    <t>Spätná klapka vodorovná Clapet, 1/2", mäkké tesnenie, mosadz, IVAR</t>
  </si>
  <si>
    <t>562</t>
  </si>
  <si>
    <t>68 734240010</t>
  </si>
  <si>
    <t>Montáž spätnej klapky závitovej G 1</t>
  </si>
  <si>
    <t>564</t>
  </si>
  <si>
    <t>295</t>
  </si>
  <si>
    <t>69 551190001000</t>
  </si>
  <si>
    <t>Spätná klapka vodorovná Clapet, 1", mäkké tesnenie, mosadz, IVAR</t>
  </si>
  <si>
    <t>566</t>
  </si>
  <si>
    <t>70 734252110</t>
  </si>
  <si>
    <t>Montáž ventilu poistného rohového G 1/2</t>
  </si>
  <si>
    <t>568</t>
  </si>
  <si>
    <t>297</t>
  </si>
  <si>
    <t>71 551210025800</t>
  </si>
  <si>
    <t>Ventil poistný pre teplú vodu, 1/2" x 3/4", 6-10 bar, PN16, KB15 Duco, mosadz, IVAR</t>
  </si>
  <si>
    <t>570</t>
  </si>
  <si>
    <t>72 734291330</t>
  </si>
  <si>
    <t>Montáž filtra závitového G 3/4</t>
  </si>
  <si>
    <t>572</t>
  </si>
  <si>
    <t>299</t>
  </si>
  <si>
    <t>73 422010003000</t>
  </si>
  <si>
    <t>Filter závitový, 3/4", PN 20, mosadz OT 58, IVAR</t>
  </si>
  <si>
    <t>574</t>
  </si>
  <si>
    <t>74 734315000</t>
  </si>
  <si>
    <t>Montáž oceľového guľového kohúta na horúcu vodu obojstranne závitového DN 15</t>
  </si>
  <si>
    <t>576</t>
  </si>
  <si>
    <t>301</t>
  </si>
  <si>
    <t>75 551110008500</t>
  </si>
  <si>
    <t>Guľový uzáver pre vodu, 1/2" FF, páčka, KK 51, niklovaná mosadz, IVAR</t>
  </si>
  <si>
    <t>578</t>
  </si>
  <si>
    <t>76 734315005</t>
  </si>
  <si>
    <t>Montáž oceľového guľového kohúta na horúcu vodu obojstranne závitového DN 20</t>
  </si>
  <si>
    <t>580</t>
  </si>
  <si>
    <t>303</t>
  </si>
  <si>
    <t>77 551110008600</t>
  </si>
  <si>
    <t>Guľový uzáver pre vodu, 3/4" FF, páčka, KK 51, niklovaná mosadz, IVAR</t>
  </si>
  <si>
    <t>582</t>
  </si>
  <si>
    <t>78 734315010</t>
  </si>
  <si>
    <t>Montáž oceľového guľového kohúta na horúcu vodu obojstranne závitového DN 25</t>
  </si>
  <si>
    <t>584</t>
  </si>
  <si>
    <t>305</t>
  </si>
  <si>
    <t>79 551110008700</t>
  </si>
  <si>
    <t>Guľový uzáver pre vodu, 1" FF, páčka, KK 51, niklovaná mosadz, IVAR</t>
  </si>
  <si>
    <t>586</t>
  </si>
  <si>
    <t>80 734411111</t>
  </si>
  <si>
    <t>Teplomer technický s ochranným púzdrom - priamy typ 160 prev."A"</t>
  </si>
  <si>
    <t>588</t>
  </si>
  <si>
    <t>307</t>
  </si>
  <si>
    <t>81 734424120</t>
  </si>
  <si>
    <t>Montáž tlakomera axiálneho priemer 63 mm</t>
  </si>
  <si>
    <t>590</t>
  </si>
  <si>
    <t>82 388430004500</t>
  </si>
  <si>
    <t>Manometer axiálny d 63 mm, pripojenie 1/4" zadné, 0-6 bar, IVAR</t>
  </si>
  <si>
    <t>592</t>
  </si>
  <si>
    <t>309</t>
  </si>
  <si>
    <t>83 998734201</t>
  </si>
  <si>
    <t>Presun hmôt pre armatúry v objektoch výšky do 6 m</t>
  </si>
  <si>
    <t>594</t>
  </si>
  <si>
    <t>735</t>
  </si>
  <si>
    <t>Ústredné kúrenie - vykurovacie telesá</t>
  </si>
  <si>
    <t>101 735311810</t>
  </si>
  <si>
    <t>Montáž skrinky rozdeľovača na omietku 6-9 okruhov</t>
  </si>
  <si>
    <t>596</t>
  </si>
  <si>
    <t>311</t>
  </si>
  <si>
    <t>102 484650043800</t>
  </si>
  <si>
    <t xml:space="preserve">Skrinka rozdelovača pre montáž na omietku AP 805, šxvxhĺ 805x730x130 mm, 6-9 okruhov, oceľový plech, biely, </t>
  </si>
  <si>
    <t>598</t>
  </si>
  <si>
    <t>84 735154140</t>
  </si>
  <si>
    <t>Montáž vykurovacieho telesa panelového dvojradového výšky 600 mm/ dĺžky 400-600 mm</t>
  </si>
  <si>
    <t>600</t>
  </si>
  <si>
    <t>313</t>
  </si>
  <si>
    <t>85 484530021100</t>
  </si>
  <si>
    <t xml:space="preserve">Teleso vykurovacie doskové dvojradové oceľové VK 22, vxlxhĺ 600x600x100 mm, pripojenie pravé spodné, závit G 1/2" vnútorný, </t>
  </si>
  <si>
    <t>602</t>
  </si>
  <si>
    <t>86 484530020900p</t>
  </si>
  <si>
    <t>Teleso vykurovacie doskové dvojradové oceľové VK 21, vxlxhĺ 600x400x100 mm, pripojenie pravé spodné, závit G 1/2" vnútorný,</t>
  </si>
  <si>
    <t>604</t>
  </si>
  <si>
    <t>315</t>
  </si>
  <si>
    <t>87 735154142</t>
  </si>
  <si>
    <t>Montáž vykurovacieho telesa panelového dvojradového výšky 600 mm/ dĺžky 1000-1200 mm</t>
  </si>
  <si>
    <t>606</t>
  </si>
  <si>
    <t>88 484530021500</t>
  </si>
  <si>
    <t>Teleso vykurovacie doskové dvojradové oceľové VK 22, vxlxhĺ 600x1000x100 mm, pripojenie pravé spodné, závit G 1/2" vnútorný,</t>
  </si>
  <si>
    <t>608</t>
  </si>
  <si>
    <t>317</t>
  </si>
  <si>
    <t>89 484530066300</t>
  </si>
  <si>
    <t xml:space="preserve">Teleso vykurovacie doskové dvojpanelové oceľové 22K, vxl 600x1200 mm s bočným pripojením a dvoma konvektormi, </t>
  </si>
  <si>
    <t>610</t>
  </si>
  <si>
    <t>90 484530066100</t>
  </si>
  <si>
    <t>Sada stenových konzol doskových vyk.telies</t>
  </si>
  <si>
    <t>612</t>
  </si>
  <si>
    <t>319</t>
  </si>
  <si>
    <t>92 484530066102p</t>
  </si>
  <si>
    <t>zátka zaslepovacia</t>
  </si>
  <si>
    <t>614</t>
  </si>
  <si>
    <t>93 735191904</t>
  </si>
  <si>
    <t>Vyčistenie vykurovacích telies prepláchnutím vodou oceľových alebo liatinových</t>
  </si>
  <si>
    <t>616</t>
  </si>
  <si>
    <t>321</t>
  </si>
  <si>
    <t>94 735191910</t>
  </si>
  <si>
    <t>Napustenie vody do vykurovacieho systému vrátane potrubia o v. pl. vykurovacích telies</t>
  </si>
  <si>
    <t>618</t>
  </si>
  <si>
    <t>95 735311550</t>
  </si>
  <si>
    <t>Montáž zostavy rozdeľovač / zberač na stenu typ 6 cestný</t>
  </si>
  <si>
    <t>620</t>
  </si>
  <si>
    <t>323</t>
  </si>
  <si>
    <t>96 484650015200</t>
  </si>
  <si>
    <t>Zostava rozdeľovač/zberač bez skrine CS 553 DVP 6- cestný, rozmer 1"xEK, skriňa P2/N2, mosadz CW617N, tesnenie EPDM, prietokomer plast PPA/ABC, IVAR</t>
  </si>
  <si>
    <t>622</t>
  </si>
  <si>
    <t>97 551240011900</t>
  </si>
  <si>
    <t xml:space="preserve">Set guľových kohútov pre HKVD SX-AG, HLV SX 1“ (2 ks priame) na pripojenie k rozdeľovaču, </t>
  </si>
  <si>
    <t>624</t>
  </si>
  <si>
    <t>325</t>
  </si>
  <si>
    <t>98 735311570</t>
  </si>
  <si>
    <t>Montáž zostavy rozdeľovač / zberač na stenu typ 8 cestný</t>
  </si>
  <si>
    <t>626</t>
  </si>
  <si>
    <t>99 484650015600</t>
  </si>
  <si>
    <t xml:space="preserve">Zostava rozdeľovač/zberač bez skrine CS 553 DVP 8- cestný, rozmer 1"xEK, skriňa P3/N3, mosadz CW617N, tesnenie EPDM, prietokomer plast PPA/ABC, </t>
  </si>
  <si>
    <t>628</t>
  </si>
  <si>
    <t>327</t>
  </si>
  <si>
    <t>100 551240011900</t>
  </si>
  <si>
    <t>630</t>
  </si>
  <si>
    <t>762</t>
  </si>
  <si>
    <t>Konštrukcie tesárske</t>
  </si>
  <si>
    <t>762341811.S</t>
  </si>
  <si>
    <t>Demontáž debnenia striech rovných, oblúkových do 60° z dosiek hrubých, hobľovaných, -0,01600 t</t>
  </si>
  <si>
    <t>-1790909464</t>
  </si>
  <si>
    <t>329</t>
  </si>
  <si>
    <t>762352812.S</t>
  </si>
  <si>
    <t>Demontáž nadstrešných konštrukcií krovov, z hraneného reziva plochy 288 - 450 cm2, -0,02200 t</t>
  </si>
  <si>
    <t>1365853562</t>
  </si>
  <si>
    <t>763</t>
  </si>
  <si>
    <t>Konštrukcie - drevostavby</t>
  </si>
  <si>
    <t>763133110</t>
  </si>
  <si>
    <t>SDK podhľad KNAUF D113, závesná dvojvrstvová kca v jednej rovine, profil CD a UD, dosky GKB hr. 12,5 mm</t>
  </si>
  <si>
    <t>632</t>
  </si>
  <si>
    <t>331</t>
  </si>
  <si>
    <t>998763401</t>
  </si>
  <si>
    <t>Presun hmôt pre sádrokartónové konštrukcie v stavbách(objektoch )výšky do 7 m</t>
  </si>
  <si>
    <t>634</t>
  </si>
  <si>
    <t>766</t>
  </si>
  <si>
    <t>Konštrukcie stolárske</t>
  </si>
  <si>
    <t>766621267</t>
  </si>
  <si>
    <t>Montáž okien drevených s hydroizolačnými páskami paropriepustnými, s variabilným difúznym odporom</t>
  </si>
  <si>
    <t>636</t>
  </si>
  <si>
    <t>333</t>
  </si>
  <si>
    <t>283290006700</t>
  </si>
  <si>
    <t>Tesniaca fólia Winflex VARIO, š. 70 mm, dĺ. 40 m, s 20 mm, širokým samolepiacim pásikom pre lepenie fólie na rám okna, tesnenie pripájacej škáry okenného rámu a muriva, polymér,</t>
  </si>
  <si>
    <t>638</t>
  </si>
  <si>
    <t>611110016900</t>
  </si>
  <si>
    <t>Drevené okno výklopné vxš 900x900 mm,  materiál drevina smrek nadpájaný, eurohranol 78</t>
  </si>
  <si>
    <t>640</t>
  </si>
  <si>
    <t>335</t>
  </si>
  <si>
    <t>634650000100</t>
  </si>
  <si>
    <t>Dreveny pult výdajny dl 1500 mm</t>
  </si>
  <si>
    <t>690727070</t>
  </si>
  <si>
    <t>766651101</t>
  </si>
  <si>
    <t>Montáž púzdra posuvných dverí do murovanej priečky, jedno zasúvacie púzdro pre jedno krídlo, priechod 0,6-1,2 m</t>
  </si>
  <si>
    <t>642</t>
  </si>
  <si>
    <t>337</t>
  </si>
  <si>
    <t>553310013000</t>
  </si>
  <si>
    <t>Stavebné puzdro pre posuvné dvere ŠTANDARD čistý priechod 800 mm</t>
  </si>
  <si>
    <t>644</t>
  </si>
  <si>
    <t>553420000300</t>
  </si>
  <si>
    <t>Systém posuvných dverí - vodiaca lišta (surový profil)</t>
  </si>
  <si>
    <t>646</t>
  </si>
  <si>
    <t>339</t>
  </si>
  <si>
    <t>553410025100</t>
  </si>
  <si>
    <t>Dvere 600-800x1970 mm posuvné jednokrídlové</t>
  </si>
  <si>
    <t>648</t>
  </si>
  <si>
    <t>766662112</t>
  </si>
  <si>
    <t>Montáž dverového krídla otočného jednokrídlového poldrážkového, do existujúcej zárubne, vrátane kovania</t>
  </si>
  <si>
    <t>650</t>
  </si>
  <si>
    <t>341</t>
  </si>
  <si>
    <t>611610002500</t>
  </si>
  <si>
    <t xml:space="preserve">Dvere vnútorné jednokrídlové, šírka 600-900 mm, výplň DTD doska, povrch fólia M40, 3/4 presklenie, </t>
  </si>
  <si>
    <t>652</t>
  </si>
  <si>
    <t>766702111</t>
  </si>
  <si>
    <t>Montáž zárubní obložkových pre dvere jednokrídlové</t>
  </si>
  <si>
    <t>654</t>
  </si>
  <si>
    <t>343</t>
  </si>
  <si>
    <t>611810001800</t>
  </si>
  <si>
    <t xml:space="preserve">Zárubňa vnútorná obložková PRAKTIK, šírka 600-900 mm, výška1970 mm, DTD doska, povrch dyha, pre stenu hrúbky 180-250 mm, pre jednokrídlové dvere, </t>
  </si>
  <si>
    <t>656</t>
  </si>
  <si>
    <t>998766101</t>
  </si>
  <si>
    <t>Presun hmot pre konštrukcie stolárske v objektoch výšky do 6 m</t>
  </si>
  <si>
    <t>658</t>
  </si>
  <si>
    <t>767</t>
  </si>
  <si>
    <t>Konštrukcie doplnkové kovové</t>
  </si>
  <si>
    <t>345</t>
  </si>
  <si>
    <t>767221210</t>
  </si>
  <si>
    <t>Montáž zábradlí schodísk z rúrok na oceľovú konštrukciu, s hmotnosťou 1 m zábradlia do 15 kg</t>
  </si>
  <si>
    <t>660</t>
  </si>
  <si>
    <t>553520001000</t>
  </si>
  <si>
    <t>Zábradlie nerezové AJP/ZVR90-3000, horizontálna výplň nerez, madlo hranaté, výška 900 mm, kotvenie do podlahy</t>
  </si>
  <si>
    <t>662</t>
  </si>
  <si>
    <t>347</t>
  </si>
  <si>
    <t>767331801</t>
  </si>
  <si>
    <t>Demontáž akejkoľvek striešky zo steny nad vchodové dvere      -0,0019t</t>
  </si>
  <si>
    <t>664</t>
  </si>
  <si>
    <t>767392802</t>
  </si>
  <si>
    <t>Demontáž krytín striech z plechov skrutkovaných,  -0,00700t</t>
  </si>
  <si>
    <t>666</t>
  </si>
  <si>
    <t>349</t>
  </si>
  <si>
    <t>767995230</t>
  </si>
  <si>
    <t>Výroba atypického výrobku - schody</t>
  </si>
  <si>
    <t>kg</t>
  </si>
  <si>
    <t>668</t>
  </si>
  <si>
    <t>133110001400</t>
  </si>
  <si>
    <t>Ocelova konštrukcia schodiska pre sklad vonkajších hračiek</t>
  </si>
  <si>
    <t>670</t>
  </si>
  <si>
    <t>771</t>
  </si>
  <si>
    <t>Podlahy z dlaždíc</t>
  </si>
  <si>
    <t>351</t>
  </si>
  <si>
    <t>771275307</t>
  </si>
  <si>
    <t>Montáž obkladov schodiskových stupňov dlaždicami do flexibilného tmelu veľ. 300 x 300 mm</t>
  </si>
  <si>
    <t>1511005887</t>
  </si>
  <si>
    <t>597740001000</t>
  </si>
  <si>
    <t>Dlaždice keramické gres lxv 300x300 mm</t>
  </si>
  <si>
    <t>-2056640278</t>
  </si>
  <si>
    <t>353</t>
  </si>
  <si>
    <t>771541016</t>
  </si>
  <si>
    <t xml:space="preserve">Montáž podláh z dlaždíc gres kladených do malty v obmedzenom priestore veľ. 300 x 300 mm rampa a kočikaren </t>
  </si>
  <si>
    <t>672</t>
  </si>
  <si>
    <t>592460016700</t>
  </si>
  <si>
    <t>Dlažba betónová , rozmer 100x200x60 mm, svetlosivá</t>
  </si>
  <si>
    <t>674</t>
  </si>
  <si>
    <t>355</t>
  </si>
  <si>
    <t>771575109</t>
  </si>
  <si>
    <t>Montáž podláh z dlaždíc keramických do tmelu veľ. 300 x 300 mm</t>
  </si>
  <si>
    <t>676</t>
  </si>
  <si>
    <t>597740001900</t>
  </si>
  <si>
    <t xml:space="preserve">Dlaždice keramické  leštené, lxvxhr 295x295x8 mm, farba 61 SL Tunis, </t>
  </si>
  <si>
    <t>678</t>
  </si>
  <si>
    <t>357</t>
  </si>
  <si>
    <t>998771101</t>
  </si>
  <si>
    <t>Presun hmôt pre podlahy z dlaždíc v objektoch výšky do 6m</t>
  </si>
  <si>
    <t>680</t>
  </si>
  <si>
    <t>776</t>
  </si>
  <si>
    <t>Podlahy povlakové</t>
  </si>
  <si>
    <t>776420010</t>
  </si>
  <si>
    <t>Lepenie podlahových soklov z PVC</t>
  </si>
  <si>
    <t>682</t>
  </si>
  <si>
    <t>359</t>
  </si>
  <si>
    <t>283410017900</t>
  </si>
  <si>
    <t>Soklová PVC lišta DSL 60, ochranný lem 5 mm, BRENO</t>
  </si>
  <si>
    <t>684</t>
  </si>
  <si>
    <t>776572410</t>
  </si>
  <si>
    <t>Lepenie textilných podláh - kobercov zo štvorcov, dielcov</t>
  </si>
  <si>
    <t>686</t>
  </si>
  <si>
    <t>361</t>
  </si>
  <si>
    <t>697410003510</t>
  </si>
  <si>
    <t>Kobercový štvorec slučkový DESSO Desert, šxlxhr 500x500x6,5 mm, TARKETT</t>
  </si>
  <si>
    <t>688</t>
  </si>
  <si>
    <t>776583110</t>
  </si>
  <si>
    <t>Montáž podložky pod koberec celoplošným lepením</t>
  </si>
  <si>
    <t>690</t>
  </si>
  <si>
    <t>363</t>
  </si>
  <si>
    <t>283820000700</t>
  </si>
  <si>
    <t>Voľne pokladateľná a stabilizačná podložka UZIN RR 186 Eboflexhr. 1 mm ako medzivrstva pod textilné, PVC a CV podlahy v pásoch, š. 2 m x dĺ. 20 m</t>
  </si>
  <si>
    <t>692</t>
  </si>
  <si>
    <t>776620010</t>
  </si>
  <si>
    <t>Lepenie PVC heterogénnych alebo homogénnych v pásoch na steny</t>
  </si>
  <si>
    <t>694</t>
  </si>
  <si>
    <t>365</t>
  </si>
  <si>
    <t>284110003120</t>
  </si>
  <si>
    <t>Podlaha PVC homogénna Centra 43, hrúbka 2 mm, trieda záťaže 34/43, Bfl-s1, najvyššia trieda, nízka abrazívnosť, TARKETT</t>
  </si>
  <si>
    <t>696</t>
  </si>
  <si>
    <t>998776101</t>
  </si>
  <si>
    <t>Presun hmôt pre podlahy povlakové v objektoch výšky do 6 m</t>
  </si>
  <si>
    <t>698</t>
  </si>
  <si>
    <t>781</t>
  </si>
  <si>
    <t>Obklady</t>
  </si>
  <si>
    <t>367</t>
  </si>
  <si>
    <t>781445102</t>
  </si>
  <si>
    <t>Montáž obkladov vnútor. stien z obkladačiek kladených do tmelu veľ. 200x250 mm</t>
  </si>
  <si>
    <t>700</t>
  </si>
  <si>
    <t>597640001900</t>
  </si>
  <si>
    <t>Obkladačky keramické lxvxhr 250x330x7 mm, farba svetlo béžová</t>
  </si>
  <si>
    <t>702</t>
  </si>
  <si>
    <t>369</t>
  </si>
  <si>
    <t>998781201</t>
  </si>
  <si>
    <t>Presun hmôt pre obklady keramické v objektoch výšky do 6 m</t>
  </si>
  <si>
    <t>704</t>
  </si>
  <si>
    <t>783</t>
  </si>
  <si>
    <t>Nátery</t>
  </si>
  <si>
    <t>103 783222100</t>
  </si>
  <si>
    <t>Nátery kov.stav.doplnk.konštr. syntetické farby šedej na vzduchu schnúce dvojnásobné - 70µm</t>
  </si>
  <si>
    <t>706</t>
  </si>
  <si>
    <t>371</t>
  </si>
  <si>
    <t>104 783226100</t>
  </si>
  <si>
    <t>Nátery kov.stav.doplnk.konštr. syntetické na vzduchu schnúce základný - 35µm</t>
  </si>
  <si>
    <t>708</t>
  </si>
  <si>
    <t>783414340</t>
  </si>
  <si>
    <t>Nátery kovového potrubia olejové do DN 50 mm dvojnás. 1x email a základným náterom</t>
  </si>
  <si>
    <t>710</t>
  </si>
  <si>
    <t>784</t>
  </si>
  <si>
    <t>Maľby</t>
  </si>
  <si>
    <t>373</t>
  </si>
  <si>
    <t>784430020</t>
  </si>
  <si>
    <t>Maľby akrylátové základné dvojnásobné, ručne nanášané na jemnozrnný podklad výšky nad 3,80 m</t>
  </si>
  <si>
    <t>712</t>
  </si>
  <si>
    <t>HZS</t>
  </si>
  <si>
    <t>Hodinové zúčtovacie sadzby</t>
  </si>
  <si>
    <t>113 HZS000114</t>
  </si>
  <si>
    <t>Stavebno montážne práce najnáročnejšie na odbornosť - prehliadky pracoviska a revízie (Tr. 4) v rozsahu viac ako 8 hodín</t>
  </si>
  <si>
    <t>hod</t>
  </si>
  <si>
    <t>262144</t>
  </si>
  <si>
    <t>714</t>
  </si>
  <si>
    <t>Práce a dodávky M</t>
  </si>
  <si>
    <t>23-M</t>
  </si>
  <si>
    <t>Montáže potrubia</t>
  </si>
  <si>
    <t>375</t>
  </si>
  <si>
    <t>230050001</t>
  </si>
  <si>
    <t>Montáž uloženia - priskrutkovaním: do DN 25</t>
  </si>
  <si>
    <t>716</t>
  </si>
  <si>
    <t xml:space="preserve"> 286710007400</t>
  </si>
  <si>
    <t>Potrubná objímka MP-PI pozinkovaná, rozsah upínania D 32-36 mm, DN potrubia 1", M8, EPDM izolant, HILTI</t>
  </si>
  <si>
    <t>718</t>
  </si>
  <si>
    <t>377</t>
  </si>
  <si>
    <t xml:space="preserve"> 286710007300</t>
  </si>
  <si>
    <t>Potrubná objímka MP-PI pozinkovaná, rozsah upínania D 25-28 mm, DN potrubia 3/4", M8, EPDM izolant, HILTI</t>
  </si>
  <si>
    <t>720</t>
  </si>
  <si>
    <t xml:space="preserve"> 286710007200</t>
  </si>
  <si>
    <t>Potrubná objímka MP-PI pozinkovaná, rozsah upínania D 20-24 mm, DN potrubia, 1/2", M8, EPDM izolant, HILTI</t>
  </si>
  <si>
    <t>379</t>
  </si>
  <si>
    <t>230050031</t>
  </si>
  <si>
    <t>Montáž doplnkových konštrukcií - z profilov. materiálov</t>
  </si>
  <si>
    <t xml:space="preserve"> 423410001100</t>
  </si>
  <si>
    <t>Tyč závesná pre stropné závesy dĺ. 400 mm, D 10 mm</t>
  </si>
  <si>
    <t>726</t>
  </si>
  <si>
    <t>381</t>
  </si>
  <si>
    <t xml:space="preserve"> 311950000600</t>
  </si>
  <si>
    <t>Kotva skrutkovacia Ejotherm STR U 2G dĺ. 115 mm, d 8x60 mm, s oceľovým tŕňom, pre upevnenie dosiek tepelných izolácií</t>
  </si>
  <si>
    <t>728</t>
  </si>
  <si>
    <t xml:space="preserve"> 132310000500</t>
  </si>
  <si>
    <t>Tyč oceľová prierezu L 40x40x4 mm, ozn. 10 000, podľa EN ISO S185</t>
  </si>
  <si>
    <t>730</t>
  </si>
  <si>
    <t>D1</t>
  </si>
  <si>
    <t>PRÁCE A DODÁVKY M</t>
  </si>
  <si>
    <t>D2</t>
  </si>
  <si>
    <t>210 01  Rúrkové vedenie, krabice, svorkovnice</t>
  </si>
  <si>
    <t>383</t>
  </si>
  <si>
    <t>210010003</t>
  </si>
  <si>
    <t>Montáž el-inšt rúrky (plast) ohybná, pod omietku D25 (d23)mm</t>
  </si>
  <si>
    <t>1511425621</t>
  </si>
  <si>
    <t>345650I203</t>
  </si>
  <si>
    <t>Rúrka el-inšt PVC ohybná 019857 : FX 25, svetlosivá</t>
  </si>
  <si>
    <t>-1965845760</t>
  </si>
  <si>
    <t>385</t>
  </si>
  <si>
    <t>210010301</t>
  </si>
  <si>
    <t>Montáž krabice do muriva 1-nás KP (68) bez zapojenia, prístrojová</t>
  </si>
  <si>
    <t>kus</t>
  </si>
  <si>
    <t>-550453425</t>
  </si>
  <si>
    <t>345600K005</t>
  </si>
  <si>
    <t>Krabica KP prístrojová 1-nás : KPR 68 KA (D73x66) vodorovne max 3 krabice, sivá</t>
  </si>
  <si>
    <t>-1927855550</t>
  </si>
  <si>
    <t>387</t>
  </si>
  <si>
    <t>345600K015</t>
  </si>
  <si>
    <t>Krabica KU univerzálna 1-nás : KU 68-1901 KA (D73x43) vodorovne max 3 krabice, sivá</t>
  </si>
  <si>
    <t>-151565139</t>
  </si>
  <si>
    <t>210010321</t>
  </si>
  <si>
    <t>Montáž krabice do muriva KR (68) vrátane zapojenia, rozvodka s vekom a svorkovnicou</t>
  </si>
  <si>
    <t>1510114961</t>
  </si>
  <si>
    <t>389</t>
  </si>
  <si>
    <t>345608K000</t>
  </si>
  <si>
    <t>Krabica KR rozvodná : KU 68-1903 KA (D73x43) s viečkom a svorkovnicou S-66 (4x3/4mm2) spojovateľná, sivá</t>
  </si>
  <si>
    <t>804140717</t>
  </si>
  <si>
    <t>211010006</t>
  </si>
  <si>
    <t>Osadenie plastovej "hmoždinky", vyvŕtanie diery D 8mm, do muriva z ostro pálen. tehál, alebo stredne tvrdého kameňa</t>
  </si>
  <si>
    <t>-521165934</t>
  </si>
  <si>
    <t>391</t>
  </si>
  <si>
    <t>345955K001</t>
  </si>
  <si>
    <t>Hmoždinka PA plast : HM 8/1 (pre skrutky D4÷5/ &gt;45mm)</t>
  </si>
  <si>
    <t>-1286262581</t>
  </si>
  <si>
    <t>211010010P</t>
  </si>
  <si>
    <t>Montáž požiarnej kotvy</t>
  </si>
  <si>
    <t>-1631215735</t>
  </si>
  <si>
    <t>393</t>
  </si>
  <si>
    <t>3549041O96</t>
  </si>
  <si>
    <t>Protipožiarna skrutkovacia kotva  : typ MMS-MS 7,5x50</t>
  </si>
  <si>
    <t>731202714</t>
  </si>
  <si>
    <t>D3</t>
  </si>
  <si>
    <t>210 04  Vonkajšie vedenie NN</t>
  </si>
  <si>
    <t>210040711</t>
  </si>
  <si>
    <t>Vysekanie otvoru pre vývodkovú skriňu, malú,</t>
  </si>
  <si>
    <t>-1682948079</t>
  </si>
  <si>
    <t>395</t>
  </si>
  <si>
    <t>210040723</t>
  </si>
  <si>
    <t>Vysekanie otvoru pre rozvádzač</t>
  </si>
  <si>
    <t>830055403</t>
  </si>
  <si>
    <t>210040731</t>
  </si>
  <si>
    <t>Vyrezanie rýh frézovaním, v plnom pálenom tehlovom murive hl.2,5 cm š.4 cm</t>
  </si>
  <si>
    <t>246263802</t>
  </si>
  <si>
    <t>210 10  Ukončenie vo</t>
  </si>
  <si>
    <t>súbory pre káble</t>
  </si>
  <si>
    <t>397</t>
  </si>
  <si>
    <t>210100017</t>
  </si>
  <si>
    <t>Ukončenie bezhalogénového vodiča v rozvádzači, zapojenie 4 mm2</t>
  </si>
  <si>
    <t>431549624</t>
  </si>
  <si>
    <t>210100018</t>
  </si>
  <si>
    <t>Ukončenie bezhalogénového vodiča v rozvádzači, zapojenie 10 mm2</t>
  </si>
  <si>
    <t>-1551235301</t>
  </si>
  <si>
    <t>399</t>
  </si>
  <si>
    <t>210100170</t>
  </si>
  <si>
    <t>Ukončenie bezhalogénových káblov v rozvádzači na svorky, zapojenie 4x 10 mm2</t>
  </si>
  <si>
    <t>-1109713494</t>
  </si>
  <si>
    <t>210100177</t>
  </si>
  <si>
    <t>Ukončenie bezhalogénových káblov v rozvádzači na svorky, zapojenie 5x 4 mm2</t>
  </si>
  <si>
    <t>-2072300383</t>
  </si>
  <si>
    <t>D4</t>
  </si>
  <si>
    <t>210 11  Spínacie, spúšťacie a regulač.ústrojenstvo</t>
  </si>
  <si>
    <t>401</t>
  </si>
  <si>
    <t>210110041</t>
  </si>
  <si>
    <t>Montáž, spínač zapustený IP20, rad.1</t>
  </si>
  <si>
    <t>-348114304</t>
  </si>
  <si>
    <t>345300A059</t>
  </si>
  <si>
    <t>Spínač jednopólový, 230V, 10A, zapustený, radenie 1, vrátane rámčeka  ,lP20</t>
  </si>
  <si>
    <t>-436519400</t>
  </si>
  <si>
    <t>403</t>
  </si>
  <si>
    <t>210110043</t>
  </si>
  <si>
    <t>Montáž, spínač zapustený IP20, rad.5</t>
  </si>
  <si>
    <t>-1995640289</t>
  </si>
  <si>
    <t>345313A055</t>
  </si>
  <si>
    <t>Prepínač sériový, 230V, 10A, zapustený, radenie 5, vrátane rámčeka , IP20</t>
  </si>
  <si>
    <t>-365997424</t>
  </si>
  <si>
    <t>405</t>
  </si>
  <si>
    <t>210110044</t>
  </si>
  <si>
    <t>Montáž, prepínač zapustený IP20, dvojitý rad. 5A, 5B, 1+1, 6+1, 6+6 a pod</t>
  </si>
  <si>
    <t>480773416</t>
  </si>
  <si>
    <t>345319A021</t>
  </si>
  <si>
    <t>Prepínač zpustený  rad.5B (6+6) :230V, 10A , vrátane rámčeka, IP20</t>
  </si>
  <si>
    <t>1850043050</t>
  </si>
  <si>
    <t>407</t>
  </si>
  <si>
    <t>210110045</t>
  </si>
  <si>
    <t>Montáž, prepínač zapustený IP20, rad.6</t>
  </si>
  <si>
    <t>1367285996</t>
  </si>
  <si>
    <t>345324A057</t>
  </si>
  <si>
    <t>Prepínač striedavý, 230V, 10A, zapustený, radenie 6, vrátane rámčeka , IP20</t>
  </si>
  <si>
    <t>-651681977</t>
  </si>
  <si>
    <t>409</t>
  </si>
  <si>
    <t>210110046</t>
  </si>
  <si>
    <t>Montáž, prepínač zapustený IP20, rad.7</t>
  </si>
  <si>
    <t>659206353</t>
  </si>
  <si>
    <t>345327A053</t>
  </si>
  <si>
    <t>Prepínač krížový, 230V, 10A, zapustený, radenie 7, v rátane rámčeka</t>
  </si>
  <si>
    <t>637972241</t>
  </si>
  <si>
    <t>411</t>
  </si>
  <si>
    <t>210110082</t>
  </si>
  <si>
    <t>Montáž, spínač - šporáková prípojka zapustená, rad.3</t>
  </si>
  <si>
    <t>-977775250</t>
  </si>
  <si>
    <t>345308A251</t>
  </si>
  <si>
    <t>Šporáková prípojka rad.3S : , zapustená, kompletná, biela</t>
  </si>
  <si>
    <t>1586613709</t>
  </si>
  <si>
    <t>413</t>
  </si>
  <si>
    <t>210110190</t>
  </si>
  <si>
    <t>Montáž, zapojenie ventilátor kúpeľňový, WC</t>
  </si>
  <si>
    <t>-1296092216</t>
  </si>
  <si>
    <t>358900170.05</t>
  </si>
  <si>
    <t>Ventilátor s dobehom</t>
  </si>
  <si>
    <t>1902591915</t>
  </si>
  <si>
    <t>415</t>
  </si>
  <si>
    <t>210111011</t>
  </si>
  <si>
    <t>Montáž, zásuvka zapustená IP20-40, x-násobná 10/16A - 250V, koncová</t>
  </si>
  <si>
    <t>1863732995</t>
  </si>
  <si>
    <t>345400A231</t>
  </si>
  <si>
    <t>Jednonásobná zásuvka zapustená, 230V, 16A, v rátane rámčeka</t>
  </si>
  <si>
    <t>-1675542023</t>
  </si>
  <si>
    <t>417</t>
  </si>
  <si>
    <t>210111012</t>
  </si>
  <si>
    <t>Montáž, zásuvka zapustená IP20-40, x-násobná 10/16A - 250V, priebežná</t>
  </si>
  <si>
    <t>1910973323</t>
  </si>
  <si>
    <t>345411A201.</t>
  </si>
  <si>
    <t>Zásuvka 2-nás. ,zapustená ,  natočená (45°) kompletná (oc) biela</t>
  </si>
  <si>
    <t>-572184404</t>
  </si>
  <si>
    <t>D5</t>
  </si>
  <si>
    <t>210 19  Rozvádzače, rozvodné skrine, dosky, svork.</t>
  </si>
  <si>
    <t>419</t>
  </si>
  <si>
    <t>210190001</t>
  </si>
  <si>
    <t>Montáž požiarného tlačítka</t>
  </si>
  <si>
    <t>1613773867</t>
  </si>
  <si>
    <t>357080A220</t>
  </si>
  <si>
    <t>Požiarne tlačidlo</t>
  </si>
  <si>
    <t>1251679806</t>
  </si>
  <si>
    <t>421</t>
  </si>
  <si>
    <t>210190002</t>
  </si>
  <si>
    <t>Montáž rozvodnice do 50kg</t>
  </si>
  <si>
    <t>670754757</t>
  </si>
  <si>
    <t>357000264720</t>
  </si>
  <si>
    <t>Rozvádzač  RH</t>
  </si>
  <si>
    <t>2021783243</t>
  </si>
  <si>
    <t>423</t>
  </si>
  <si>
    <t>210190007</t>
  </si>
  <si>
    <t>Dokončovacie práce na rozvádzačoch 20-50kg</t>
  </si>
  <si>
    <t>1851616990</t>
  </si>
  <si>
    <t>3821030007</t>
  </si>
  <si>
    <t>Domáci telefón vrátane kábeláža a montáža</t>
  </si>
  <si>
    <t>528913635</t>
  </si>
  <si>
    <t>D6</t>
  </si>
  <si>
    <t>210 20  Svietidlá a osvetľovacie zariadenia</t>
  </si>
  <si>
    <t>425</t>
  </si>
  <si>
    <t>210200606P</t>
  </si>
  <si>
    <t>Montáž  svietidiel LED - prisadené</t>
  </si>
  <si>
    <t>988575616</t>
  </si>
  <si>
    <t>348912103990</t>
  </si>
  <si>
    <t>Svietidlo typ A - stropné</t>
  </si>
  <si>
    <t>-1590577391</t>
  </si>
  <si>
    <t>427</t>
  </si>
  <si>
    <t>348912103993</t>
  </si>
  <si>
    <t>Svietidlo typ C1 - nástenné</t>
  </si>
  <si>
    <t>524912967</t>
  </si>
  <si>
    <t>348912103996</t>
  </si>
  <si>
    <t>Svietidlo typ E- nástenné</t>
  </si>
  <si>
    <t>-1132178435</t>
  </si>
  <si>
    <t>429</t>
  </si>
  <si>
    <t>348912104000</t>
  </si>
  <si>
    <t>Svietidlo typ J - stropné</t>
  </si>
  <si>
    <t>-1351824723</t>
  </si>
  <si>
    <t>348912104008</t>
  </si>
  <si>
    <t>Svietidlo typ N - núdzové</t>
  </si>
  <si>
    <t>-1100738919</t>
  </si>
  <si>
    <t>D7</t>
  </si>
  <si>
    <t>210 22  Vedenia uzemňovacie</t>
  </si>
  <si>
    <t>431</t>
  </si>
  <si>
    <t>210220025</t>
  </si>
  <si>
    <t>Montáž uzemňovacieho vedenia v zemi, FeZn pás do 120mm2, spojenie svorkami</t>
  </si>
  <si>
    <t>-202386342</t>
  </si>
  <si>
    <t>3549000O33</t>
  </si>
  <si>
    <t>Plochý uzemňovací vodič (St-FT) : 5019345, typ 5052 DIN 30x3,5 - balenie 30m (105mm2)</t>
  </si>
  <si>
    <t>-1947475260</t>
  </si>
  <si>
    <t>433</t>
  </si>
  <si>
    <t>210220101</t>
  </si>
  <si>
    <t>Montáž zachytávacieho, zvodového vodiča s podperami, 8-10mm</t>
  </si>
  <si>
    <t>-738756454</t>
  </si>
  <si>
    <t>3549001O70</t>
  </si>
  <si>
    <t>Kruhový bleskozvodný vodič (AlMgSi) : 5021286, typ RD 8-ALU (50mm2)</t>
  </si>
  <si>
    <t>1234815993</t>
  </si>
  <si>
    <t>435</t>
  </si>
  <si>
    <t>3549001O82</t>
  </si>
  <si>
    <t>Kruhový bleskozvodný vodič (Al) : 5021332, typ RD 8-PVC, potiahnutý bielym PVC plášťom (50mm2)</t>
  </si>
  <si>
    <t>1249177330</t>
  </si>
  <si>
    <t>3549020O02</t>
  </si>
  <si>
    <t>Podpera na ploché strechy  : 5218700, typ 165 MBG-8-10</t>
  </si>
  <si>
    <t>459895723</t>
  </si>
  <si>
    <t>437</t>
  </si>
  <si>
    <t>3549020O07</t>
  </si>
  <si>
    <t>- adaptér (PP) pre vodiče : 5218882, typ 165 MBG UH, univerzálny, montáž na podpery 165 MBG</t>
  </si>
  <si>
    <t>1103697929</t>
  </si>
  <si>
    <t>3549026O11</t>
  </si>
  <si>
    <t>Podpera vedenia (PA) : 5207460, typ 177 30 M8, držiak vodiča D8-10, vnút. závit M8, mont. výška 30mm, sivá</t>
  </si>
  <si>
    <t>736183137</t>
  </si>
  <si>
    <t>439</t>
  </si>
  <si>
    <t>210220131P</t>
  </si>
  <si>
    <t>Montáž zvodového vodiča</t>
  </si>
  <si>
    <t>-47504698</t>
  </si>
  <si>
    <t>3549000O05</t>
  </si>
  <si>
    <t>Kruhový bleskozvodný vodič (St-FT) : 5021162, typ RD 10-PVC, potiahnutý čiernym PVC plášťom (78mm2)</t>
  </si>
  <si>
    <t>813625573</t>
  </si>
  <si>
    <t>441</t>
  </si>
  <si>
    <t>210220201P</t>
  </si>
  <si>
    <t>Montáž zachytávacej tyče vr. príslušenstva</t>
  </si>
  <si>
    <t>1703340545</t>
  </si>
  <si>
    <t>3549034O11</t>
  </si>
  <si>
    <t>Tyč zachytávacia (Al) zúžená rúrová : 5401980, typ 101 VL1500,</t>
  </si>
  <si>
    <t>1534190975</t>
  </si>
  <si>
    <t>443</t>
  </si>
  <si>
    <t>3549035O04</t>
  </si>
  <si>
    <t>Podstavec zachytávacej tyče, betónový FangFix (10kg) : 5403103, typ F-FIX-10, s ochranou hrany a svorkou (D295mm)</t>
  </si>
  <si>
    <t>-1935441878</t>
  </si>
  <si>
    <t>3549077O10</t>
  </si>
  <si>
    <t>Páska antikorozná (plast) : 2360055, typ 356 50, šírka 50mm, dĺžka 10m</t>
  </si>
  <si>
    <t>1797114838</t>
  </si>
  <si>
    <t>445</t>
  </si>
  <si>
    <t>210220302P</t>
  </si>
  <si>
    <t>Montáž bleskozvodnej svorky</t>
  </si>
  <si>
    <t>-652433353</t>
  </si>
  <si>
    <t>3549040O20.</t>
  </si>
  <si>
    <t>Svorka Vario rýchlospojka : 5311705,  typ 249  B ST</t>
  </si>
  <si>
    <t>455811886</t>
  </si>
  <si>
    <t>447</t>
  </si>
  <si>
    <t>3549040O61</t>
  </si>
  <si>
    <t>Svorka krížová - pás x pás (St-FT) : 5314534, typ 255 A-FL30 FT, pás FL30 x FL30 (4x M6 skrutka)</t>
  </si>
  <si>
    <t>-518258160</t>
  </si>
  <si>
    <t>3549040O91</t>
  </si>
  <si>
    <t>Svorka žľabová (St-FT) : 5316450, typ RK-FIX, pre 2x vodič D8 (15-25mm)</t>
  </si>
  <si>
    <t>-1161863046</t>
  </si>
  <si>
    <t>449</t>
  </si>
  <si>
    <t>3549041O03</t>
  </si>
  <si>
    <t>Svorka skúšobná, rozpojovacia (St-FT) : 5336309, typ 233 8, pre vodič D8-10-FL30</t>
  </si>
  <si>
    <t>878465674</t>
  </si>
  <si>
    <t>3549041O87.</t>
  </si>
  <si>
    <t>Svorka prepojovacia : 5304270 , typ  5002 N-VA</t>
  </si>
  <si>
    <t>1292307759</t>
  </si>
  <si>
    <t>451</t>
  </si>
  <si>
    <t>3549041O90</t>
  </si>
  <si>
    <t>Svorka pre vyrovnanie potenciálu (St-FT) : 5311503, typ 249 8-10 ST-OT, bez skrutky, pre vodič D8-10 (pre 1 skrutku M10)</t>
  </si>
  <si>
    <t>-503033362</t>
  </si>
  <si>
    <t>210220321</t>
  </si>
  <si>
    <t>Montáž svorky na potrubie s Cu, nerezovým pásom (Bernard)</t>
  </si>
  <si>
    <t>-1433239655</t>
  </si>
  <si>
    <t>453</t>
  </si>
  <si>
    <t>3549092V01</t>
  </si>
  <si>
    <t>Svorka uzemňovacia zinkovaná : ZSA 16 (BERNARD), pre Cu pás, na 1/2"-2" potrubie, pre vodič 2,5÷16mm2</t>
  </si>
  <si>
    <t>1024985702</t>
  </si>
  <si>
    <t>3549092V02</t>
  </si>
  <si>
    <t>- páska Cu uzemňovacia : ZS 16, dĺžka 0,5m (pre ZSA 16)</t>
  </si>
  <si>
    <t>1261034372</t>
  </si>
  <si>
    <t>455</t>
  </si>
  <si>
    <t>210220325</t>
  </si>
  <si>
    <t>Montáž a pripojenie ekvipotenciálnej svorkovnice</t>
  </si>
  <si>
    <t>-1670323896</t>
  </si>
  <si>
    <t>3549090O01</t>
  </si>
  <si>
    <t>Prípojnica potenciálového vyrovnania 5015650 : 1801 VDE, s plastovým krytom</t>
  </si>
  <si>
    <t>-1600562241</t>
  </si>
  <si>
    <t>457</t>
  </si>
  <si>
    <t>210220401</t>
  </si>
  <si>
    <t>Označenie zvodu štítkom (kov, plast)</t>
  </si>
  <si>
    <t>-1348177908</t>
  </si>
  <si>
    <t>3549071O02</t>
  </si>
  <si>
    <t>Číselný štítok pre rozpojovacie miesta (Al) : 3049256, typ 311 N-ALU 8-10, pre vodič  D8-10, pás FL30</t>
  </si>
  <si>
    <t>-554397039</t>
  </si>
  <si>
    <t>459</t>
  </si>
  <si>
    <t>210220403</t>
  </si>
  <si>
    <t>Montáž krabice,</t>
  </si>
  <si>
    <t>40567307</t>
  </si>
  <si>
    <t>3549070K25</t>
  </si>
  <si>
    <t>Krabica pod omietku : KT 250 s vekom, sivá</t>
  </si>
  <si>
    <t>-1527328302</t>
  </si>
  <si>
    <t>461</t>
  </si>
  <si>
    <t>210220403.</t>
  </si>
  <si>
    <t>Montáž krabice, revíznych dvierok pre SZ, rozpojovacie svorky, pod omietku</t>
  </si>
  <si>
    <t>788667154</t>
  </si>
  <si>
    <t>3549070O10</t>
  </si>
  <si>
    <t>Revízne dvierka - pod omietku (St-FS) : 5106133, typ 5800 VZ (180x230)mm, pre skúšobnú svorku</t>
  </si>
  <si>
    <t>1128596014</t>
  </si>
  <si>
    <t>D8</t>
  </si>
  <si>
    <t>210 8    Vodiče, šnúry a káble medené</t>
  </si>
  <si>
    <t>463</t>
  </si>
  <si>
    <t>210800646</t>
  </si>
  <si>
    <t>Montáž, vodič Cu prepojovací, lanové jadro, uložený pevne H07V-K, CYA 6</t>
  </si>
  <si>
    <t>2108856107</t>
  </si>
  <si>
    <t>341010M425</t>
  </si>
  <si>
    <t>Vodič Cu (CYA) : H07V-K 6 GNYE lanko (RM) zel/žltý</t>
  </si>
  <si>
    <t>-249981294</t>
  </si>
  <si>
    <t>465</t>
  </si>
  <si>
    <t>210800649</t>
  </si>
  <si>
    <t>Montáž, vodič Cu prepojovací, lanové jadro, uložený pevne H07V-K, CYA 25</t>
  </si>
  <si>
    <t>261894857</t>
  </si>
  <si>
    <t>341010M446</t>
  </si>
  <si>
    <t>Kábel Cu (CYA) : H07V-K 25 GNYE lano (RM) zel/žltý</t>
  </si>
  <si>
    <t>-2450497</t>
  </si>
  <si>
    <t>467</t>
  </si>
  <si>
    <t>210880301</t>
  </si>
  <si>
    <t>Montáž, bezhalogénový kábel Cu 750V uložený pevne CXKE, CHKE, N2XH, NHXH 2x1,5-4</t>
  </si>
  <si>
    <t>-408744822</t>
  </si>
  <si>
    <t>341216E011</t>
  </si>
  <si>
    <t>Kábel bezhalogénový Cu 1kV : 1-CXKH-R 2-Ox1,5 RE B2ca-s1,d0,a1</t>
  </si>
  <si>
    <t>1014513414</t>
  </si>
  <si>
    <t>469</t>
  </si>
  <si>
    <t>210880305</t>
  </si>
  <si>
    <t>Montáž, bezhalogénový kábel Cu 750V uložený pevne CXKE, CHKE, N2XH, NHXH 3x1,5</t>
  </si>
  <si>
    <t>1475892145</t>
  </si>
  <si>
    <t>341216E110</t>
  </si>
  <si>
    <t>Kábel bezhalogénový Cu 1kV : 1-CXKH-R 3-Jx1,5 RE B2ca-s1,d0,a1</t>
  </si>
  <si>
    <t>-344257226</t>
  </si>
  <si>
    <t>471</t>
  </si>
  <si>
    <t>210880305,</t>
  </si>
  <si>
    <t>-1511860947</t>
  </si>
  <si>
    <t>341216E111</t>
  </si>
  <si>
    <t>Kábel bezhalogénový Cu 1kV : 1-CXKH-R 3-Ox1,5 RE B2ca-s1,d0,a1</t>
  </si>
  <si>
    <t>-867231057</t>
  </si>
  <si>
    <t>473</t>
  </si>
  <si>
    <t>210880305.</t>
  </si>
  <si>
    <t>-1909548464</t>
  </si>
  <si>
    <t>341229E110</t>
  </si>
  <si>
    <t>Kábel bezhalogénový Cu 1kV : 1-CXKH-V 3-Jx1,5 RE P90-R B2ca-s1,d0,a1</t>
  </si>
  <si>
    <t>1817642846</t>
  </si>
  <si>
    <t>475</t>
  </si>
  <si>
    <t>210880306</t>
  </si>
  <si>
    <t>Montáž, bezhalogénový kábel Cu 750V uložený pevne CXKE, CHKE, N2XH, NHXH 3x2,5</t>
  </si>
  <si>
    <t>1173921923</t>
  </si>
  <si>
    <t>341216E120</t>
  </si>
  <si>
    <t>Kábel bezhalogénový Cu 1kV : 1-CXKH-R 3-Jx2,5 RE B2ca-s1,d0,a1</t>
  </si>
  <si>
    <t>-1018475558</t>
  </si>
  <si>
    <t>477</t>
  </si>
  <si>
    <t>210880309</t>
  </si>
  <si>
    <t>Montáž, bezhalogénový kábel Cu 750V uložený pevne CXKE, CHKE, N2XH, NHXH 4x1,5</t>
  </si>
  <si>
    <t>611792800</t>
  </si>
  <si>
    <t>341216E210</t>
  </si>
  <si>
    <t>Kábel bezhalogénový Cu 1kV : 1-CXKH-R 4-Jx1,5 RE B2ca-s1,d0,a1</t>
  </si>
  <si>
    <t>1969773394</t>
  </si>
  <si>
    <t>479</t>
  </si>
  <si>
    <t>210880317</t>
  </si>
  <si>
    <t>Montáž, bezhalogénový kábel Cu 750V uložený pevne CXKE, CHKE, N2XH, NHXH 5x4-6</t>
  </si>
  <si>
    <t>-1159992991</t>
  </si>
  <si>
    <t>341216E330</t>
  </si>
  <si>
    <t>Kábel bezhalogénový Cu 1kV : 1-CXKH-R 5-Jx4 RE B2ca-s1,d0,a1</t>
  </si>
  <si>
    <t>997828499</t>
  </si>
  <si>
    <t>D9</t>
  </si>
  <si>
    <t>213 2    PPV a HZS</t>
  </si>
  <si>
    <t>481</t>
  </si>
  <si>
    <t>213290015,</t>
  </si>
  <si>
    <t>Drobné murárske vysprávky a sadrovanie</t>
  </si>
  <si>
    <t>400549571</t>
  </si>
  <si>
    <t>920AN04024</t>
  </si>
  <si>
    <t>Sádra</t>
  </si>
  <si>
    <t>1133883012</t>
  </si>
  <si>
    <t>483</t>
  </si>
  <si>
    <t>213291000.01</t>
  </si>
  <si>
    <t>Spracovanie východiskovej revízie a vypracovanie správy</t>
  </si>
  <si>
    <t>1498648509</t>
  </si>
  <si>
    <t>460200263</t>
  </si>
  <si>
    <t>Káblové ryhy šírky 50, hĺbky 80 [cm], zemina tr.3</t>
  </si>
  <si>
    <t>60369877</t>
  </si>
  <si>
    <t>485</t>
  </si>
  <si>
    <t>460420373</t>
  </si>
  <si>
    <t>Zriadenie kábl lôžka š.45/10cm, piesok, tehly</t>
  </si>
  <si>
    <t>-1606548152</t>
  </si>
  <si>
    <t>460560263</t>
  </si>
  <si>
    <t>Zásyp ryhy šírky 50, hĺbky 80 [cm], zemina tr.3</t>
  </si>
  <si>
    <t>-1571644684</t>
  </si>
  <si>
    <t>487</t>
  </si>
  <si>
    <t>460680021</t>
  </si>
  <si>
    <t>Prerazenie murivom v tehlovom múre hrúbky 15cm</t>
  </si>
  <si>
    <t>-1414072945</t>
  </si>
  <si>
    <t>02 - SO 01.2. Prípojka NN</t>
  </si>
  <si>
    <t xml:space="preserve">    210 01  Rúrkové vede - 210 01  Rúrkové vedenie, krabice, svorkovnice</t>
  </si>
  <si>
    <t xml:space="preserve">    210 19  Rozvádzače, - 210 19  Rozvádzače, rozvodné skrine, dosky, svork.</t>
  </si>
  <si>
    <t xml:space="preserve">    210 8    Vodiče, šnú - 210 8    Vodiče, šnúry a káble medené</t>
  </si>
  <si>
    <t xml:space="preserve">    213 2    PPV a HZS - 213 2    PPV a HZS</t>
  </si>
  <si>
    <t xml:space="preserve">    M46 - 202 Zemné práce pri ext. montážach</t>
  </si>
  <si>
    <t>210 01  Rúrkové vede</t>
  </si>
  <si>
    <t>Montáž el-inšt rúrky (plast) ohybná,  D25 (d23)mm</t>
  </si>
  <si>
    <t>345650I503</t>
  </si>
  <si>
    <t>Rúrka el-inšt PVC ohybná 083271 : FXP-Turbo ® 25, sivá</t>
  </si>
  <si>
    <t>210100003</t>
  </si>
  <si>
    <t>Ukončenie vodiča v rozvádzači, zapojenie 10 mm2</t>
  </si>
  <si>
    <t>210100138</t>
  </si>
  <si>
    <t>Ukončenie celoplastových káblov v rozvádzači na svorky, zapojenie 4x 10-16 mm2</t>
  </si>
  <si>
    <t>210 19  Rozvádzače,</t>
  </si>
  <si>
    <t>210191541</t>
  </si>
  <si>
    <t>Montáž rozvádzača RE</t>
  </si>
  <si>
    <t>3575356H04</t>
  </si>
  <si>
    <t>Rozvádzač elektromerový, plastový RE 2.0 F403  25A P2 , IP44/20</t>
  </si>
  <si>
    <t>210 8    Vodiče, šnú</t>
  </si>
  <si>
    <t>210810005</t>
  </si>
  <si>
    <t>Montáž, kábel Cu 750V voľne uložený CYKY 3x1,5</t>
  </si>
  <si>
    <t>341203M100</t>
  </si>
  <si>
    <t>Kábel Cu 750V : CYKY-J 3x1,5</t>
  </si>
  <si>
    <t>210810013</t>
  </si>
  <si>
    <t>Montáž, kábel Cu 750V voľne uložený CYKY 4x10</t>
  </si>
  <si>
    <t>341203M240</t>
  </si>
  <si>
    <t>Kábel Cu 750V : CYKY-J 4x10</t>
  </si>
  <si>
    <t>460070344P</t>
  </si>
  <si>
    <t>Jama pre rozvádzač  RE</t>
  </si>
  <si>
    <t>460200264</t>
  </si>
  <si>
    <t>Káblové ryhy šírky 50, hĺbky 80 [cm], zemina tr.4</t>
  </si>
  <si>
    <t>460490012</t>
  </si>
  <si>
    <t>Zakrytie káblov výstražnou fóliou PVC šírky 33cm</t>
  </si>
  <si>
    <t>460560264</t>
  </si>
  <si>
    <t>Zásyp ryhy šírky 50, hĺbky 80 [cm], zemina tr.4</t>
  </si>
  <si>
    <t xml:space="preserve">03 - SO 01.3 Preložka plynu a regulátora </t>
  </si>
  <si>
    <t xml:space="preserve">    723 - Zdravotechnika - vnútorný plynovod</t>
  </si>
  <si>
    <t>OST - Ostatné</t>
  </si>
  <si>
    <t>723</t>
  </si>
  <si>
    <t>Zdravotechnika - vnútorný plynovod</t>
  </si>
  <si>
    <t>723120204</t>
  </si>
  <si>
    <t>Potrubie z oceľových rúrok závitových čiernych spájaných zvarovaním - akosť 11 353.0 DN 25</t>
  </si>
  <si>
    <t>723120206</t>
  </si>
  <si>
    <t>Potrubie z oceľových rúrok závitových čiernych spájaných zvarovaním - akosť 11 353.0 DN 40</t>
  </si>
  <si>
    <t>723120805</t>
  </si>
  <si>
    <t>Demontáž potrubia zvarovaného z oceľových rúrok závitových nad 25 do DN 50,  -0,00342t</t>
  </si>
  <si>
    <t>723150366</t>
  </si>
  <si>
    <t>Potrubie z oceľových rúrok hladkých čiernych, chránička D 44,5/2</t>
  </si>
  <si>
    <t>723150368</t>
  </si>
  <si>
    <t>Potrubie z oceľových rúrok hladkých čiernych, chránička D 76/3,2</t>
  </si>
  <si>
    <t>723170000</t>
  </si>
  <si>
    <t>Montáž plynovej nerezovej vlnovcovej rúry DN 15</t>
  </si>
  <si>
    <t>141310100110</t>
  </si>
  <si>
    <t>Rúra ohybná vlnovcová z ušľachtilej ocele PLT, DN 15 (1/2")</t>
  </si>
  <si>
    <t>197730059728</t>
  </si>
  <si>
    <t>Spojka redukovaná PLT, DN 20xDN 15, mosadz</t>
  </si>
  <si>
    <t>723190901</t>
  </si>
  <si>
    <t>Oprava plynovodného potrubia uzatvorenie alebo otvorenie plynovodného potrubia pri opravách</t>
  </si>
  <si>
    <t>723190907</t>
  </si>
  <si>
    <t>Oprava plynovodného potrubia odvzdušnenie a napustenie potrubia</t>
  </si>
  <si>
    <t>723190909</t>
  </si>
  <si>
    <t>Oprava plynovodného potrubia neúradná tlaková skúška doterajšieho potrubia</t>
  </si>
  <si>
    <t>723190916</t>
  </si>
  <si>
    <t>Oprava plynovodného potrubia navarenie odbočky na potrubie DN 40</t>
  </si>
  <si>
    <t>723230011</t>
  </si>
  <si>
    <t>Montáž guľového uzáveru priameho PN 5 G 3/4 FF s protipožiarnou armatúrou 2x vnútorný závit</t>
  </si>
  <si>
    <t>551340008800</t>
  </si>
  <si>
    <t>Guľový uzáver na plyn priamy 3/4"x3/4" FF, s protipožiarnou armatúrou Firebag, prevádzková poistka, niklovaná mosadz</t>
  </si>
  <si>
    <t>723290821</t>
  </si>
  <si>
    <t>Vnútrostav. premiestnenie vybúraných hmôt vnútorný plynovod vodorovne do 100 m z budov vys. do 6 m</t>
  </si>
  <si>
    <t>998723101</t>
  </si>
  <si>
    <t>Presun hmôt pre vnútorný plynovod v objektoch výšky do 6 m</t>
  </si>
  <si>
    <t>783424340</t>
  </si>
  <si>
    <t>Nátery kov.potr.a armatúr syntet. potrubie do DN 50 mm dvojnás. 1x email a základný náter - 140µm</t>
  </si>
  <si>
    <t>OST</t>
  </si>
  <si>
    <t>HZS-0010</t>
  </si>
  <si>
    <t>Revízie</t>
  </si>
  <si>
    <t>HZS-0051</t>
  </si>
  <si>
    <t>Príprava systému ku komplexnému vyskúšaniu</t>
  </si>
  <si>
    <t>HZS-0080</t>
  </si>
  <si>
    <t>Tlaková skúška - plyn</t>
  </si>
  <si>
    <t>kpl</t>
  </si>
  <si>
    <t xml:space="preserve">04 - SO 02  Detské jasle - zateplenie objektu </t>
  </si>
  <si>
    <t xml:space="preserve">    712 - Izolácie striech, povlakové krytiny</t>
  </si>
  <si>
    <t xml:space="preserve">    764 - Konštrukcie klampiarske</t>
  </si>
  <si>
    <t>622464271</t>
  </si>
  <si>
    <t>Vonkajšia omietka stien tenkovrstvová BAUMIT, minerálna samočistiaca, Baumit NanoporTop, škrabaná, hr. 1,5 mm</t>
  </si>
  <si>
    <t>622464310</t>
  </si>
  <si>
    <t>Vonkajšia omietka stien mozaiková BAUMIT, ručné miešanie a nanášanie, Baumit Mozaiková omietka (Baumit MosaikTop)</t>
  </si>
  <si>
    <t>625251339</t>
  </si>
  <si>
    <t>Kontaktný zatepľovací systém hr. 150 mm BAUMIT STAR - minerálne riešenie, skrutkovacie kotvy</t>
  </si>
  <si>
    <t>625251372</t>
  </si>
  <si>
    <t>Kontaktný zatepľovací systém ostenia hr. 30 mm BAUMIT STAR - minerálne riešenie</t>
  </si>
  <si>
    <t>625251385</t>
  </si>
  <si>
    <t>Kontaktný zatepľovací systém hr. 100 mm BAUMIT STAR - riešenie pre sokel (XPS), skrutkovacie kotvy</t>
  </si>
  <si>
    <t>941941031</t>
  </si>
  <si>
    <t>Montáž lešenia ľahkého pracovného radového s podlahami šírky od 0,80 do 1,00 m, výšky do 10 m</t>
  </si>
  <si>
    <t>941941191</t>
  </si>
  <si>
    <t>Príplatok za prvý a každý ďalší i začatý mesiac použitia lešenia ľahkého pracovného radového s podlahami šírky od 0,80 do 1,00 m, výšky do 10 m</t>
  </si>
  <si>
    <t>941941841</t>
  </si>
  <si>
    <t>Demontáž lešenia ľahkého pracovného radového s podlahami šírky nad 1,00 do 1,20 m, výšky do 10 m</t>
  </si>
  <si>
    <t>953945102</t>
  </si>
  <si>
    <t>BAUMIT Soklový profil SL 16 (hliníkový)</t>
  </si>
  <si>
    <t>953995115</t>
  </si>
  <si>
    <t>BAUMIT Nadokenná lišta s odkvapovým nosom (PVC)</t>
  </si>
  <si>
    <t>953995182</t>
  </si>
  <si>
    <t>BAUMIT Okenný a dverový dilatačný profil Plus (plastový)</t>
  </si>
  <si>
    <t>Izolácie striech, povlakové krytiny</t>
  </si>
  <si>
    <t>712991040</t>
  </si>
  <si>
    <t>Montáž podkladnej konštrukcie z OSB dosiek atike šírky 411 - 620 mm pod klampiarske konštrukcie</t>
  </si>
  <si>
    <t>311690001000</t>
  </si>
  <si>
    <t>Rozperný nit FATRAFOL d 6x30 mm do betónu, hliníkový, FATRA IZOLFA</t>
  </si>
  <si>
    <t>607260000300</t>
  </si>
  <si>
    <t>Doska OSB 3 Superfinish ECO nebrúsené hrxlxš 18x2500x1250 mm, JAFHOLZ</t>
  </si>
  <si>
    <t>998712101</t>
  </si>
  <si>
    <t>Presun hmôt pre izoláciu povlakovej krytiny v objektoch výšky do 6 m</t>
  </si>
  <si>
    <t>713111121</t>
  </si>
  <si>
    <t>Montáž tepelnej izolácie stropov rovných minerálnou vlnou, spodkom s úpravou viazacím drôtom</t>
  </si>
  <si>
    <t>631440024500</t>
  </si>
  <si>
    <t>Doska ISOVER R 16, 160x1200x2000 mm izolácia z kamennej vlny vhodná pre zateplenie plochých striech</t>
  </si>
  <si>
    <t>631440027300</t>
  </si>
  <si>
    <t>Doska NOBASIL DDP-RT (SPE) 60x1200x2000 mm, čadičová minerálna izolácia pre plochú strechu 50 kPa, KNAUF</t>
  </si>
  <si>
    <t>713122111</t>
  </si>
  <si>
    <t>Montáž tepelnej izolácie podláh polystyrénom, kladeným voľne v jednej vrstve</t>
  </si>
  <si>
    <t>283750002100</t>
  </si>
  <si>
    <t>Doska XPS STYRODUR 3000 CS hr. 100 mm, zakladanie stavieb, podlahy, obrátené ploché strechy, ISOVER</t>
  </si>
  <si>
    <t>-1886148480</t>
  </si>
  <si>
    <t>998713201</t>
  </si>
  <si>
    <t>762810016</t>
  </si>
  <si>
    <t>Záklop stropov z dosiek OSB skrutkovaných na trámy na zraz hr. dosky 22 mm</t>
  </si>
  <si>
    <t>762822120</t>
  </si>
  <si>
    <t>Montáž stropníc z hraneného a polohraneného reziva prierezovej plochy 144-288 cm2</t>
  </si>
  <si>
    <t>605120000900</t>
  </si>
  <si>
    <t>Hranoly z borovice neopracované hranené akosť I, prierez 76-100 cm2, dĺ. 4000-6500 mm</t>
  </si>
  <si>
    <t>762895000</t>
  </si>
  <si>
    <t>Spojovacie prostriedky pre záklop, stropnice, podbíjanie - klince, svorky</t>
  </si>
  <si>
    <t>998762102</t>
  </si>
  <si>
    <t>Presun hmôt pre konštrukcie tesárske v objektoch výšky do 12 m</t>
  </si>
  <si>
    <t>764</t>
  </si>
  <si>
    <t>Konštrukcie klampiarske</t>
  </si>
  <si>
    <t>764171316</t>
  </si>
  <si>
    <t>Krytina LINDAB falcovaná Seamline PLX, sklon strechy do 30°</t>
  </si>
  <si>
    <t>323785500</t>
  </si>
  <si>
    <t>764171882</t>
  </si>
  <si>
    <t>Krytina LINDAB - štítové lemovanie, sklon strechy do 30°</t>
  </si>
  <si>
    <t>-190325039</t>
  </si>
  <si>
    <t>764171885</t>
  </si>
  <si>
    <t>Krytina LINDAB - odkvapové lemovanie, sklon strechy do 30°</t>
  </si>
  <si>
    <t>-1249439037</t>
  </si>
  <si>
    <t>764314008</t>
  </si>
  <si>
    <t>Oddeľovacia štruktúrovaná rohož s integrovanou poistnou hydroizoláciou pre plechové krytiny titánzinkové</t>
  </si>
  <si>
    <t>-771436192</t>
  </si>
  <si>
    <t>764333450</t>
  </si>
  <si>
    <t>Lemovanie z pozinkovaného farbeného PZf plechu, múrov na plochých strechách r.š. 450 mm</t>
  </si>
  <si>
    <t>764352421</t>
  </si>
  <si>
    <t>Žľaby z pozinkovaného farbeného PZf plechu, pododkvapové polkruhové r.š. 200 mm</t>
  </si>
  <si>
    <t>764359413</t>
  </si>
  <si>
    <t>Kotlík kónický z pozinkovaného farbeného PZf plechu, pre rúry s priemerom od 125 do 150 mm</t>
  </si>
  <si>
    <t>764454453</t>
  </si>
  <si>
    <t>Zvodové rúry z pozinkovaného farbeného PZf plechu, kruhové priemer 100 mm</t>
  </si>
  <si>
    <t>764711115</t>
  </si>
  <si>
    <t>Oplechovanie parapetov z plechu r.š. 330 mm</t>
  </si>
  <si>
    <t>-1165017943</t>
  </si>
  <si>
    <t>998764201</t>
  </si>
  <si>
    <t>Presun hmôt pre konštrukcie klampiarske v objektoch výšky do 6 m</t>
  </si>
  <si>
    <t>766621400</t>
  </si>
  <si>
    <t>Montáž okien a dveri plastových s hydroizolačnými ISO páskami (exteriérová a interiérová)</t>
  </si>
  <si>
    <t>283290006100</t>
  </si>
  <si>
    <t>Tesniaca fólia CX exteriér, š. 290 mm, dĺ. 30 m, pre tesnenie pripájacej škáry okenného rámu a muriva, polymér, ALLMEDIA</t>
  </si>
  <si>
    <t>283290006200</t>
  </si>
  <si>
    <t>Tesniaca fólia CX interiér, š. 70 mm, dĺ. 30 m, pre tesnenie pripájacej škáry okenného rámu a muriva, polymér, ALLMEDIA</t>
  </si>
  <si>
    <t>611410008200</t>
  </si>
  <si>
    <t>Plastové okno jednokrídlové OS, vxš 1500x900 mm, izolačné trojsklo, systém GEALAN 9000, 6 komorový profil, AB TEAM</t>
  </si>
  <si>
    <t>611410005300</t>
  </si>
  <si>
    <t>Plastové okno jednokrídlové OS, vxš 600x600 mm, izolačné trojsklo, systém GEALAN 9000, 6 komorový profil</t>
  </si>
  <si>
    <t>611410005500.S</t>
  </si>
  <si>
    <t>Plastové okno jednokrídlové OS, vxš 600x900 mm, izolačné trojsklo, 6 komorový profil</t>
  </si>
  <si>
    <t>518654673</t>
  </si>
  <si>
    <t>611410010100</t>
  </si>
  <si>
    <t>Plastové okno dvojkrídlové OS+O, vxš 1500x1500 mm, izolačné trojsklo, systém GEALAN 9000, 6 komorový profil, AB TEAM</t>
  </si>
  <si>
    <t>611410005500</t>
  </si>
  <si>
    <t>Plastové okno jednokrídlové OS, vxš 600x1000 mm, izolačné trojsklo, systém GEALAN 9000, 6 komorový profil, AB TEAM</t>
  </si>
  <si>
    <t>6114100082001</t>
  </si>
  <si>
    <t>Plastové okno jednokrídlové OS, vxš 1600x1110 mm, izolačné trojsklo, systém GEALAN 9000, 6 komorový profil, AB TEAM</t>
  </si>
  <si>
    <t>611410008900</t>
  </si>
  <si>
    <t>Plastové okno terasove  O vxš 2400x900 mm, izolačné trojsklo, systém GEALAN 9000, 6 komorový profil</t>
  </si>
  <si>
    <t>1765361710</t>
  </si>
  <si>
    <t>611420000100</t>
  </si>
  <si>
    <t>Vstupné dvere plastové otváravé, vxš 2000x1100 mm, presklenné - vstup do jasli</t>
  </si>
  <si>
    <t>6114200001008</t>
  </si>
  <si>
    <t xml:space="preserve">Dvere plastove 900/2000 vstup do kočíkarne a vstup z rampy </t>
  </si>
  <si>
    <t>-1691104822</t>
  </si>
  <si>
    <t>6114200001002</t>
  </si>
  <si>
    <t>Vstupné dvere plastové otváravé E30/D1-C , vxš 2000x800 mm, - sklad hračiek</t>
  </si>
  <si>
    <t>766671008</t>
  </si>
  <si>
    <t>Montáž okna strešného VELUX, veľkosť okna 94x118 cm P 06 so zatepľovacou sadou, parozábranou a lemovaním</t>
  </si>
  <si>
    <t>611310009000</t>
  </si>
  <si>
    <t>Strešné okno PVC elektricky otváravé VELUX CVP S00A, šxv 980x1180 mm, do plochej strechy</t>
  </si>
  <si>
    <t>611310010600</t>
  </si>
  <si>
    <t>Zdvíhací rám PVC VELUX ZCE, šxvxhr 780x1112x150 mm, pre zvýšenie rámu svetlíka o 150 mm</t>
  </si>
  <si>
    <t>611380009000</t>
  </si>
  <si>
    <t>Manžeta z parotesnej fólie VELUX BBX PK06, šxv 940x1180 mm</t>
  </si>
  <si>
    <t>766694141.S</t>
  </si>
  <si>
    <t>Montáž parapetnej dosky plastovej šírky do 300 mm, dĺžky do 1000 mm</t>
  </si>
  <si>
    <t>229551791</t>
  </si>
  <si>
    <t>611560000400.S</t>
  </si>
  <si>
    <t xml:space="preserve">Parapetná doska plastová, šírka 300 mm, </t>
  </si>
  <si>
    <t>-1032892006</t>
  </si>
  <si>
    <t>766694152.S</t>
  </si>
  <si>
    <t>Montáž parapetnej dosky plastovej šírky nad 300 mm, dĺžky 1000-1600 mm</t>
  </si>
  <si>
    <t>-1316560657</t>
  </si>
  <si>
    <t>611560000500.S</t>
  </si>
  <si>
    <t xml:space="preserve">Parapetná doska plastová, šírka 350 mm, </t>
  </si>
  <si>
    <t>595720452</t>
  </si>
  <si>
    <t>611560000800.S</t>
  </si>
  <si>
    <t>Plastové krytky k vnútorným parapetom plastovým, pár, vo farbe biela, mramor, zlatý dub, buk, mahagón, orech</t>
  </si>
  <si>
    <t>1459945463</t>
  </si>
  <si>
    <t>767340035.S</t>
  </si>
  <si>
    <t>Montáž hliníkovej pergoly kotvenej do steny, rovná strecha z polykarbonátu plochy 11-15 m2</t>
  </si>
  <si>
    <t>1024556771</t>
  </si>
  <si>
    <t>283170001100</t>
  </si>
  <si>
    <t>Doska komôrková z polykarbonátu Macrolux Sunlite, šxlxhr 2100x6000x16 mm, počet stien 7, farba opál</t>
  </si>
  <si>
    <t>-1447597453</t>
  </si>
  <si>
    <t>783782203</t>
  </si>
  <si>
    <t>Nátery tesárskych konštrukcií povrchová impregnácia Bochemitom QB</t>
  </si>
  <si>
    <t xml:space="preserve">05 - SO 03 Detské ihrisko, sadové úpravy a zeleň, spevnené plochy </t>
  </si>
  <si>
    <t xml:space="preserve">    5 - Komunikácie</t>
  </si>
  <si>
    <t>122201101</t>
  </si>
  <si>
    <t>Odkopávka a prekopávka nezapažená v hornine 3, do 100 m3</t>
  </si>
  <si>
    <t>122201109</t>
  </si>
  <si>
    <t>Odkopávky a prekopávky nezapažené. Príplatok k cenám za lepivosť horniny 3</t>
  </si>
  <si>
    <t>180402112</t>
  </si>
  <si>
    <t>Založenie trávnika parkového výsevom na svahu nad 1:5 do 1:2</t>
  </si>
  <si>
    <t>005720001400</t>
  </si>
  <si>
    <t>Osivá tráv - semená parkovej zmesi</t>
  </si>
  <si>
    <t>Komunikácie</t>
  </si>
  <si>
    <t>564752111</t>
  </si>
  <si>
    <t>Podklad alebo kryt z kameniva hrubého drveného veľ. 32-63 mm (vibr.štrk) po zhut.hr. 150 mm</t>
  </si>
  <si>
    <t>567114111</t>
  </si>
  <si>
    <t>Podklad z podkladového betónu PB I tr. C 20/25 hr. 100 mm</t>
  </si>
  <si>
    <t>564750111.S</t>
  </si>
  <si>
    <t>Podklad alebo kryt z kameniva hrubého drveného veľ. 8-16 mm s rozprestretím a zhutnením hr. 150 mm</t>
  </si>
  <si>
    <t>-1906724364</t>
  </si>
  <si>
    <t>596610004.S</t>
  </si>
  <si>
    <t>Kladenie gumovej dlažby 500 x 500 x 70 mm do štrkového lôžka</t>
  </si>
  <si>
    <t>-455904528</t>
  </si>
  <si>
    <t>272520002300.S</t>
  </si>
  <si>
    <t>Dlažba gumová 500x500x70 mm, farebná</t>
  </si>
  <si>
    <t>313877494</t>
  </si>
  <si>
    <t>596610013.S</t>
  </si>
  <si>
    <t>Kladenie gumového ukončovacieho diela (obrubníka) 50 x 200 x 1000 mm do štrkového lôžka</t>
  </si>
  <si>
    <t>-266169864</t>
  </si>
  <si>
    <t>272520005300.S</t>
  </si>
  <si>
    <t>Obrubník gumovej dlažby - ukončovací diel, 50x200x1000 mm, farebný</t>
  </si>
  <si>
    <t>502123650</t>
  </si>
  <si>
    <t>596911111</t>
  </si>
  <si>
    <t>Kladenie zámkovej dlažby hr. 6 cm pre peších do 20 m2 so zriadením lôžka z kameniva hr. 4 cm</t>
  </si>
  <si>
    <t>592460017300</t>
  </si>
  <si>
    <t>Dlažba betónová SEMMELROCK CITYTOP systémová s fázou, rozmer 100x100 až 300x300x60 mm, sivá</t>
  </si>
  <si>
    <t>917762111</t>
  </si>
  <si>
    <t>Osadenie chodník. obrubníka betónového ležatého do lôžka z betónu prosteho tr. C 12/15 s bočnou oporou</t>
  </si>
  <si>
    <t>592170002900</t>
  </si>
  <si>
    <t>Obrubník SEMMELROCK parkový, lxšxv 1000x50x200 mm, sivá</t>
  </si>
  <si>
    <t>936105311</t>
  </si>
  <si>
    <t>Montáž detskej zostavy malej z prvkov zložených z výroby, drevené alebo kovové, osadené do betónových pätiek</t>
  </si>
  <si>
    <t>553570012700</t>
  </si>
  <si>
    <t xml:space="preserve">Zostava nerezova  herná predškolak TYP A7115 rozmerov dxvxš  445X256X281 cm, výška padu 90 cm, vek 1-8 rokov AGGER </t>
  </si>
  <si>
    <t>936124122</t>
  </si>
  <si>
    <t>Osadenie parkovej lavičky kotevnými skrutkami bez zabetónovania nôh na pevný podklad</t>
  </si>
  <si>
    <t>553560001700</t>
  </si>
  <si>
    <t>Lavička parková s operadlom a opierkami pod ruky AVIELA LAV157b, oceľová konštrukcia, sedadlo a operadlo z dosiek z borovicového dreva, dĺžky 600 mm</t>
  </si>
  <si>
    <t>998231311</t>
  </si>
  <si>
    <t>Presun hmôt pre sadovnícke a krajinárske úpravy do 5000 m vodorovne bez zvislého presunu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</si>
</sst>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3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1" fillId="5" borderId="0" xfId="0" applyFont="1" applyFill="1" applyAlignment="1">
      <alignment horizontal="left" vertical="center"/>
    </xf>
    <xf numFmtId="4" fontId="21" fillId="5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167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167" fontId="32" fillId="3" borderId="22" xfId="0" applyNumberFormat="1" applyFont="1" applyFill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1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23" t="s">
        <v>5</v>
      </c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07" t="s">
        <v>12</v>
      </c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R5" s="17"/>
      <c r="BE5" s="204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209" t="s">
        <v>15</v>
      </c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R6" s="17"/>
      <c r="BE6" s="205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205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 t="s">
        <v>21</v>
      </c>
      <c r="AR8" s="17"/>
      <c r="BE8" s="205"/>
      <c r="BS8" s="14" t="s">
        <v>6</v>
      </c>
    </row>
    <row r="9" spans="1:74" s="1" customFormat="1" ht="14.45" customHeight="1">
      <c r="B9" s="17"/>
      <c r="AR9" s="17"/>
      <c r="BE9" s="205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205"/>
      <c r="BS10" s="14" t="s">
        <v>6</v>
      </c>
    </row>
    <row r="11" spans="1:74" s="1" customFormat="1" ht="18.399999999999999" customHeight="1">
      <c r="B11" s="17"/>
      <c r="E11" s="22" t="s">
        <v>24</v>
      </c>
      <c r="AK11" s="24" t="s">
        <v>25</v>
      </c>
      <c r="AN11" s="22" t="s">
        <v>1</v>
      </c>
      <c r="AR11" s="17"/>
      <c r="BE11" s="205"/>
      <c r="BS11" s="14" t="s">
        <v>6</v>
      </c>
    </row>
    <row r="12" spans="1:74" s="1" customFormat="1" ht="6.95" customHeight="1">
      <c r="B12" s="17"/>
      <c r="AR12" s="17"/>
      <c r="BE12" s="205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23</v>
      </c>
      <c r="AN13" s="26" t="s">
        <v>27</v>
      </c>
      <c r="AR13" s="17"/>
      <c r="BE13" s="205"/>
      <c r="BS13" s="14" t="s">
        <v>6</v>
      </c>
    </row>
    <row r="14" spans="1:74" ht="12.75">
      <c r="B14" s="17"/>
      <c r="E14" s="210" t="s">
        <v>27</v>
      </c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4" t="s">
        <v>25</v>
      </c>
      <c r="AN14" s="26" t="s">
        <v>27</v>
      </c>
      <c r="AR14" s="17"/>
      <c r="BE14" s="205"/>
      <c r="BS14" s="14" t="s">
        <v>6</v>
      </c>
    </row>
    <row r="15" spans="1:74" s="1" customFormat="1" ht="6.95" customHeight="1">
      <c r="B15" s="17"/>
      <c r="AR15" s="17"/>
      <c r="BE15" s="205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23</v>
      </c>
      <c r="AN16" s="22" t="s">
        <v>1</v>
      </c>
      <c r="AR16" s="17"/>
      <c r="BE16" s="205"/>
      <c r="BS16" s="14" t="s">
        <v>3</v>
      </c>
    </row>
    <row r="17" spans="1:71" s="1" customFormat="1" ht="18.399999999999999" customHeight="1">
      <c r="B17" s="17"/>
      <c r="E17" s="22" t="s">
        <v>29</v>
      </c>
      <c r="AK17" s="24" t="s">
        <v>25</v>
      </c>
      <c r="AN17" s="22" t="s">
        <v>1</v>
      </c>
      <c r="AR17" s="17"/>
      <c r="BE17" s="205"/>
      <c r="BS17" s="14" t="s">
        <v>30</v>
      </c>
    </row>
    <row r="18" spans="1:71" s="1" customFormat="1" ht="6.95" customHeight="1">
      <c r="B18" s="17"/>
      <c r="AR18" s="17"/>
      <c r="BE18" s="205"/>
      <c r="BS18" s="14" t="s">
        <v>31</v>
      </c>
    </row>
    <row r="19" spans="1:71" s="1" customFormat="1" ht="12" customHeight="1">
      <c r="B19" s="17"/>
      <c r="D19" s="24" t="s">
        <v>32</v>
      </c>
      <c r="AK19" s="24" t="s">
        <v>23</v>
      </c>
      <c r="AN19" s="22" t="s">
        <v>1</v>
      </c>
      <c r="AR19" s="17"/>
      <c r="BE19" s="205"/>
      <c r="BS19" s="14" t="s">
        <v>31</v>
      </c>
    </row>
    <row r="20" spans="1:71" s="1" customFormat="1" ht="18.399999999999999" customHeight="1">
      <c r="B20" s="17"/>
      <c r="E20" s="22" t="s">
        <v>29</v>
      </c>
      <c r="AK20" s="24" t="s">
        <v>25</v>
      </c>
      <c r="AN20" s="22" t="s">
        <v>1</v>
      </c>
      <c r="AR20" s="17"/>
      <c r="BE20" s="205"/>
      <c r="BS20" s="14" t="s">
        <v>30</v>
      </c>
    </row>
    <row r="21" spans="1:71" s="1" customFormat="1" ht="6.95" customHeight="1">
      <c r="B21" s="17"/>
      <c r="AR21" s="17"/>
      <c r="BE21" s="205"/>
    </row>
    <row r="22" spans="1:71" s="1" customFormat="1" ht="12" customHeight="1">
      <c r="B22" s="17"/>
      <c r="D22" s="24" t="s">
        <v>33</v>
      </c>
      <c r="AR22" s="17"/>
      <c r="BE22" s="205"/>
    </row>
    <row r="23" spans="1:71" s="1" customFormat="1" ht="16.5" customHeight="1">
      <c r="B23" s="17"/>
      <c r="E23" s="212" t="s">
        <v>1</v>
      </c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R23" s="17"/>
      <c r="BE23" s="205"/>
    </row>
    <row r="24" spans="1:71" s="1" customFormat="1" ht="6.95" customHeight="1">
      <c r="B24" s="17"/>
      <c r="AR24" s="17"/>
      <c r="BE24" s="205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05"/>
    </row>
    <row r="26" spans="1:71" s="2" customFormat="1" ht="25.9" customHeight="1">
      <c r="A26" s="29"/>
      <c r="B26" s="30"/>
      <c r="C26" s="29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3">
        <f>ROUND(AG94,2)</f>
        <v>0</v>
      </c>
      <c r="AL26" s="214"/>
      <c r="AM26" s="214"/>
      <c r="AN26" s="214"/>
      <c r="AO26" s="214"/>
      <c r="AP26" s="29"/>
      <c r="AQ26" s="29"/>
      <c r="AR26" s="30"/>
      <c r="BE26" s="205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05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5" t="s">
        <v>35</v>
      </c>
      <c r="M28" s="215"/>
      <c r="N28" s="215"/>
      <c r="O28" s="215"/>
      <c r="P28" s="215"/>
      <c r="Q28" s="29"/>
      <c r="R28" s="29"/>
      <c r="S28" s="29"/>
      <c r="T28" s="29"/>
      <c r="U28" s="29"/>
      <c r="V28" s="29"/>
      <c r="W28" s="215" t="s">
        <v>36</v>
      </c>
      <c r="X28" s="215"/>
      <c r="Y28" s="215"/>
      <c r="Z28" s="215"/>
      <c r="AA28" s="215"/>
      <c r="AB28" s="215"/>
      <c r="AC28" s="215"/>
      <c r="AD28" s="215"/>
      <c r="AE28" s="215"/>
      <c r="AF28" s="29"/>
      <c r="AG28" s="29"/>
      <c r="AH28" s="29"/>
      <c r="AI28" s="29"/>
      <c r="AJ28" s="29"/>
      <c r="AK28" s="215" t="s">
        <v>37</v>
      </c>
      <c r="AL28" s="215"/>
      <c r="AM28" s="215"/>
      <c r="AN28" s="215"/>
      <c r="AO28" s="215"/>
      <c r="AP28" s="29"/>
      <c r="AQ28" s="29"/>
      <c r="AR28" s="30"/>
      <c r="BE28" s="205"/>
    </row>
    <row r="29" spans="1:71" s="3" customFormat="1" ht="14.45" customHeight="1">
      <c r="B29" s="34"/>
      <c r="D29" s="24" t="s">
        <v>38</v>
      </c>
      <c r="F29" s="24" t="s">
        <v>39</v>
      </c>
      <c r="L29" s="218">
        <v>0.2</v>
      </c>
      <c r="M29" s="217"/>
      <c r="N29" s="217"/>
      <c r="O29" s="217"/>
      <c r="P29" s="217"/>
      <c r="W29" s="216">
        <f>ROUND(AZ94, 2)</f>
        <v>0</v>
      </c>
      <c r="X29" s="217"/>
      <c r="Y29" s="217"/>
      <c r="Z29" s="217"/>
      <c r="AA29" s="217"/>
      <c r="AB29" s="217"/>
      <c r="AC29" s="217"/>
      <c r="AD29" s="217"/>
      <c r="AE29" s="217"/>
      <c r="AK29" s="216">
        <f>ROUND(AV94, 2)</f>
        <v>0</v>
      </c>
      <c r="AL29" s="217"/>
      <c r="AM29" s="217"/>
      <c r="AN29" s="217"/>
      <c r="AO29" s="217"/>
      <c r="AR29" s="34"/>
      <c r="BE29" s="206"/>
    </row>
    <row r="30" spans="1:71" s="3" customFormat="1" ht="14.45" customHeight="1">
      <c r="B30" s="34"/>
      <c r="F30" s="24" t="s">
        <v>40</v>
      </c>
      <c r="L30" s="218">
        <v>0.2</v>
      </c>
      <c r="M30" s="217"/>
      <c r="N30" s="217"/>
      <c r="O30" s="217"/>
      <c r="P30" s="217"/>
      <c r="W30" s="216">
        <f>ROUND(BA94, 2)</f>
        <v>0</v>
      </c>
      <c r="X30" s="217"/>
      <c r="Y30" s="217"/>
      <c r="Z30" s="217"/>
      <c r="AA30" s="217"/>
      <c r="AB30" s="217"/>
      <c r="AC30" s="217"/>
      <c r="AD30" s="217"/>
      <c r="AE30" s="217"/>
      <c r="AK30" s="216">
        <f>ROUND(AW94, 2)</f>
        <v>0</v>
      </c>
      <c r="AL30" s="217"/>
      <c r="AM30" s="217"/>
      <c r="AN30" s="217"/>
      <c r="AO30" s="217"/>
      <c r="AR30" s="34"/>
      <c r="BE30" s="206"/>
    </row>
    <row r="31" spans="1:71" s="3" customFormat="1" ht="14.45" hidden="1" customHeight="1">
      <c r="B31" s="34"/>
      <c r="F31" s="24" t="s">
        <v>41</v>
      </c>
      <c r="L31" s="218">
        <v>0.2</v>
      </c>
      <c r="M31" s="217"/>
      <c r="N31" s="217"/>
      <c r="O31" s="217"/>
      <c r="P31" s="217"/>
      <c r="W31" s="216">
        <f>ROUND(BB94, 2)</f>
        <v>0</v>
      </c>
      <c r="X31" s="217"/>
      <c r="Y31" s="217"/>
      <c r="Z31" s="217"/>
      <c r="AA31" s="217"/>
      <c r="AB31" s="217"/>
      <c r="AC31" s="217"/>
      <c r="AD31" s="217"/>
      <c r="AE31" s="217"/>
      <c r="AK31" s="216">
        <v>0</v>
      </c>
      <c r="AL31" s="217"/>
      <c r="AM31" s="217"/>
      <c r="AN31" s="217"/>
      <c r="AO31" s="217"/>
      <c r="AR31" s="34"/>
      <c r="BE31" s="206"/>
    </row>
    <row r="32" spans="1:71" s="3" customFormat="1" ht="14.45" hidden="1" customHeight="1">
      <c r="B32" s="34"/>
      <c r="F32" s="24" t="s">
        <v>42</v>
      </c>
      <c r="L32" s="218">
        <v>0.2</v>
      </c>
      <c r="M32" s="217"/>
      <c r="N32" s="217"/>
      <c r="O32" s="217"/>
      <c r="P32" s="217"/>
      <c r="W32" s="216">
        <f>ROUND(BC94, 2)</f>
        <v>0</v>
      </c>
      <c r="X32" s="217"/>
      <c r="Y32" s="217"/>
      <c r="Z32" s="217"/>
      <c r="AA32" s="217"/>
      <c r="AB32" s="217"/>
      <c r="AC32" s="217"/>
      <c r="AD32" s="217"/>
      <c r="AE32" s="217"/>
      <c r="AK32" s="216">
        <v>0</v>
      </c>
      <c r="AL32" s="217"/>
      <c r="AM32" s="217"/>
      <c r="AN32" s="217"/>
      <c r="AO32" s="217"/>
      <c r="AR32" s="34"/>
      <c r="BE32" s="206"/>
    </row>
    <row r="33" spans="1:57" s="3" customFormat="1" ht="14.45" hidden="1" customHeight="1">
      <c r="B33" s="34"/>
      <c r="F33" s="24" t="s">
        <v>43</v>
      </c>
      <c r="L33" s="218">
        <v>0</v>
      </c>
      <c r="M33" s="217"/>
      <c r="N33" s="217"/>
      <c r="O33" s="217"/>
      <c r="P33" s="217"/>
      <c r="W33" s="216">
        <f>ROUND(BD94, 2)</f>
        <v>0</v>
      </c>
      <c r="X33" s="217"/>
      <c r="Y33" s="217"/>
      <c r="Z33" s="217"/>
      <c r="AA33" s="217"/>
      <c r="AB33" s="217"/>
      <c r="AC33" s="217"/>
      <c r="AD33" s="217"/>
      <c r="AE33" s="217"/>
      <c r="AK33" s="216">
        <v>0</v>
      </c>
      <c r="AL33" s="217"/>
      <c r="AM33" s="217"/>
      <c r="AN33" s="217"/>
      <c r="AO33" s="217"/>
      <c r="AR33" s="34"/>
      <c r="BE33" s="206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05"/>
    </row>
    <row r="35" spans="1:57" s="2" customFormat="1" ht="25.9" customHeight="1">
      <c r="A35" s="29"/>
      <c r="B35" s="30"/>
      <c r="C35" s="35"/>
      <c r="D35" s="36" t="s">
        <v>44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45</v>
      </c>
      <c r="U35" s="37"/>
      <c r="V35" s="37"/>
      <c r="W35" s="37"/>
      <c r="X35" s="222" t="s">
        <v>46</v>
      </c>
      <c r="Y35" s="220"/>
      <c r="Z35" s="220"/>
      <c r="AA35" s="220"/>
      <c r="AB35" s="220"/>
      <c r="AC35" s="37"/>
      <c r="AD35" s="37"/>
      <c r="AE35" s="37"/>
      <c r="AF35" s="37"/>
      <c r="AG35" s="37"/>
      <c r="AH35" s="37"/>
      <c r="AI35" s="37"/>
      <c r="AJ35" s="37"/>
      <c r="AK35" s="219">
        <f>SUM(AK26:AK33)</f>
        <v>0</v>
      </c>
      <c r="AL35" s="220"/>
      <c r="AM35" s="220"/>
      <c r="AN35" s="220"/>
      <c r="AO35" s="221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48</v>
      </c>
      <c r="AI49" s="41"/>
      <c r="AJ49" s="41"/>
      <c r="AK49" s="41"/>
      <c r="AL49" s="41"/>
      <c r="AM49" s="41"/>
      <c r="AN49" s="41"/>
      <c r="AO49" s="41"/>
      <c r="AR49" s="39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2" t="s">
        <v>49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50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49</v>
      </c>
      <c r="AI60" s="32"/>
      <c r="AJ60" s="32"/>
      <c r="AK60" s="32"/>
      <c r="AL60" s="32"/>
      <c r="AM60" s="42" t="s">
        <v>50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0" t="s">
        <v>51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52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2" t="s">
        <v>49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50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49</v>
      </c>
      <c r="AI75" s="32"/>
      <c r="AJ75" s="32"/>
      <c r="AK75" s="32"/>
      <c r="AL75" s="32"/>
      <c r="AM75" s="42" t="s">
        <v>50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53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L84" s="4" t="str">
        <f>K5</f>
        <v>14169</v>
      </c>
      <c r="AR84" s="48"/>
    </row>
    <row r="85" spans="1:91" s="5" customFormat="1" ht="36.950000000000003" customHeight="1">
      <c r="B85" s="49"/>
      <c r="C85" s="50" t="s">
        <v>14</v>
      </c>
      <c r="L85" s="185" t="str">
        <f>K6</f>
        <v>Rekonštrukcia a prístavba objektu zriadenia starostlivosti o deti do 3 rokov veku dieťaťa</v>
      </c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>Krompachy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187" t="str">
        <f>IF(AN8= "","",AN8)</f>
        <v>6. 4. 2021</v>
      </c>
      <c r="AN87" s="187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Mesto Krompachy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188" t="str">
        <f>IF(E17="","",E17)</f>
        <v xml:space="preserve"> </v>
      </c>
      <c r="AN89" s="189"/>
      <c r="AO89" s="189"/>
      <c r="AP89" s="189"/>
      <c r="AQ89" s="29"/>
      <c r="AR89" s="30"/>
      <c r="AS89" s="190" t="s">
        <v>54</v>
      </c>
      <c r="AT89" s="191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32</v>
      </c>
      <c r="AJ90" s="29"/>
      <c r="AK90" s="29"/>
      <c r="AL90" s="29"/>
      <c r="AM90" s="188" t="str">
        <f>IF(E20="","",E20)</f>
        <v xml:space="preserve"> </v>
      </c>
      <c r="AN90" s="189"/>
      <c r="AO90" s="189"/>
      <c r="AP90" s="189"/>
      <c r="AQ90" s="29"/>
      <c r="AR90" s="30"/>
      <c r="AS90" s="192"/>
      <c r="AT90" s="193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92"/>
      <c r="AT91" s="193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194" t="s">
        <v>55</v>
      </c>
      <c r="D92" s="195"/>
      <c r="E92" s="195"/>
      <c r="F92" s="195"/>
      <c r="G92" s="195"/>
      <c r="H92" s="57"/>
      <c r="I92" s="197" t="s">
        <v>56</v>
      </c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6" t="s">
        <v>57</v>
      </c>
      <c r="AH92" s="195"/>
      <c r="AI92" s="195"/>
      <c r="AJ92" s="195"/>
      <c r="AK92" s="195"/>
      <c r="AL92" s="195"/>
      <c r="AM92" s="195"/>
      <c r="AN92" s="197" t="s">
        <v>58</v>
      </c>
      <c r="AO92" s="195"/>
      <c r="AP92" s="198"/>
      <c r="AQ92" s="58" t="s">
        <v>59</v>
      </c>
      <c r="AR92" s="30"/>
      <c r="AS92" s="59" t="s">
        <v>60</v>
      </c>
      <c r="AT92" s="60" t="s">
        <v>61</v>
      </c>
      <c r="AU92" s="60" t="s">
        <v>62</v>
      </c>
      <c r="AV92" s="60" t="s">
        <v>63</v>
      </c>
      <c r="AW92" s="60" t="s">
        <v>64</v>
      </c>
      <c r="AX92" s="60" t="s">
        <v>65</v>
      </c>
      <c r="AY92" s="60" t="s">
        <v>66</v>
      </c>
      <c r="AZ92" s="60" t="s">
        <v>67</v>
      </c>
      <c r="BA92" s="60" t="s">
        <v>68</v>
      </c>
      <c r="BB92" s="60" t="s">
        <v>69</v>
      </c>
      <c r="BC92" s="60" t="s">
        <v>70</v>
      </c>
      <c r="BD92" s="61" t="s">
        <v>71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72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2">
        <f>ROUND(SUM(AG95:AG99),2)</f>
        <v>0</v>
      </c>
      <c r="AH94" s="202"/>
      <c r="AI94" s="202"/>
      <c r="AJ94" s="202"/>
      <c r="AK94" s="202"/>
      <c r="AL94" s="202"/>
      <c r="AM94" s="202"/>
      <c r="AN94" s="203">
        <f t="shared" ref="AN94:AN99" si="0">SUM(AG94,AT94)</f>
        <v>0</v>
      </c>
      <c r="AO94" s="203"/>
      <c r="AP94" s="203"/>
      <c r="AQ94" s="69" t="s">
        <v>1</v>
      </c>
      <c r="AR94" s="65"/>
      <c r="AS94" s="70">
        <f>ROUND(SUM(AS95:AS99),2)</f>
        <v>0</v>
      </c>
      <c r="AT94" s="71">
        <f t="shared" ref="AT94:AT99" si="1">ROUND(SUM(AV94:AW94),2)</f>
        <v>0</v>
      </c>
      <c r="AU94" s="72">
        <f>ROUND(SUM(AU95:AU99),5)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ROUND(SUM(AZ95:AZ99),2)</f>
        <v>0</v>
      </c>
      <c r="BA94" s="71">
        <f>ROUND(SUM(BA95:BA99),2)</f>
        <v>0</v>
      </c>
      <c r="BB94" s="71">
        <f>ROUND(SUM(BB95:BB99),2)</f>
        <v>0</v>
      </c>
      <c r="BC94" s="71">
        <f>ROUND(SUM(BC95:BC99),2)</f>
        <v>0</v>
      </c>
      <c r="BD94" s="73">
        <f>ROUND(SUM(BD95:BD99),2)</f>
        <v>0</v>
      </c>
      <c r="BS94" s="74" t="s">
        <v>73</v>
      </c>
      <c r="BT94" s="74" t="s">
        <v>74</v>
      </c>
      <c r="BU94" s="75" t="s">
        <v>75</v>
      </c>
      <c r="BV94" s="74" t="s">
        <v>76</v>
      </c>
      <c r="BW94" s="74" t="s">
        <v>4</v>
      </c>
      <c r="BX94" s="74" t="s">
        <v>77</v>
      </c>
      <c r="CL94" s="74" t="s">
        <v>1</v>
      </c>
    </row>
    <row r="95" spans="1:91" s="7" customFormat="1" ht="24.75" customHeight="1">
      <c r="A95" s="76" t="s">
        <v>78</v>
      </c>
      <c r="B95" s="77"/>
      <c r="C95" s="78"/>
      <c r="D95" s="199" t="s">
        <v>79</v>
      </c>
      <c r="E95" s="199"/>
      <c r="F95" s="199"/>
      <c r="G95" s="199"/>
      <c r="H95" s="199"/>
      <c r="I95" s="79"/>
      <c r="J95" s="199" t="s">
        <v>80</v>
      </c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200">
        <f>'01 - SO 01.1. Detské jasl...'!J32</f>
        <v>0</v>
      </c>
      <c r="AH95" s="201"/>
      <c r="AI95" s="201"/>
      <c r="AJ95" s="201"/>
      <c r="AK95" s="201"/>
      <c r="AL95" s="201"/>
      <c r="AM95" s="201"/>
      <c r="AN95" s="200">
        <f t="shared" si="0"/>
        <v>0</v>
      </c>
      <c r="AO95" s="201"/>
      <c r="AP95" s="201"/>
      <c r="AQ95" s="80" t="s">
        <v>81</v>
      </c>
      <c r="AR95" s="77"/>
      <c r="AS95" s="81">
        <v>0</v>
      </c>
      <c r="AT95" s="82">
        <f t="shared" si="1"/>
        <v>0</v>
      </c>
      <c r="AU95" s="83">
        <f>'01 - SO 01.1. Detské jasl...'!P170</f>
        <v>0</v>
      </c>
      <c r="AV95" s="82">
        <f>'01 - SO 01.1. Detské jasl...'!J35</f>
        <v>0</v>
      </c>
      <c r="AW95" s="82">
        <f>'01 - SO 01.1. Detské jasl...'!J36</f>
        <v>0</v>
      </c>
      <c r="AX95" s="82">
        <f>'01 - SO 01.1. Detské jasl...'!J37</f>
        <v>0</v>
      </c>
      <c r="AY95" s="82">
        <f>'01 - SO 01.1. Detské jasl...'!J38</f>
        <v>0</v>
      </c>
      <c r="AZ95" s="82">
        <f>'01 - SO 01.1. Detské jasl...'!F35</f>
        <v>0</v>
      </c>
      <c r="BA95" s="82">
        <f>'01 - SO 01.1. Detské jasl...'!F36</f>
        <v>0</v>
      </c>
      <c r="BB95" s="82">
        <f>'01 - SO 01.1. Detské jasl...'!F37</f>
        <v>0</v>
      </c>
      <c r="BC95" s="82">
        <f>'01 - SO 01.1. Detské jasl...'!F38</f>
        <v>0</v>
      </c>
      <c r="BD95" s="84">
        <f>'01 - SO 01.1. Detské jasl...'!F39</f>
        <v>0</v>
      </c>
      <c r="BT95" s="85" t="s">
        <v>82</v>
      </c>
      <c r="BV95" s="85" t="s">
        <v>76</v>
      </c>
      <c r="BW95" s="85" t="s">
        <v>83</v>
      </c>
      <c r="BX95" s="85" t="s">
        <v>4</v>
      </c>
      <c r="CL95" s="85" t="s">
        <v>1</v>
      </c>
      <c r="CM95" s="85" t="s">
        <v>74</v>
      </c>
    </row>
    <row r="96" spans="1:91" s="7" customFormat="1" ht="16.5" customHeight="1">
      <c r="A96" s="76" t="s">
        <v>78</v>
      </c>
      <c r="B96" s="77"/>
      <c r="C96" s="78"/>
      <c r="D96" s="199" t="s">
        <v>84</v>
      </c>
      <c r="E96" s="199"/>
      <c r="F96" s="199"/>
      <c r="G96" s="199"/>
      <c r="H96" s="199"/>
      <c r="I96" s="79"/>
      <c r="J96" s="199" t="s">
        <v>85</v>
      </c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  <c r="AA96" s="199"/>
      <c r="AB96" s="199"/>
      <c r="AC96" s="199"/>
      <c r="AD96" s="199"/>
      <c r="AE96" s="199"/>
      <c r="AF96" s="199"/>
      <c r="AG96" s="200">
        <f>'02 - SO 01.2. Prípojka NN'!J32</f>
        <v>0</v>
      </c>
      <c r="AH96" s="201"/>
      <c r="AI96" s="201"/>
      <c r="AJ96" s="201"/>
      <c r="AK96" s="201"/>
      <c r="AL96" s="201"/>
      <c r="AM96" s="201"/>
      <c r="AN96" s="200">
        <f t="shared" si="0"/>
        <v>0</v>
      </c>
      <c r="AO96" s="201"/>
      <c r="AP96" s="201"/>
      <c r="AQ96" s="80" t="s">
        <v>81</v>
      </c>
      <c r="AR96" s="77"/>
      <c r="AS96" s="81">
        <v>0</v>
      </c>
      <c r="AT96" s="82">
        <f t="shared" si="1"/>
        <v>0</v>
      </c>
      <c r="AU96" s="83">
        <f>'02 - SO 01.2. Prípojka NN'!P133</f>
        <v>0</v>
      </c>
      <c r="AV96" s="82">
        <f>'02 - SO 01.2. Prípojka NN'!J35</f>
        <v>0</v>
      </c>
      <c r="AW96" s="82">
        <f>'02 - SO 01.2. Prípojka NN'!J36</f>
        <v>0</v>
      </c>
      <c r="AX96" s="82">
        <f>'02 - SO 01.2. Prípojka NN'!J37</f>
        <v>0</v>
      </c>
      <c r="AY96" s="82">
        <f>'02 - SO 01.2. Prípojka NN'!J38</f>
        <v>0</v>
      </c>
      <c r="AZ96" s="82">
        <f>'02 - SO 01.2. Prípojka NN'!F35</f>
        <v>0</v>
      </c>
      <c r="BA96" s="82">
        <f>'02 - SO 01.2. Prípojka NN'!F36</f>
        <v>0</v>
      </c>
      <c r="BB96" s="82">
        <f>'02 - SO 01.2. Prípojka NN'!F37</f>
        <v>0</v>
      </c>
      <c r="BC96" s="82">
        <f>'02 - SO 01.2. Prípojka NN'!F38</f>
        <v>0</v>
      </c>
      <c r="BD96" s="84">
        <f>'02 - SO 01.2. Prípojka NN'!F39</f>
        <v>0</v>
      </c>
      <c r="BT96" s="85" t="s">
        <v>82</v>
      </c>
      <c r="BV96" s="85" t="s">
        <v>76</v>
      </c>
      <c r="BW96" s="85" t="s">
        <v>86</v>
      </c>
      <c r="BX96" s="85" t="s">
        <v>4</v>
      </c>
      <c r="CL96" s="85" t="s">
        <v>1</v>
      </c>
      <c r="CM96" s="85" t="s">
        <v>74</v>
      </c>
    </row>
    <row r="97" spans="1:91" s="7" customFormat="1" ht="16.5" customHeight="1">
      <c r="A97" s="76" t="s">
        <v>78</v>
      </c>
      <c r="B97" s="77"/>
      <c r="C97" s="78"/>
      <c r="D97" s="199" t="s">
        <v>87</v>
      </c>
      <c r="E97" s="199"/>
      <c r="F97" s="199"/>
      <c r="G97" s="199"/>
      <c r="H97" s="199"/>
      <c r="I97" s="79"/>
      <c r="J97" s="199" t="s">
        <v>88</v>
      </c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  <c r="AA97" s="199"/>
      <c r="AB97" s="199"/>
      <c r="AC97" s="199"/>
      <c r="AD97" s="199"/>
      <c r="AE97" s="199"/>
      <c r="AF97" s="199"/>
      <c r="AG97" s="200">
        <f>'03 - SO 01.3 Preložka ply...'!J32</f>
        <v>0</v>
      </c>
      <c r="AH97" s="201"/>
      <c r="AI97" s="201"/>
      <c r="AJ97" s="201"/>
      <c r="AK97" s="201"/>
      <c r="AL97" s="201"/>
      <c r="AM97" s="201"/>
      <c r="AN97" s="200">
        <f t="shared" si="0"/>
        <v>0</v>
      </c>
      <c r="AO97" s="201"/>
      <c r="AP97" s="201"/>
      <c r="AQ97" s="80" t="s">
        <v>81</v>
      </c>
      <c r="AR97" s="77"/>
      <c r="AS97" s="81">
        <v>0</v>
      </c>
      <c r="AT97" s="82">
        <f t="shared" si="1"/>
        <v>0</v>
      </c>
      <c r="AU97" s="83">
        <f>'03 - SO 01.3 Preložka ply...'!P130</f>
        <v>0</v>
      </c>
      <c r="AV97" s="82">
        <f>'03 - SO 01.3 Preložka ply...'!J35</f>
        <v>0</v>
      </c>
      <c r="AW97" s="82">
        <f>'03 - SO 01.3 Preložka ply...'!J36</f>
        <v>0</v>
      </c>
      <c r="AX97" s="82">
        <f>'03 - SO 01.3 Preložka ply...'!J37</f>
        <v>0</v>
      </c>
      <c r="AY97" s="82">
        <f>'03 - SO 01.3 Preložka ply...'!J38</f>
        <v>0</v>
      </c>
      <c r="AZ97" s="82">
        <f>'03 - SO 01.3 Preložka ply...'!F35</f>
        <v>0</v>
      </c>
      <c r="BA97" s="82">
        <f>'03 - SO 01.3 Preložka ply...'!F36</f>
        <v>0</v>
      </c>
      <c r="BB97" s="82">
        <f>'03 - SO 01.3 Preložka ply...'!F37</f>
        <v>0</v>
      </c>
      <c r="BC97" s="82">
        <f>'03 - SO 01.3 Preložka ply...'!F38</f>
        <v>0</v>
      </c>
      <c r="BD97" s="84">
        <f>'03 - SO 01.3 Preložka ply...'!F39</f>
        <v>0</v>
      </c>
      <c r="BT97" s="85" t="s">
        <v>82</v>
      </c>
      <c r="BV97" s="85" t="s">
        <v>76</v>
      </c>
      <c r="BW97" s="85" t="s">
        <v>89</v>
      </c>
      <c r="BX97" s="85" t="s">
        <v>4</v>
      </c>
      <c r="CL97" s="85" t="s">
        <v>1</v>
      </c>
      <c r="CM97" s="85" t="s">
        <v>74</v>
      </c>
    </row>
    <row r="98" spans="1:91" s="7" customFormat="1" ht="24.75" customHeight="1">
      <c r="A98" s="76" t="s">
        <v>78</v>
      </c>
      <c r="B98" s="77"/>
      <c r="C98" s="78"/>
      <c r="D98" s="199" t="s">
        <v>90</v>
      </c>
      <c r="E98" s="199"/>
      <c r="F98" s="199"/>
      <c r="G98" s="199"/>
      <c r="H98" s="199"/>
      <c r="I98" s="79"/>
      <c r="J98" s="199" t="s">
        <v>91</v>
      </c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  <c r="Z98" s="199"/>
      <c r="AA98" s="199"/>
      <c r="AB98" s="199"/>
      <c r="AC98" s="199"/>
      <c r="AD98" s="199"/>
      <c r="AE98" s="199"/>
      <c r="AF98" s="199"/>
      <c r="AG98" s="200">
        <f>'04 - SO 02  Detské jasle ...'!J32</f>
        <v>0</v>
      </c>
      <c r="AH98" s="201"/>
      <c r="AI98" s="201"/>
      <c r="AJ98" s="201"/>
      <c r="AK98" s="201"/>
      <c r="AL98" s="201"/>
      <c r="AM98" s="201"/>
      <c r="AN98" s="200">
        <f t="shared" si="0"/>
        <v>0</v>
      </c>
      <c r="AO98" s="201"/>
      <c r="AP98" s="201"/>
      <c r="AQ98" s="80" t="s">
        <v>81</v>
      </c>
      <c r="AR98" s="77"/>
      <c r="AS98" s="81">
        <v>0</v>
      </c>
      <c r="AT98" s="82">
        <f t="shared" si="1"/>
        <v>0</v>
      </c>
      <c r="AU98" s="83">
        <f>'04 - SO 02  Detské jasle ...'!P138</f>
        <v>0</v>
      </c>
      <c r="AV98" s="82">
        <f>'04 - SO 02  Detské jasle ...'!J35</f>
        <v>0</v>
      </c>
      <c r="AW98" s="82">
        <f>'04 - SO 02  Detské jasle ...'!J36</f>
        <v>0</v>
      </c>
      <c r="AX98" s="82">
        <f>'04 - SO 02  Detské jasle ...'!J37</f>
        <v>0</v>
      </c>
      <c r="AY98" s="82">
        <f>'04 - SO 02  Detské jasle ...'!J38</f>
        <v>0</v>
      </c>
      <c r="AZ98" s="82">
        <f>'04 - SO 02  Detské jasle ...'!F35</f>
        <v>0</v>
      </c>
      <c r="BA98" s="82">
        <f>'04 - SO 02  Detské jasle ...'!F36</f>
        <v>0</v>
      </c>
      <c r="BB98" s="82">
        <f>'04 - SO 02  Detské jasle ...'!F37</f>
        <v>0</v>
      </c>
      <c r="BC98" s="82">
        <f>'04 - SO 02  Detské jasle ...'!F38</f>
        <v>0</v>
      </c>
      <c r="BD98" s="84">
        <f>'04 - SO 02  Detské jasle ...'!F39</f>
        <v>0</v>
      </c>
      <c r="BT98" s="85" t="s">
        <v>82</v>
      </c>
      <c r="BV98" s="85" t="s">
        <v>76</v>
      </c>
      <c r="BW98" s="85" t="s">
        <v>92</v>
      </c>
      <c r="BX98" s="85" t="s">
        <v>4</v>
      </c>
      <c r="CL98" s="85" t="s">
        <v>1</v>
      </c>
      <c r="CM98" s="85" t="s">
        <v>74</v>
      </c>
    </row>
    <row r="99" spans="1:91" s="7" customFormat="1" ht="24.75" customHeight="1">
      <c r="A99" s="76" t="s">
        <v>78</v>
      </c>
      <c r="B99" s="77"/>
      <c r="C99" s="78"/>
      <c r="D99" s="199" t="s">
        <v>93</v>
      </c>
      <c r="E99" s="199"/>
      <c r="F99" s="199"/>
      <c r="G99" s="199"/>
      <c r="H99" s="199"/>
      <c r="I99" s="79"/>
      <c r="J99" s="199" t="s">
        <v>94</v>
      </c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  <c r="Z99" s="199"/>
      <c r="AA99" s="199"/>
      <c r="AB99" s="199"/>
      <c r="AC99" s="199"/>
      <c r="AD99" s="199"/>
      <c r="AE99" s="199"/>
      <c r="AF99" s="199"/>
      <c r="AG99" s="200">
        <f>'05 - SO 03 Detské ihrisko...'!J32</f>
        <v>0</v>
      </c>
      <c r="AH99" s="201"/>
      <c r="AI99" s="201"/>
      <c r="AJ99" s="201"/>
      <c r="AK99" s="201"/>
      <c r="AL99" s="201"/>
      <c r="AM99" s="201"/>
      <c r="AN99" s="200">
        <f t="shared" si="0"/>
        <v>0</v>
      </c>
      <c r="AO99" s="201"/>
      <c r="AP99" s="201"/>
      <c r="AQ99" s="80" t="s">
        <v>81</v>
      </c>
      <c r="AR99" s="77"/>
      <c r="AS99" s="86">
        <v>0</v>
      </c>
      <c r="AT99" s="87">
        <f t="shared" si="1"/>
        <v>0</v>
      </c>
      <c r="AU99" s="88">
        <f>'05 - SO 03 Detské ihrisko...'!P132</f>
        <v>0</v>
      </c>
      <c r="AV99" s="87">
        <f>'05 - SO 03 Detské ihrisko...'!J35</f>
        <v>0</v>
      </c>
      <c r="AW99" s="87">
        <f>'05 - SO 03 Detské ihrisko...'!J36</f>
        <v>0</v>
      </c>
      <c r="AX99" s="87">
        <f>'05 - SO 03 Detské ihrisko...'!J37</f>
        <v>0</v>
      </c>
      <c r="AY99" s="87">
        <f>'05 - SO 03 Detské ihrisko...'!J38</f>
        <v>0</v>
      </c>
      <c r="AZ99" s="87">
        <f>'05 - SO 03 Detské ihrisko...'!F35</f>
        <v>0</v>
      </c>
      <c r="BA99" s="87">
        <f>'05 - SO 03 Detské ihrisko...'!F36</f>
        <v>0</v>
      </c>
      <c r="BB99" s="87">
        <f>'05 - SO 03 Detské ihrisko...'!F37</f>
        <v>0</v>
      </c>
      <c r="BC99" s="87">
        <f>'05 - SO 03 Detské ihrisko...'!F38</f>
        <v>0</v>
      </c>
      <c r="BD99" s="89">
        <f>'05 - SO 03 Detské ihrisko...'!F39</f>
        <v>0</v>
      </c>
      <c r="BT99" s="85" t="s">
        <v>82</v>
      </c>
      <c r="BV99" s="85" t="s">
        <v>76</v>
      </c>
      <c r="BW99" s="85" t="s">
        <v>95</v>
      </c>
      <c r="BX99" s="85" t="s">
        <v>4</v>
      </c>
      <c r="CL99" s="85" t="s">
        <v>1</v>
      </c>
      <c r="CM99" s="85" t="s">
        <v>74</v>
      </c>
    </row>
    <row r="100" spans="1:91" s="2" customFormat="1" ht="30" customHeight="1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30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</row>
    <row r="101" spans="1:91" s="2" customFormat="1" ht="6.95" customHeight="1">
      <c r="A101" s="29"/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30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</row>
  </sheetData>
  <mergeCells count="58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01 - SO 01.1. Detské jasl...'!C2" display="/"/>
    <hyperlink ref="A96" location="'02 - SO 01.2. Prípojka NN'!C2" display="/"/>
    <hyperlink ref="A97" location="'03 - SO 01.3 Preložka ply...'!C2" display="/"/>
    <hyperlink ref="A98" location="'04 - SO 02  Detské jasle ...'!C2" display="/"/>
    <hyperlink ref="A99" location="'05 - SO 03 Detské ihrisko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70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3" t="s">
        <v>5</v>
      </c>
      <c r="M2" s="208"/>
      <c r="N2" s="208"/>
      <c r="O2" s="208"/>
      <c r="P2" s="208"/>
      <c r="Q2" s="208"/>
      <c r="R2" s="208"/>
      <c r="S2" s="208"/>
      <c r="T2" s="208"/>
      <c r="U2" s="208"/>
      <c r="V2" s="208"/>
      <c r="AT2" s="14" t="s">
        <v>83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96</v>
      </c>
      <c r="L4" s="17"/>
      <c r="M4" s="90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4" t="str">
        <f>'Rekapitulácia stavby'!K6</f>
        <v>Rekonštrukcia a prístavba objektu zriadenia starostlivosti o deti do 3 rokov veku dieťaťa</v>
      </c>
      <c r="F7" s="225"/>
      <c r="G7" s="225"/>
      <c r="H7" s="225"/>
      <c r="L7" s="17"/>
    </row>
    <row r="8" spans="1:46" s="2" customFormat="1" ht="12" customHeight="1">
      <c r="A8" s="29"/>
      <c r="B8" s="30"/>
      <c r="C8" s="29"/>
      <c r="D8" s="24" t="s">
        <v>97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5" t="s">
        <v>98</v>
      </c>
      <c r="F9" s="226"/>
      <c r="G9" s="226"/>
      <c r="H9" s="226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2" t="str">
        <f>'Rekapitulácia stavby'!AN8</f>
        <v>6. 4. 2021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7" t="str">
        <f>'Rekapitulácia stavby'!E14</f>
        <v>Vyplň údaj</v>
      </c>
      <c r="F18" s="207"/>
      <c r="G18" s="207"/>
      <c r="H18" s="207"/>
      <c r="I18" s="24" t="s">
        <v>25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12" t="s">
        <v>1</v>
      </c>
      <c r="F27" s="212"/>
      <c r="G27" s="212"/>
      <c r="H27" s="212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99</v>
      </c>
      <c r="E30" s="29"/>
      <c r="F30" s="29"/>
      <c r="G30" s="29"/>
      <c r="H30" s="29"/>
      <c r="I30" s="29"/>
      <c r="J30" s="94">
        <f>J96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5" t="s">
        <v>100</v>
      </c>
      <c r="E31" s="29"/>
      <c r="F31" s="29"/>
      <c r="G31" s="29"/>
      <c r="H31" s="29"/>
      <c r="I31" s="29"/>
      <c r="J31" s="94">
        <f>J143</f>
        <v>0</v>
      </c>
      <c r="K31" s="29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6" t="s">
        <v>34</v>
      </c>
      <c r="E32" s="29"/>
      <c r="F32" s="29"/>
      <c r="G32" s="29"/>
      <c r="H32" s="29"/>
      <c r="I32" s="29"/>
      <c r="J32" s="68">
        <f>ROUND(J30 + J31,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63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36</v>
      </c>
      <c r="G34" s="29"/>
      <c r="H34" s="29"/>
      <c r="I34" s="33" t="s">
        <v>35</v>
      </c>
      <c r="J34" s="33" t="s">
        <v>37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97" t="s">
        <v>38</v>
      </c>
      <c r="E35" s="24" t="s">
        <v>39</v>
      </c>
      <c r="F35" s="98">
        <f>ROUND((SUM(BE143:BE150) + SUM(BE170:BE701)),  2)</f>
        <v>0</v>
      </c>
      <c r="G35" s="29"/>
      <c r="H35" s="29"/>
      <c r="I35" s="99">
        <v>0.2</v>
      </c>
      <c r="J35" s="98">
        <f>ROUND(((SUM(BE143:BE150) + SUM(BE170:BE701))*I35),  2)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4" t="s">
        <v>40</v>
      </c>
      <c r="F36" s="98">
        <f>ROUND((SUM(BF143:BF150) + SUM(BF170:BF701)),  2)</f>
        <v>0</v>
      </c>
      <c r="G36" s="29"/>
      <c r="H36" s="29"/>
      <c r="I36" s="99">
        <v>0.2</v>
      </c>
      <c r="J36" s="98">
        <f>ROUND(((SUM(BF143:BF150) + SUM(BF170:BF701))*I36),  2)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98">
        <f>ROUND((SUM(BG143:BG150) + SUM(BG170:BG701)),  2)</f>
        <v>0</v>
      </c>
      <c r="G37" s="29"/>
      <c r="H37" s="29"/>
      <c r="I37" s="99">
        <v>0.2</v>
      </c>
      <c r="J37" s="98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42</v>
      </c>
      <c r="F38" s="98">
        <f>ROUND((SUM(BH143:BH150) + SUM(BH170:BH701)),  2)</f>
        <v>0</v>
      </c>
      <c r="G38" s="29"/>
      <c r="H38" s="29"/>
      <c r="I38" s="99">
        <v>0.2</v>
      </c>
      <c r="J38" s="98">
        <f>0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43</v>
      </c>
      <c r="F39" s="98">
        <f>ROUND((SUM(BI143:BI150) + SUM(BI170:BI701)),  2)</f>
        <v>0</v>
      </c>
      <c r="G39" s="29"/>
      <c r="H39" s="29"/>
      <c r="I39" s="99">
        <v>0</v>
      </c>
      <c r="J39" s="98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0"/>
      <c r="D41" s="101" t="s">
        <v>44</v>
      </c>
      <c r="E41" s="57"/>
      <c r="F41" s="57"/>
      <c r="G41" s="102" t="s">
        <v>45</v>
      </c>
      <c r="H41" s="103" t="s">
        <v>46</v>
      </c>
      <c r="I41" s="57"/>
      <c r="J41" s="104">
        <f>SUM(J32:J39)</f>
        <v>0</v>
      </c>
      <c r="K41" s="105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49</v>
      </c>
      <c r="E61" s="32"/>
      <c r="F61" s="106" t="s">
        <v>50</v>
      </c>
      <c r="G61" s="42" t="s">
        <v>49</v>
      </c>
      <c r="H61" s="32"/>
      <c r="I61" s="32"/>
      <c r="J61" s="107" t="s">
        <v>50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51</v>
      </c>
      <c r="E65" s="43"/>
      <c r="F65" s="43"/>
      <c r="G65" s="40" t="s">
        <v>52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49</v>
      </c>
      <c r="E76" s="32"/>
      <c r="F76" s="106" t="s">
        <v>50</v>
      </c>
      <c r="G76" s="42" t="s">
        <v>49</v>
      </c>
      <c r="H76" s="32"/>
      <c r="I76" s="32"/>
      <c r="J76" s="107" t="s">
        <v>50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24" t="str">
        <f>E7</f>
        <v>Rekonštrukcia a prístavba objektu zriadenia starostlivosti o deti do 3 rokov veku dieťaťa</v>
      </c>
      <c r="F85" s="225"/>
      <c r="G85" s="225"/>
      <c r="H85" s="22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97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5" t="str">
        <f>E9</f>
        <v xml:space="preserve">01 - SO 01.1. Detské jasle - stavebná časť </v>
      </c>
      <c r="F87" s="226"/>
      <c r="G87" s="226"/>
      <c r="H87" s="226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Krompachy</v>
      </c>
      <c r="G89" s="29"/>
      <c r="H89" s="29"/>
      <c r="I89" s="24" t="s">
        <v>20</v>
      </c>
      <c r="J89" s="52" t="str">
        <f>IF(J12="","",J12)</f>
        <v>6. 4. 2021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>Mesto Krompachy</v>
      </c>
      <c r="G91" s="29"/>
      <c r="H91" s="29"/>
      <c r="I91" s="24" t="s">
        <v>28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8" t="s">
        <v>102</v>
      </c>
      <c r="D94" s="100"/>
      <c r="E94" s="100"/>
      <c r="F94" s="100"/>
      <c r="G94" s="100"/>
      <c r="H94" s="100"/>
      <c r="I94" s="100"/>
      <c r="J94" s="109" t="s">
        <v>103</v>
      </c>
      <c r="K94" s="100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0" t="s">
        <v>104</v>
      </c>
      <c r="D96" s="29"/>
      <c r="E96" s="29"/>
      <c r="F96" s="29"/>
      <c r="G96" s="29"/>
      <c r="H96" s="29"/>
      <c r="I96" s="29"/>
      <c r="J96" s="68">
        <f>J170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105</v>
      </c>
    </row>
    <row r="97" spans="2:12" s="9" customFormat="1" ht="24.95" customHeight="1">
      <c r="B97" s="111"/>
      <c r="D97" s="112" t="s">
        <v>106</v>
      </c>
      <c r="E97" s="113"/>
      <c r="F97" s="113"/>
      <c r="G97" s="113"/>
      <c r="H97" s="113"/>
      <c r="I97" s="113"/>
      <c r="J97" s="114">
        <f>J171</f>
        <v>0</v>
      </c>
      <c r="L97" s="111"/>
    </row>
    <row r="98" spans="2:12" s="10" customFormat="1" ht="19.899999999999999" customHeight="1">
      <c r="B98" s="115"/>
      <c r="D98" s="116" t="s">
        <v>107</v>
      </c>
      <c r="E98" s="117"/>
      <c r="F98" s="117"/>
      <c r="G98" s="117"/>
      <c r="H98" s="117"/>
      <c r="I98" s="117"/>
      <c r="J98" s="118">
        <f>J172</f>
        <v>0</v>
      </c>
      <c r="L98" s="115"/>
    </row>
    <row r="99" spans="2:12" s="10" customFormat="1" ht="19.899999999999999" customHeight="1">
      <c r="B99" s="115"/>
      <c r="D99" s="116" t="s">
        <v>108</v>
      </c>
      <c r="E99" s="117"/>
      <c r="F99" s="117"/>
      <c r="G99" s="117"/>
      <c r="H99" s="117"/>
      <c r="I99" s="117"/>
      <c r="J99" s="118">
        <f>J187</f>
        <v>0</v>
      </c>
      <c r="L99" s="115"/>
    </row>
    <row r="100" spans="2:12" s="10" customFormat="1" ht="19.899999999999999" customHeight="1">
      <c r="B100" s="115"/>
      <c r="D100" s="116" t="s">
        <v>109</v>
      </c>
      <c r="E100" s="117"/>
      <c r="F100" s="117"/>
      <c r="G100" s="117"/>
      <c r="H100" s="117"/>
      <c r="I100" s="117"/>
      <c r="J100" s="118">
        <f>J200</f>
        <v>0</v>
      </c>
      <c r="L100" s="115"/>
    </row>
    <row r="101" spans="2:12" s="10" customFormat="1" ht="19.899999999999999" customHeight="1">
      <c r="B101" s="115"/>
      <c r="D101" s="116" t="s">
        <v>110</v>
      </c>
      <c r="E101" s="117"/>
      <c r="F101" s="117"/>
      <c r="G101" s="117"/>
      <c r="H101" s="117"/>
      <c r="I101" s="117"/>
      <c r="J101" s="118">
        <f>J211</f>
        <v>0</v>
      </c>
      <c r="L101" s="115"/>
    </row>
    <row r="102" spans="2:12" s="10" customFormat="1" ht="19.899999999999999" customHeight="1">
      <c r="B102" s="115"/>
      <c r="D102" s="116" t="s">
        <v>111</v>
      </c>
      <c r="E102" s="117"/>
      <c r="F102" s="117"/>
      <c r="G102" s="117"/>
      <c r="H102" s="117"/>
      <c r="I102" s="117"/>
      <c r="J102" s="118">
        <f>J225</f>
        <v>0</v>
      </c>
      <c r="L102" s="115"/>
    </row>
    <row r="103" spans="2:12" s="10" customFormat="1" ht="19.899999999999999" customHeight="1">
      <c r="B103" s="115"/>
      <c r="D103" s="116" t="s">
        <v>112</v>
      </c>
      <c r="E103" s="117"/>
      <c r="F103" s="117"/>
      <c r="G103" s="117"/>
      <c r="H103" s="117"/>
      <c r="I103" s="117"/>
      <c r="J103" s="118">
        <f>J237</f>
        <v>0</v>
      </c>
      <c r="L103" s="115"/>
    </row>
    <row r="104" spans="2:12" s="10" customFormat="1" ht="19.899999999999999" customHeight="1">
      <c r="B104" s="115"/>
      <c r="D104" s="116" t="s">
        <v>113</v>
      </c>
      <c r="E104" s="117"/>
      <c r="F104" s="117"/>
      <c r="G104" s="117"/>
      <c r="H104" s="117"/>
      <c r="I104" s="117"/>
      <c r="J104" s="118">
        <f>J275</f>
        <v>0</v>
      </c>
      <c r="L104" s="115"/>
    </row>
    <row r="105" spans="2:12" s="10" customFormat="1" ht="19.899999999999999" customHeight="1">
      <c r="B105" s="115"/>
      <c r="D105" s="116" t="s">
        <v>114</v>
      </c>
      <c r="E105" s="117"/>
      <c r="F105" s="117"/>
      <c r="G105" s="117"/>
      <c r="H105" s="117"/>
      <c r="I105" s="117"/>
      <c r="J105" s="118">
        <f>J292</f>
        <v>0</v>
      </c>
      <c r="L105" s="115"/>
    </row>
    <row r="106" spans="2:12" s="9" customFormat="1" ht="24.95" customHeight="1">
      <c r="B106" s="111"/>
      <c r="D106" s="112" t="s">
        <v>115</v>
      </c>
      <c r="E106" s="113"/>
      <c r="F106" s="113"/>
      <c r="G106" s="113"/>
      <c r="H106" s="113"/>
      <c r="I106" s="113"/>
      <c r="J106" s="114">
        <f>J294</f>
        <v>0</v>
      </c>
      <c r="L106" s="111"/>
    </row>
    <row r="107" spans="2:12" s="9" customFormat="1" ht="24.95" customHeight="1">
      <c r="B107" s="111"/>
      <c r="D107" s="112" t="s">
        <v>116</v>
      </c>
      <c r="E107" s="113"/>
      <c r="F107" s="113"/>
      <c r="G107" s="113"/>
      <c r="H107" s="113"/>
      <c r="I107" s="113"/>
      <c r="J107" s="114">
        <f>J295</f>
        <v>0</v>
      </c>
      <c r="L107" s="111"/>
    </row>
    <row r="108" spans="2:12" s="10" customFormat="1" ht="19.899999999999999" customHeight="1">
      <c r="B108" s="115"/>
      <c r="D108" s="116" t="s">
        <v>117</v>
      </c>
      <c r="E108" s="117"/>
      <c r="F108" s="117"/>
      <c r="G108" s="117"/>
      <c r="H108" s="117"/>
      <c r="I108" s="117"/>
      <c r="J108" s="118">
        <f>J296</f>
        <v>0</v>
      </c>
      <c r="L108" s="115"/>
    </row>
    <row r="109" spans="2:12" s="10" customFormat="1" ht="19.899999999999999" customHeight="1">
      <c r="B109" s="115"/>
      <c r="D109" s="116" t="s">
        <v>118</v>
      </c>
      <c r="E109" s="117"/>
      <c r="F109" s="117"/>
      <c r="G109" s="117"/>
      <c r="H109" s="117"/>
      <c r="I109" s="117"/>
      <c r="J109" s="118">
        <f>J306</f>
        <v>0</v>
      </c>
      <c r="L109" s="115"/>
    </row>
    <row r="110" spans="2:12" s="10" customFormat="1" ht="19.899999999999999" customHeight="1">
      <c r="B110" s="115"/>
      <c r="D110" s="116" t="s">
        <v>119</v>
      </c>
      <c r="E110" s="117"/>
      <c r="F110" s="117"/>
      <c r="G110" s="117"/>
      <c r="H110" s="117"/>
      <c r="I110" s="117"/>
      <c r="J110" s="118">
        <f>J325</f>
        <v>0</v>
      </c>
      <c r="L110" s="115"/>
    </row>
    <row r="111" spans="2:12" s="10" customFormat="1" ht="19.899999999999999" customHeight="1">
      <c r="B111" s="115"/>
      <c r="D111" s="116" t="s">
        <v>120</v>
      </c>
      <c r="E111" s="117"/>
      <c r="F111" s="117"/>
      <c r="G111" s="117"/>
      <c r="H111" s="117"/>
      <c r="I111" s="117"/>
      <c r="J111" s="118">
        <f>J346</f>
        <v>0</v>
      </c>
      <c r="L111" s="115"/>
    </row>
    <row r="112" spans="2:12" s="10" customFormat="1" ht="19.899999999999999" customHeight="1">
      <c r="B112" s="115"/>
      <c r="D112" s="116" t="s">
        <v>121</v>
      </c>
      <c r="E112" s="117"/>
      <c r="F112" s="117"/>
      <c r="G112" s="117"/>
      <c r="H112" s="117"/>
      <c r="I112" s="117"/>
      <c r="J112" s="118">
        <f>J392</f>
        <v>0</v>
      </c>
      <c r="L112" s="115"/>
    </row>
    <row r="113" spans="2:12" s="10" customFormat="1" ht="19.899999999999999" customHeight="1">
      <c r="B113" s="115"/>
      <c r="D113" s="116" t="s">
        <v>122</v>
      </c>
      <c r="E113" s="117"/>
      <c r="F113" s="117"/>
      <c r="G113" s="117"/>
      <c r="H113" s="117"/>
      <c r="I113" s="117"/>
      <c r="J113" s="118">
        <f>J396</f>
        <v>0</v>
      </c>
      <c r="L113" s="115"/>
    </row>
    <row r="114" spans="2:12" s="10" customFormat="1" ht="19.899999999999999" customHeight="1">
      <c r="B114" s="115"/>
      <c r="D114" s="116" t="s">
        <v>123</v>
      </c>
      <c r="E114" s="117"/>
      <c r="F114" s="117"/>
      <c r="G114" s="117"/>
      <c r="H114" s="117"/>
      <c r="I114" s="117"/>
      <c r="J114" s="118">
        <f>J436</f>
        <v>0</v>
      </c>
      <c r="L114" s="115"/>
    </row>
    <row r="115" spans="2:12" s="10" customFormat="1" ht="19.899999999999999" customHeight="1">
      <c r="B115" s="115"/>
      <c r="D115" s="116" t="s">
        <v>124</v>
      </c>
      <c r="E115" s="117"/>
      <c r="F115" s="117"/>
      <c r="G115" s="117"/>
      <c r="H115" s="117"/>
      <c r="I115" s="117"/>
      <c r="J115" s="118">
        <f>J450</f>
        <v>0</v>
      </c>
      <c r="L115" s="115"/>
    </row>
    <row r="116" spans="2:12" s="10" customFormat="1" ht="19.899999999999999" customHeight="1">
      <c r="B116" s="115"/>
      <c r="D116" s="116" t="s">
        <v>125</v>
      </c>
      <c r="E116" s="117"/>
      <c r="F116" s="117"/>
      <c r="G116" s="117"/>
      <c r="H116" s="117"/>
      <c r="I116" s="117"/>
      <c r="J116" s="118">
        <f>J460</f>
        <v>0</v>
      </c>
      <c r="L116" s="115"/>
    </row>
    <row r="117" spans="2:12" s="10" customFormat="1" ht="19.899999999999999" customHeight="1">
      <c r="B117" s="115"/>
      <c r="D117" s="116" t="s">
        <v>126</v>
      </c>
      <c r="E117" s="117"/>
      <c r="F117" s="117"/>
      <c r="G117" s="117"/>
      <c r="H117" s="117"/>
      <c r="I117" s="117"/>
      <c r="J117" s="118">
        <f>J472</f>
        <v>0</v>
      </c>
      <c r="L117" s="115"/>
    </row>
    <row r="118" spans="2:12" s="10" customFormat="1" ht="19.899999999999999" customHeight="1">
      <c r="B118" s="115"/>
      <c r="D118" s="116" t="s">
        <v>127</v>
      </c>
      <c r="E118" s="117"/>
      <c r="F118" s="117"/>
      <c r="G118" s="117"/>
      <c r="H118" s="117"/>
      <c r="I118" s="117"/>
      <c r="J118" s="118">
        <f>J501</f>
        <v>0</v>
      </c>
      <c r="L118" s="115"/>
    </row>
    <row r="119" spans="2:12" s="10" customFormat="1" ht="19.899999999999999" customHeight="1">
      <c r="B119" s="115"/>
      <c r="D119" s="116" t="s">
        <v>128</v>
      </c>
      <c r="E119" s="117"/>
      <c r="F119" s="117"/>
      <c r="G119" s="117"/>
      <c r="H119" s="117"/>
      <c r="I119" s="117"/>
      <c r="J119" s="118">
        <f>J520</f>
        <v>0</v>
      </c>
      <c r="L119" s="115"/>
    </row>
    <row r="120" spans="2:12" s="10" customFormat="1" ht="19.899999999999999" customHeight="1">
      <c r="B120" s="115"/>
      <c r="D120" s="116" t="s">
        <v>129</v>
      </c>
      <c r="E120" s="117"/>
      <c r="F120" s="117"/>
      <c r="G120" s="117"/>
      <c r="H120" s="117"/>
      <c r="I120" s="117"/>
      <c r="J120" s="118">
        <f>J523</f>
        <v>0</v>
      </c>
      <c r="L120" s="115"/>
    </row>
    <row r="121" spans="2:12" s="10" customFormat="1" ht="19.899999999999999" customHeight="1">
      <c r="B121" s="115"/>
      <c r="D121" s="116" t="s">
        <v>130</v>
      </c>
      <c r="E121" s="117"/>
      <c r="F121" s="117"/>
      <c r="G121" s="117"/>
      <c r="H121" s="117"/>
      <c r="I121" s="117"/>
      <c r="J121" s="118">
        <f>J526</f>
        <v>0</v>
      </c>
      <c r="L121" s="115"/>
    </row>
    <row r="122" spans="2:12" s="10" customFormat="1" ht="19.899999999999999" customHeight="1">
      <c r="B122" s="115"/>
      <c r="D122" s="116" t="s">
        <v>131</v>
      </c>
      <c r="E122" s="117"/>
      <c r="F122" s="117"/>
      <c r="G122" s="117"/>
      <c r="H122" s="117"/>
      <c r="I122" s="117"/>
      <c r="J122" s="118">
        <f>J540</f>
        <v>0</v>
      </c>
      <c r="L122" s="115"/>
    </row>
    <row r="123" spans="2:12" s="10" customFormat="1" ht="19.899999999999999" customHeight="1">
      <c r="B123" s="115"/>
      <c r="D123" s="116" t="s">
        <v>132</v>
      </c>
      <c r="E123" s="117"/>
      <c r="F123" s="117"/>
      <c r="G123" s="117"/>
      <c r="H123" s="117"/>
      <c r="I123" s="117"/>
      <c r="J123" s="118">
        <f>J547</f>
        <v>0</v>
      </c>
      <c r="L123" s="115"/>
    </row>
    <row r="124" spans="2:12" s="10" customFormat="1" ht="19.899999999999999" customHeight="1">
      <c r="B124" s="115"/>
      <c r="D124" s="116" t="s">
        <v>133</v>
      </c>
      <c r="E124" s="117"/>
      <c r="F124" s="117"/>
      <c r="G124" s="117"/>
      <c r="H124" s="117"/>
      <c r="I124" s="117"/>
      <c r="J124" s="118">
        <f>J555</f>
        <v>0</v>
      </c>
      <c r="L124" s="115"/>
    </row>
    <row r="125" spans="2:12" s="10" customFormat="1" ht="19.899999999999999" customHeight="1">
      <c r="B125" s="115"/>
      <c r="D125" s="116" t="s">
        <v>134</v>
      </c>
      <c r="E125" s="117"/>
      <c r="F125" s="117"/>
      <c r="G125" s="117"/>
      <c r="H125" s="117"/>
      <c r="I125" s="117"/>
      <c r="J125" s="118">
        <f>J565</f>
        <v>0</v>
      </c>
      <c r="L125" s="115"/>
    </row>
    <row r="126" spans="2:12" s="10" customFormat="1" ht="19.899999999999999" customHeight="1">
      <c r="B126" s="115"/>
      <c r="D126" s="116" t="s">
        <v>135</v>
      </c>
      <c r="E126" s="117"/>
      <c r="F126" s="117"/>
      <c r="G126" s="117"/>
      <c r="H126" s="117"/>
      <c r="I126" s="117"/>
      <c r="J126" s="118">
        <f>J569</f>
        <v>0</v>
      </c>
      <c r="L126" s="115"/>
    </row>
    <row r="127" spans="2:12" s="10" customFormat="1" ht="19.899999999999999" customHeight="1">
      <c r="B127" s="115"/>
      <c r="D127" s="116" t="s">
        <v>136</v>
      </c>
      <c r="E127" s="117"/>
      <c r="F127" s="117"/>
      <c r="G127" s="117"/>
      <c r="H127" s="117"/>
      <c r="I127" s="117"/>
      <c r="J127" s="118">
        <f>J573</f>
        <v>0</v>
      </c>
      <c r="L127" s="115"/>
    </row>
    <row r="128" spans="2:12" s="10" customFormat="1" ht="19.899999999999999" customHeight="1">
      <c r="B128" s="115"/>
      <c r="D128" s="116" t="s">
        <v>137</v>
      </c>
      <c r="E128" s="117"/>
      <c r="F128" s="117"/>
      <c r="G128" s="117"/>
      <c r="H128" s="117"/>
      <c r="I128" s="117"/>
      <c r="J128" s="118">
        <f>J575</f>
        <v>0</v>
      </c>
      <c r="L128" s="115"/>
    </row>
    <row r="129" spans="1:65" s="9" customFormat="1" ht="24.95" customHeight="1">
      <c r="B129" s="111"/>
      <c r="D129" s="112" t="s">
        <v>138</v>
      </c>
      <c r="E129" s="113"/>
      <c r="F129" s="113"/>
      <c r="G129" s="113"/>
      <c r="H129" s="113"/>
      <c r="I129" s="113"/>
      <c r="J129" s="114">
        <f>J577</f>
        <v>0</v>
      </c>
      <c r="L129" s="111"/>
    </row>
    <row r="130" spans="1:65" s="10" customFormat="1" ht="19.899999999999999" customHeight="1">
      <c r="B130" s="115"/>
      <c r="D130" s="116" t="s">
        <v>139</v>
      </c>
      <c r="E130" s="117"/>
      <c r="F130" s="117"/>
      <c r="G130" s="117"/>
      <c r="H130" s="117"/>
      <c r="I130" s="117"/>
      <c r="J130" s="118">
        <f>J578</f>
        <v>0</v>
      </c>
      <c r="L130" s="115"/>
    </row>
    <row r="131" spans="1:65" s="9" customFormat="1" ht="24.95" customHeight="1">
      <c r="B131" s="111"/>
      <c r="D131" s="112" t="s">
        <v>140</v>
      </c>
      <c r="E131" s="113"/>
      <c r="F131" s="113"/>
      <c r="G131" s="113"/>
      <c r="H131" s="113"/>
      <c r="I131" s="113"/>
      <c r="J131" s="114">
        <f>J587</f>
        <v>0</v>
      </c>
      <c r="L131" s="111"/>
    </row>
    <row r="132" spans="1:65" s="10" customFormat="1" ht="19.899999999999999" customHeight="1">
      <c r="B132" s="115"/>
      <c r="D132" s="116" t="s">
        <v>141</v>
      </c>
      <c r="E132" s="117"/>
      <c r="F132" s="117"/>
      <c r="G132" s="117"/>
      <c r="H132" s="117"/>
      <c r="I132" s="117"/>
      <c r="J132" s="118">
        <f>J588</f>
        <v>0</v>
      </c>
      <c r="L132" s="115"/>
    </row>
    <row r="133" spans="1:65" s="10" customFormat="1" ht="19.899999999999999" customHeight="1">
      <c r="B133" s="115"/>
      <c r="D133" s="116" t="s">
        <v>142</v>
      </c>
      <c r="E133" s="117"/>
      <c r="F133" s="117"/>
      <c r="G133" s="117"/>
      <c r="H133" s="117"/>
      <c r="I133" s="117"/>
      <c r="J133" s="118">
        <f>J600</f>
        <v>0</v>
      </c>
      <c r="L133" s="115"/>
    </row>
    <row r="134" spans="1:65" s="10" customFormat="1" ht="19.899999999999999" customHeight="1">
      <c r="B134" s="115"/>
      <c r="D134" s="116" t="s">
        <v>143</v>
      </c>
      <c r="E134" s="117"/>
      <c r="F134" s="117"/>
      <c r="G134" s="117"/>
      <c r="H134" s="117"/>
      <c r="I134" s="117"/>
      <c r="J134" s="118">
        <f>J604</f>
        <v>0</v>
      </c>
      <c r="L134" s="115"/>
    </row>
    <row r="135" spans="1:65" s="10" customFormat="1" ht="19.899999999999999" customHeight="1">
      <c r="B135" s="115"/>
      <c r="D135" s="116" t="s">
        <v>144</v>
      </c>
      <c r="E135" s="117"/>
      <c r="F135" s="117"/>
      <c r="G135" s="117"/>
      <c r="H135" s="117"/>
      <c r="I135" s="117"/>
      <c r="J135" s="118">
        <f>J609</f>
        <v>0</v>
      </c>
      <c r="L135" s="115"/>
    </row>
    <row r="136" spans="1:65" s="10" customFormat="1" ht="19.899999999999999" customHeight="1">
      <c r="B136" s="115"/>
      <c r="D136" s="116" t="s">
        <v>145</v>
      </c>
      <c r="E136" s="117"/>
      <c r="F136" s="117"/>
      <c r="G136" s="117"/>
      <c r="H136" s="117"/>
      <c r="I136" s="117"/>
      <c r="J136" s="118">
        <f>J628</f>
        <v>0</v>
      </c>
      <c r="L136" s="115"/>
    </row>
    <row r="137" spans="1:65" s="10" customFormat="1" ht="19.899999999999999" customHeight="1">
      <c r="B137" s="115"/>
      <c r="D137" s="116" t="s">
        <v>146</v>
      </c>
      <c r="E137" s="117"/>
      <c r="F137" s="117"/>
      <c r="G137" s="117"/>
      <c r="H137" s="117"/>
      <c r="I137" s="117"/>
      <c r="J137" s="118">
        <f>J635</f>
        <v>0</v>
      </c>
      <c r="L137" s="115"/>
    </row>
    <row r="138" spans="1:65" s="10" customFormat="1" ht="19.899999999999999" customHeight="1">
      <c r="B138" s="115"/>
      <c r="D138" s="116" t="s">
        <v>147</v>
      </c>
      <c r="E138" s="117"/>
      <c r="F138" s="117"/>
      <c r="G138" s="117"/>
      <c r="H138" s="117"/>
      <c r="I138" s="117"/>
      <c r="J138" s="118">
        <f>J642</f>
        <v>0</v>
      </c>
      <c r="L138" s="115"/>
    </row>
    <row r="139" spans="1:65" s="10" customFormat="1" ht="19.899999999999999" customHeight="1">
      <c r="B139" s="115"/>
      <c r="D139" s="116" t="s">
        <v>148</v>
      </c>
      <c r="E139" s="117"/>
      <c r="F139" s="117"/>
      <c r="G139" s="117"/>
      <c r="H139" s="117"/>
      <c r="I139" s="117"/>
      <c r="J139" s="118">
        <f>J675</f>
        <v>0</v>
      </c>
      <c r="L139" s="115"/>
    </row>
    <row r="140" spans="1:65" s="10" customFormat="1" ht="19.899999999999999" customHeight="1">
      <c r="B140" s="115"/>
      <c r="D140" s="116" t="s">
        <v>149</v>
      </c>
      <c r="E140" s="117"/>
      <c r="F140" s="117"/>
      <c r="G140" s="117"/>
      <c r="H140" s="117"/>
      <c r="I140" s="117"/>
      <c r="J140" s="118">
        <f>J694</f>
        <v>0</v>
      </c>
      <c r="L140" s="115"/>
    </row>
    <row r="141" spans="1:65" s="2" customFormat="1" ht="21.75" customHeight="1">
      <c r="A141" s="29"/>
      <c r="B141" s="30"/>
      <c r="C141" s="29"/>
      <c r="D141" s="29"/>
      <c r="E141" s="29"/>
      <c r="F141" s="29"/>
      <c r="G141" s="29"/>
      <c r="H141" s="29"/>
      <c r="I141" s="29"/>
      <c r="J141" s="29"/>
      <c r="K141" s="29"/>
      <c r="L141" s="3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</row>
    <row r="142" spans="1:65" s="2" customFormat="1" ht="6.95" customHeight="1">
      <c r="A142" s="29"/>
      <c r="B142" s="30"/>
      <c r="C142" s="29"/>
      <c r="D142" s="29"/>
      <c r="E142" s="29"/>
      <c r="F142" s="29"/>
      <c r="G142" s="29"/>
      <c r="H142" s="29"/>
      <c r="I142" s="29"/>
      <c r="J142" s="29"/>
      <c r="K142" s="29"/>
      <c r="L142" s="3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</row>
    <row r="143" spans="1:65" s="2" customFormat="1" ht="29.25" customHeight="1">
      <c r="A143" s="29"/>
      <c r="B143" s="30"/>
      <c r="C143" s="110" t="s">
        <v>150</v>
      </c>
      <c r="D143" s="29"/>
      <c r="E143" s="29"/>
      <c r="F143" s="29"/>
      <c r="G143" s="29"/>
      <c r="H143" s="29"/>
      <c r="I143" s="29"/>
      <c r="J143" s="119">
        <f>ROUND(J144 + J145 + J146 + J147 + J148 + J149,2)</f>
        <v>0</v>
      </c>
      <c r="K143" s="29"/>
      <c r="L143" s="39"/>
      <c r="N143" s="120" t="s">
        <v>38</v>
      </c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</row>
    <row r="144" spans="1:65" s="2" customFormat="1" ht="18" customHeight="1">
      <c r="A144" s="29"/>
      <c r="B144" s="121"/>
      <c r="C144" s="122"/>
      <c r="D144" s="228" t="s">
        <v>151</v>
      </c>
      <c r="E144" s="229"/>
      <c r="F144" s="229"/>
      <c r="G144" s="122"/>
      <c r="H144" s="122"/>
      <c r="I144" s="122"/>
      <c r="J144" s="124">
        <v>0</v>
      </c>
      <c r="K144" s="122"/>
      <c r="L144" s="125"/>
      <c r="M144" s="126"/>
      <c r="N144" s="127" t="s">
        <v>40</v>
      </c>
      <c r="O144" s="126"/>
      <c r="P144" s="126"/>
      <c r="Q144" s="126"/>
      <c r="R144" s="126"/>
      <c r="S144" s="122"/>
      <c r="T144" s="122"/>
      <c r="U144" s="122"/>
      <c r="V144" s="122"/>
      <c r="W144" s="122"/>
      <c r="X144" s="122"/>
      <c r="Y144" s="122"/>
      <c r="Z144" s="122"/>
      <c r="AA144" s="122"/>
      <c r="AB144" s="122"/>
      <c r="AC144" s="122"/>
      <c r="AD144" s="122"/>
      <c r="AE144" s="122"/>
      <c r="AF144" s="126"/>
      <c r="AG144" s="126"/>
      <c r="AH144" s="126"/>
      <c r="AI144" s="126"/>
      <c r="AJ144" s="126"/>
      <c r="AK144" s="126"/>
      <c r="AL144" s="126"/>
      <c r="AM144" s="126"/>
      <c r="AN144" s="126"/>
      <c r="AO144" s="126"/>
      <c r="AP144" s="126"/>
      <c r="AQ144" s="126"/>
      <c r="AR144" s="126"/>
      <c r="AS144" s="126"/>
      <c r="AT144" s="126"/>
      <c r="AU144" s="126"/>
      <c r="AV144" s="126"/>
      <c r="AW144" s="126"/>
      <c r="AX144" s="126"/>
      <c r="AY144" s="128" t="s">
        <v>152</v>
      </c>
      <c r="AZ144" s="126"/>
      <c r="BA144" s="126"/>
      <c r="BB144" s="126"/>
      <c r="BC144" s="126"/>
      <c r="BD144" s="126"/>
      <c r="BE144" s="129">
        <f t="shared" ref="BE144:BE149" si="0">IF(N144="základná",J144,0)</f>
        <v>0</v>
      </c>
      <c r="BF144" s="129">
        <f t="shared" ref="BF144:BF149" si="1">IF(N144="znížená",J144,0)</f>
        <v>0</v>
      </c>
      <c r="BG144" s="129">
        <f t="shared" ref="BG144:BG149" si="2">IF(N144="zákl. prenesená",J144,0)</f>
        <v>0</v>
      </c>
      <c r="BH144" s="129">
        <f t="shared" ref="BH144:BH149" si="3">IF(N144="zníž. prenesená",J144,0)</f>
        <v>0</v>
      </c>
      <c r="BI144" s="129">
        <f t="shared" ref="BI144:BI149" si="4">IF(N144="nulová",J144,0)</f>
        <v>0</v>
      </c>
      <c r="BJ144" s="128" t="s">
        <v>153</v>
      </c>
      <c r="BK144" s="126"/>
      <c r="BL144" s="126"/>
      <c r="BM144" s="126"/>
    </row>
    <row r="145" spans="1:65" s="2" customFormat="1" ht="18" customHeight="1">
      <c r="A145" s="29"/>
      <c r="B145" s="121"/>
      <c r="C145" s="122"/>
      <c r="D145" s="228" t="s">
        <v>154</v>
      </c>
      <c r="E145" s="229"/>
      <c r="F145" s="229"/>
      <c r="G145" s="122"/>
      <c r="H145" s="122"/>
      <c r="I145" s="122"/>
      <c r="J145" s="124">
        <v>0</v>
      </c>
      <c r="K145" s="122"/>
      <c r="L145" s="125"/>
      <c r="M145" s="126"/>
      <c r="N145" s="127" t="s">
        <v>40</v>
      </c>
      <c r="O145" s="126"/>
      <c r="P145" s="126"/>
      <c r="Q145" s="126"/>
      <c r="R145" s="126"/>
      <c r="S145" s="122"/>
      <c r="T145" s="122"/>
      <c r="U145" s="122"/>
      <c r="V145" s="122"/>
      <c r="W145" s="122"/>
      <c r="X145" s="122"/>
      <c r="Y145" s="122"/>
      <c r="Z145" s="122"/>
      <c r="AA145" s="122"/>
      <c r="AB145" s="122"/>
      <c r="AC145" s="122"/>
      <c r="AD145" s="122"/>
      <c r="AE145" s="122"/>
      <c r="AF145" s="126"/>
      <c r="AG145" s="126"/>
      <c r="AH145" s="126"/>
      <c r="AI145" s="126"/>
      <c r="AJ145" s="126"/>
      <c r="AK145" s="126"/>
      <c r="AL145" s="126"/>
      <c r="AM145" s="126"/>
      <c r="AN145" s="126"/>
      <c r="AO145" s="126"/>
      <c r="AP145" s="126"/>
      <c r="AQ145" s="126"/>
      <c r="AR145" s="126"/>
      <c r="AS145" s="126"/>
      <c r="AT145" s="126"/>
      <c r="AU145" s="126"/>
      <c r="AV145" s="126"/>
      <c r="AW145" s="126"/>
      <c r="AX145" s="126"/>
      <c r="AY145" s="128" t="s">
        <v>152</v>
      </c>
      <c r="AZ145" s="126"/>
      <c r="BA145" s="126"/>
      <c r="BB145" s="126"/>
      <c r="BC145" s="126"/>
      <c r="BD145" s="126"/>
      <c r="BE145" s="129">
        <f t="shared" si="0"/>
        <v>0</v>
      </c>
      <c r="BF145" s="129">
        <f t="shared" si="1"/>
        <v>0</v>
      </c>
      <c r="BG145" s="129">
        <f t="shared" si="2"/>
        <v>0</v>
      </c>
      <c r="BH145" s="129">
        <f t="shared" si="3"/>
        <v>0</v>
      </c>
      <c r="BI145" s="129">
        <f t="shared" si="4"/>
        <v>0</v>
      </c>
      <c r="BJ145" s="128" t="s">
        <v>153</v>
      </c>
      <c r="BK145" s="126"/>
      <c r="BL145" s="126"/>
      <c r="BM145" s="126"/>
    </row>
    <row r="146" spans="1:65" s="2" customFormat="1" ht="18" customHeight="1">
      <c r="A146" s="29"/>
      <c r="B146" s="121"/>
      <c r="C146" s="122"/>
      <c r="D146" s="228" t="s">
        <v>155</v>
      </c>
      <c r="E146" s="229"/>
      <c r="F146" s="229"/>
      <c r="G146" s="122"/>
      <c r="H146" s="122"/>
      <c r="I146" s="122"/>
      <c r="J146" s="124">
        <v>0</v>
      </c>
      <c r="K146" s="122"/>
      <c r="L146" s="125"/>
      <c r="M146" s="126"/>
      <c r="N146" s="127" t="s">
        <v>40</v>
      </c>
      <c r="O146" s="126"/>
      <c r="P146" s="126"/>
      <c r="Q146" s="126"/>
      <c r="R146" s="126"/>
      <c r="S146" s="122"/>
      <c r="T146" s="122"/>
      <c r="U146" s="122"/>
      <c r="V146" s="122"/>
      <c r="W146" s="122"/>
      <c r="X146" s="122"/>
      <c r="Y146" s="122"/>
      <c r="Z146" s="122"/>
      <c r="AA146" s="122"/>
      <c r="AB146" s="122"/>
      <c r="AC146" s="122"/>
      <c r="AD146" s="122"/>
      <c r="AE146" s="122"/>
      <c r="AF146" s="126"/>
      <c r="AG146" s="126"/>
      <c r="AH146" s="126"/>
      <c r="AI146" s="126"/>
      <c r="AJ146" s="126"/>
      <c r="AK146" s="126"/>
      <c r="AL146" s="126"/>
      <c r="AM146" s="126"/>
      <c r="AN146" s="126"/>
      <c r="AO146" s="126"/>
      <c r="AP146" s="126"/>
      <c r="AQ146" s="126"/>
      <c r="AR146" s="126"/>
      <c r="AS146" s="126"/>
      <c r="AT146" s="126"/>
      <c r="AU146" s="126"/>
      <c r="AV146" s="126"/>
      <c r="AW146" s="126"/>
      <c r="AX146" s="126"/>
      <c r="AY146" s="128" t="s">
        <v>152</v>
      </c>
      <c r="AZ146" s="126"/>
      <c r="BA146" s="126"/>
      <c r="BB146" s="126"/>
      <c r="BC146" s="126"/>
      <c r="BD146" s="126"/>
      <c r="BE146" s="129">
        <f t="shared" si="0"/>
        <v>0</v>
      </c>
      <c r="BF146" s="129">
        <f t="shared" si="1"/>
        <v>0</v>
      </c>
      <c r="BG146" s="129">
        <f t="shared" si="2"/>
        <v>0</v>
      </c>
      <c r="BH146" s="129">
        <f t="shared" si="3"/>
        <v>0</v>
      </c>
      <c r="BI146" s="129">
        <f t="shared" si="4"/>
        <v>0</v>
      </c>
      <c r="BJ146" s="128" t="s">
        <v>153</v>
      </c>
      <c r="BK146" s="126"/>
      <c r="BL146" s="126"/>
      <c r="BM146" s="126"/>
    </row>
    <row r="147" spans="1:65" s="2" customFormat="1" ht="18" customHeight="1">
      <c r="A147" s="29"/>
      <c r="B147" s="121"/>
      <c r="C147" s="122"/>
      <c r="D147" s="228" t="s">
        <v>156</v>
      </c>
      <c r="E147" s="229"/>
      <c r="F147" s="229"/>
      <c r="G147" s="122"/>
      <c r="H147" s="122"/>
      <c r="I147" s="122"/>
      <c r="J147" s="124">
        <v>0</v>
      </c>
      <c r="K147" s="122"/>
      <c r="L147" s="125"/>
      <c r="M147" s="126"/>
      <c r="N147" s="127" t="s">
        <v>40</v>
      </c>
      <c r="O147" s="126"/>
      <c r="P147" s="126"/>
      <c r="Q147" s="126"/>
      <c r="R147" s="126"/>
      <c r="S147" s="122"/>
      <c r="T147" s="122"/>
      <c r="U147" s="122"/>
      <c r="V147" s="122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6"/>
      <c r="AG147" s="126"/>
      <c r="AH147" s="126"/>
      <c r="AI147" s="126"/>
      <c r="AJ147" s="126"/>
      <c r="AK147" s="126"/>
      <c r="AL147" s="126"/>
      <c r="AM147" s="126"/>
      <c r="AN147" s="126"/>
      <c r="AO147" s="126"/>
      <c r="AP147" s="126"/>
      <c r="AQ147" s="126"/>
      <c r="AR147" s="126"/>
      <c r="AS147" s="126"/>
      <c r="AT147" s="126"/>
      <c r="AU147" s="126"/>
      <c r="AV147" s="126"/>
      <c r="AW147" s="126"/>
      <c r="AX147" s="126"/>
      <c r="AY147" s="128" t="s">
        <v>152</v>
      </c>
      <c r="AZ147" s="126"/>
      <c r="BA147" s="126"/>
      <c r="BB147" s="126"/>
      <c r="BC147" s="126"/>
      <c r="BD147" s="126"/>
      <c r="BE147" s="129">
        <f t="shared" si="0"/>
        <v>0</v>
      </c>
      <c r="BF147" s="129">
        <f t="shared" si="1"/>
        <v>0</v>
      </c>
      <c r="BG147" s="129">
        <f t="shared" si="2"/>
        <v>0</v>
      </c>
      <c r="BH147" s="129">
        <f t="shared" si="3"/>
        <v>0</v>
      </c>
      <c r="BI147" s="129">
        <f t="shared" si="4"/>
        <v>0</v>
      </c>
      <c r="BJ147" s="128" t="s">
        <v>153</v>
      </c>
      <c r="BK147" s="126"/>
      <c r="BL147" s="126"/>
      <c r="BM147" s="126"/>
    </row>
    <row r="148" spans="1:65" s="2" customFormat="1" ht="18" customHeight="1">
      <c r="A148" s="29"/>
      <c r="B148" s="121"/>
      <c r="C148" s="122"/>
      <c r="D148" s="228" t="s">
        <v>157</v>
      </c>
      <c r="E148" s="229"/>
      <c r="F148" s="229"/>
      <c r="G148" s="122"/>
      <c r="H148" s="122"/>
      <c r="I148" s="122"/>
      <c r="J148" s="124">
        <v>0</v>
      </c>
      <c r="K148" s="122"/>
      <c r="L148" s="125"/>
      <c r="M148" s="126"/>
      <c r="N148" s="127" t="s">
        <v>40</v>
      </c>
      <c r="O148" s="126"/>
      <c r="P148" s="126"/>
      <c r="Q148" s="126"/>
      <c r="R148" s="126"/>
      <c r="S148" s="122"/>
      <c r="T148" s="122"/>
      <c r="U148" s="122"/>
      <c r="V148" s="122"/>
      <c r="W148" s="122"/>
      <c r="X148" s="122"/>
      <c r="Y148" s="122"/>
      <c r="Z148" s="122"/>
      <c r="AA148" s="122"/>
      <c r="AB148" s="122"/>
      <c r="AC148" s="122"/>
      <c r="AD148" s="122"/>
      <c r="AE148" s="122"/>
      <c r="AF148" s="126"/>
      <c r="AG148" s="126"/>
      <c r="AH148" s="126"/>
      <c r="AI148" s="126"/>
      <c r="AJ148" s="126"/>
      <c r="AK148" s="126"/>
      <c r="AL148" s="126"/>
      <c r="AM148" s="126"/>
      <c r="AN148" s="126"/>
      <c r="AO148" s="126"/>
      <c r="AP148" s="126"/>
      <c r="AQ148" s="126"/>
      <c r="AR148" s="126"/>
      <c r="AS148" s="126"/>
      <c r="AT148" s="126"/>
      <c r="AU148" s="126"/>
      <c r="AV148" s="126"/>
      <c r="AW148" s="126"/>
      <c r="AX148" s="126"/>
      <c r="AY148" s="128" t="s">
        <v>152</v>
      </c>
      <c r="AZ148" s="126"/>
      <c r="BA148" s="126"/>
      <c r="BB148" s="126"/>
      <c r="BC148" s="126"/>
      <c r="BD148" s="126"/>
      <c r="BE148" s="129">
        <f t="shared" si="0"/>
        <v>0</v>
      </c>
      <c r="BF148" s="129">
        <f t="shared" si="1"/>
        <v>0</v>
      </c>
      <c r="BG148" s="129">
        <f t="shared" si="2"/>
        <v>0</v>
      </c>
      <c r="BH148" s="129">
        <f t="shared" si="3"/>
        <v>0</v>
      </c>
      <c r="BI148" s="129">
        <f t="shared" si="4"/>
        <v>0</v>
      </c>
      <c r="BJ148" s="128" t="s">
        <v>153</v>
      </c>
      <c r="BK148" s="126"/>
      <c r="BL148" s="126"/>
      <c r="BM148" s="126"/>
    </row>
    <row r="149" spans="1:65" s="2" customFormat="1" ht="18" customHeight="1">
      <c r="A149" s="29"/>
      <c r="B149" s="121"/>
      <c r="C149" s="122"/>
      <c r="D149" s="123" t="s">
        <v>158</v>
      </c>
      <c r="E149" s="122"/>
      <c r="F149" s="122"/>
      <c r="G149" s="122"/>
      <c r="H149" s="122"/>
      <c r="I149" s="122"/>
      <c r="J149" s="124">
        <f>ROUND(J30*T149,2)</f>
        <v>0</v>
      </c>
      <c r="K149" s="122"/>
      <c r="L149" s="125"/>
      <c r="M149" s="126"/>
      <c r="N149" s="127" t="s">
        <v>40</v>
      </c>
      <c r="O149" s="126"/>
      <c r="P149" s="126"/>
      <c r="Q149" s="126"/>
      <c r="R149" s="126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D149" s="122"/>
      <c r="AE149" s="122"/>
      <c r="AF149" s="126"/>
      <c r="AG149" s="126"/>
      <c r="AH149" s="126"/>
      <c r="AI149" s="126"/>
      <c r="AJ149" s="126"/>
      <c r="AK149" s="126"/>
      <c r="AL149" s="126"/>
      <c r="AM149" s="126"/>
      <c r="AN149" s="126"/>
      <c r="AO149" s="126"/>
      <c r="AP149" s="126"/>
      <c r="AQ149" s="126"/>
      <c r="AR149" s="126"/>
      <c r="AS149" s="126"/>
      <c r="AT149" s="126"/>
      <c r="AU149" s="126"/>
      <c r="AV149" s="126"/>
      <c r="AW149" s="126"/>
      <c r="AX149" s="126"/>
      <c r="AY149" s="128" t="s">
        <v>159</v>
      </c>
      <c r="AZ149" s="126"/>
      <c r="BA149" s="126"/>
      <c r="BB149" s="126"/>
      <c r="BC149" s="126"/>
      <c r="BD149" s="126"/>
      <c r="BE149" s="129">
        <f t="shared" si="0"/>
        <v>0</v>
      </c>
      <c r="BF149" s="129">
        <f t="shared" si="1"/>
        <v>0</v>
      </c>
      <c r="BG149" s="129">
        <f t="shared" si="2"/>
        <v>0</v>
      </c>
      <c r="BH149" s="129">
        <f t="shared" si="3"/>
        <v>0</v>
      </c>
      <c r="BI149" s="129">
        <f t="shared" si="4"/>
        <v>0</v>
      </c>
      <c r="BJ149" s="128" t="s">
        <v>153</v>
      </c>
      <c r="BK149" s="126"/>
      <c r="BL149" s="126"/>
      <c r="BM149" s="126"/>
    </row>
    <row r="150" spans="1:65" s="2" customFormat="1" ht="11.25">
      <c r="A150" s="29"/>
      <c r="B150" s="30"/>
      <c r="C150" s="29"/>
      <c r="D150" s="29"/>
      <c r="E150" s="29"/>
      <c r="F150" s="29"/>
      <c r="G150" s="29"/>
      <c r="H150" s="29"/>
      <c r="I150" s="29"/>
      <c r="J150" s="29"/>
      <c r="K150" s="29"/>
      <c r="L150" s="3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</row>
    <row r="151" spans="1:65" s="2" customFormat="1" ht="29.25" customHeight="1">
      <c r="A151" s="29"/>
      <c r="B151" s="30"/>
      <c r="C151" s="130" t="s">
        <v>160</v>
      </c>
      <c r="D151" s="100"/>
      <c r="E151" s="100"/>
      <c r="F151" s="100"/>
      <c r="G151" s="100"/>
      <c r="H151" s="100"/>
      <c r="I151" s="100"/>
      <c r="J151" s="131">
        <f>ROUND(J96+J143,2)</f>
        <v>0</v>
      </c>
      <c r="K151" s="100"/>
      <c r="L151" s="3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</row>
    <row r="152" spans="1:65" s="2" customFormat="1" ht="6.95" customHeight="1">
      <c r="A152" s="29"/>
      <c r="B152" s="44"/>
      <c r="C152" s="45"/>
      <c r="D152" s="45"/>
      <c r="E152" s="45"/>
      <c r="F152" s="45"/>
      <c r="G152" s="45"/>
      <c r="H152" s="45"/>
      <c r="I152" s="45"/>
      <c r="J152" s="45"/>
      <c r="K152" s="45"/>
      <c r="L152" s="3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</row>
    <row r="156" spans="1:65" s="2" customFormat="1" ht="6.95" customHeight="1">
      <c r="A156" s="29"/>
      <c r="B156" s="46"/>
      <c r="C156" s="47"/>
      <c r="D156" s="47"/>
      <c r="E156" s="47"/>
      <c r="F156" s="47"/>
      <c r="G156" s="47"/>
      <c r="H156" s="47"/>
      <c r="I156" s="47"/>
      <c r="J156" s="47"/>
      <c r="K156" s="47"/>
      <c r="L156" s="3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</row>
    <row r="157" spans="1:65" s="2" customFormat="1" ht="24.95" customHeight="1">
      <c r="A157" s="29"/>
      <c r="B157" s="30"/>
      <c r="C157" s="18" t="s">
        <v>161</v>
      </c>
      <c r="D157" s="29"/>
      <c r="E157" s="29"/>
      <c r="F157" s="29"/>
      <c r="G157" s="29"/>
      <c r="H157" s="29"/>
      <c r="I157" s="29"/>
      <c r="J157" s="29"/>
      <c r="K157" s="29"/>
      <c r="L157" s="3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</row>
    <row r="158" spans="1:65" s="2" customFormat="1" ht="6.95" customHeight="1">
      <c r="A158" s="29"/>
      <c r="B158" s="30"/>
      <c r="C158" s="29"/>
      <c r="D158" s="29"/>
      <c r="E158" s="29"/>
      <c r="F158" s="29"/>
      <c r="G158" s="29"/>
      <c r="H158" s="29"/>
      <c r="I158" s="29"/>
      <c r="J158" s="29"/>
      <c r="K158" s="29"/>
      <c r="L158" s="3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</row>
    <row r="159" spans="1:65" s="2" customFormat="1" ht="12" customHeight="1">
      <c r="A159" s="29"/>
      <c r="B159" s="30"/>
      <c r="C159" s="24" t="s">
        <v>14</v>
      </c>
      <c r="D159" s="29"/>
      <c r="E159" s="29"/>
      <c r="F159" s="29"/>
      <c r="G159" s="29"/>
      <c r="H159" s="29"/>
      <c r="I159" s="29"/>
      <c r="J159" s="29"/>
      <c r="K159" s="29"/>
      <c r="L159" s="3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</row>
    <row r="160" spans="1:65" s="2" customFormat="1" ht="26.25" customHeight="1">
      <c r="A160" s="29"/>
      <c r="B160" s="30"/>
      <c r="C160" s="29"/>
      <c r="D160" s="29"/>
      <c r="E160" s="224" t="str">
        <f>E7</f>
        <v>Rekonštrukcia a prístavba objektu zriadenia starostlivosti o deti do 3 rokov veku dieťaťa</v>
      </c>
      <c r="F160" s="225"/>
      <c r="G160" s="225"/>
      <c r="H160" s="225"/>
      <c r="I160" s="29"/>
      <c r="J160" s="29"/>
      <c r="K160" s="29"/>
      <c r="L160" s="3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</row>
    <row r="161" spans="1:65" s="2" customFormat="1" ht="12" customHeight="1">
      <c r="A161" s="29"/>
      <c r="B161" s="30"/>
      <c r="C161" s="24" t="s">
        <v>97</v>
      </c>
      <c r="D161" s="29"/>
      <c r="E161" s="29"/>
      <c r="F161" s="29"/>
      <c r="G161" s="29"/>
      <c r="H161" s="29"/>
      <c r="I161" s="29"/>
      <c r="J161" s="29"/>
      <c r="K161" s="29"/>
      <c r="L161" s="3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</row>
    <row r="162" spans="1:65" s="2" customFormat="1" ht="16.5" customHeight="1">
      <c r="A162" s="29"/>
      <c r="B162" s="30"/>
      <c r="C162" s="29"/>
      <c r="D162" s="29"/>
      <c r="E162" s="185" t="str">
        <f>E9</f>
        <v xml:space="preserve">01 - SO 01.1. Detské jasle - stavebná časť </v>
      </c>
      <c r="F162" s="226"/>
      <c r="G162" s="226"/>
      <c r="H162" s="226"/>
      <c r="I162" s="29"/>
      <c r="J162" s="29"/>
      <c r="K162" s="29"/>
      <c r="L162" s="3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</row>
    <row r="163" spans="1:65" s="2" customFormat="1" ht="6.95" customHeight="1">
      <c r="A163" s="29"/>
      <c r="B163" s="30"/>
      <c r="C163" s="29"/>
      <c r="D163" s="29"/>
      <c r="E163" s="29"/>
      <c r="F163" s="29"/>
      <c r="G163" s="29"/>
      <c r="H163" s="29"/>
      <c r="I163" s="29"/>
      <c r="J163" s="29"/>
      <c r="K163" s="29"/>
      <c r="L163" s="3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</row>
    <row r="164" spans="1:65" s="2" customFormat="1" ht="12" customHeight="1">
      <c r="A164" s="29"/>
      <c r="B164" s="30"/>
      <c r="C164" s="24" t="s">
        <v>18</v>
      </c>
      <c r="D164" s="29"/>
      <c r="E164" s="29"/>
      <c r="F164" s="22" t="str">
        <f>F12</f>
        <v>Krompachy</v>
      </c>
      <c r="G164" s="29"/>
      <c r="H164" s="29"/>
      <c r="I164" s="24" t="s">
        <v>20</v>
      </c>
      <c r="J164" s="52" t="str">
        <f>IF(J12="","",J12)</f>
        <v>6. 4. 2021</v>
      </c>
      <c r="K164" s="29"/>
      <c r="L164" s="3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</row>
    <row r="165" spans="1:65" s="2" customFormat="1" ht="6.95" customHeight="1">
      <c r="A165" s="29"/>
      <c r="B165" s="30"/>
      <c r="C165" s="29"/>
      <c r="D165" s="29"/>
      <c r="E165" s="29"/>
      <c r="F165" s="29"/>
      <c r="G165" s="29"/>
      <c r="H165" s="29"/>
      <c r="I165" s="29"/>
      <c r="J165" s="29"/>
      <c r="K165" s="29"/>
      <c r="L165" s="3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</row>
    <row r="166" spans="1:65" s="2" customFormat="1" ht="15.2" customHeight="1">
      <c r="A166" s="29"/>
      <c r="B166" s="30"/>
      <c r="C166" s="24" t="s">
        <v>22</v>
      </c>
      <c r="D166" s="29"/>
      <c r="E166" s="29"/>
      <c r="F166" s="22" t="str">
        <f>E15</f>
        <v>Mesto Krompachy</v>
      </c>
      <c r="G166" s="29"/>
      <c r="H166" s="29"/>
      <c r="I166" s="24" t="s">
        <v>28</v>
      </c>
      <c r="J166" s="27" t="str">
        <f>E21</f>
        <v xml:space="preserve"> </v>
      </c>
      <c r="K166" s="29"/>
      <c r="L166" s="3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</row>
    <row r="167" spans="1:65" s="2" customFormat="1" ht="15.2" customHeight="1">
      <c r="A167" s="29"/>
      <c r="B167" s="30"/>
      <c r="C167" s="24" t="s">
        <v>26</v>
      </c>
      <c r="D167" s="29"/>
      <c r="E167" s="29"/>
      <c r="F167" s="22" t="str">
        <f>IF(E18="","",E18)</f>
        <v>Vyplň údaj</v>
      </c>
      <c r="G167" s="29"/>
      <c r="H167" s="29"/>
      <c r="I167" s="24" t="s">
        <v>32</v>
      </c>
      <c r="J167" s="27" t="str">
        <f>E24</f>
        <v xml:space="preserve"> </v>
      </c>
      <c r="K167" s="29"/>
      <c r="L167" s="3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</row>
    <row r="168" spans="1:65" s="2" customFormat="1" ht="10.35" customHeight="1">
      <c r="A168" s="29"/>
      <c r="B168" s="30"/>
      <c r="C168" s="29"/>
      <c r="D168" s="29"/>
      <c r="E168" s="29"/>
      <c r="F168" s="29"/>
      <c r="G168" s="29"/>
      <c r="H168" s="29"/>
      <c r="I168" s="29"/>
      <c r="J168" s="29"/>
      <c r="K168" s="29"/>
      <c r="L168" s="3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</row>
    <row r="169" spans="1:65" s="11" customFormat="1" ht="29.25" customHeight="1">
      <c r="A169" s="132"/>
      <c r="B169" s="133"/>
      <c r="C169" s="134" t="s">
        <v>162</v>
      </c>
      <c r="D169" s="135" t="s">
        <v>59</v>
      </c>
      <c r="E169" s="135" t="s">
        <v>55</v>
      </c>
      <c r="F169" s="135" t="s">
        <v>56</v>
      </c>
      <c r="G169" s="135" t="s">
        <v>163</v>
      </c>
      <c r="H169" s="135" t="s">
        <v>164</v>
      </c>
      <c r="I169" s="135" t="s">
        <v>165</v>
      </c>
      <c r="J169" s="136" t="s">
        <v>103</v>
      </c>
      <c r="K169" s="137" t="s">
        <v>166</v>
      </c>
      <c r="L169" s="138"/>
      <c r="M169" s="59" t="s">
        <v>1</v>
      </c>
      <c r="N169" s="60" t="s">
        <v>38</v>
      </c>
      <c r="O169" s="60" t="s">
        <v>167</v>
      </c>
      <c r="P169" s="60" t="s">
        <v>168</v>
      </c>
      <c r="Q169" s="60" t="s">
        <v>169</v>
      </c>
      <c r="R169" s="60" t="s">
        <v>170</v>
      </c>
      <c r="S169" s="60" t="s">
        <v>171</v>
      </c>
      <c r="T169" s="61" t="s">
        <v>172</v>
      </c>
      <c r="U169" s="132"/>
      <c r="V169" s="132"/>
      <c r="W169" s="132"/>
      <c r="X169" s="132"/>
      <c r="Y169" s="132"/>
      <c r="Z169" s="132"/>
      <c r="AA169" s="132"/>
      <c r="AB169" s="132"/>
      <c r="AC169" s="132"/>
      <c r="AD169" s="132"/>
      <c r="AE169" s="132"/>
    </row>
    <row r="170" spans="1:65" s="2" customFormat="1" ht="22.9" customHeight="1">
      <c r="A170" s="29"/>
      <c r="B170" s="30"/>
      <c r="C170" s="66" t="s">
        <v>99</v>
      </c>
      <c r="D170" s="29"/>
      <c r="E170" s="29"/>
      <c r="F170" s="29"/>
      <c r="G170" s="29"/>
      <c r="H170" s="29"/>
      <c r="I170" s="29"/>
      <c r="J170" s="139">
        <f>BK170</f>
        <v>0</v>
      </c>
      <c r="K170" s="29"/>
      <c r="L170" s="30"/>
      <c r="M170" s="62"/>
      <c r="N170" s="53"/>
      <c r="O170" s="63"/>
      <c r="P170" s="140">
        <f>P171+P294+P295+P577+P587</f>
        <v>0</v>
      </c>
      <c r="Q170" s="63"/>
      <c r="R170" s="140">
        <f>R171+R294+R295+R577+R587</f>
        <v>41.163437729999998</v>
      </c>
      <c r="S170" s="63"/>
      <c r="T170" s="141">
        <f>T171+T294+T295+T577+T587</f>
        <v>9.5284100000000009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T170" s="14" t="s">
        <v>73</v>
      </c>
      <c r="AU170" s="14" t="s">
        <v>105</v>
      </c>
      <c r="BK170" s="142">
        <f>BK171+BK294+BK295+BK577+BK587</f>
        <v>0</v>
      </c>
    </row>
    <row r="171" spans="1:65" s="12" customFormat="1" ht="25.9" customHeight="1">
      <c r="B171" s="143"/>
      <c r="D171" s="144" t="s">
        <v>73</v>
      </c>
      <c r="E171" s="145" t="s">
        <v>173</v>
      </c>
      <c r="F171" s="145" t="s">
        <v>174</v>
      </c>
      <c r="I171" s="146"/>
      <c r="J171" s="147">
        <f>BK171</f>
        <v>0</v>
      </c>
      <c r="L171" s="143"/>
      <c r="M171" s="148"/>
      <c r="N171" s="149"/>
      <c r="O171" s="149"/>
      <c r="P171" s="150">
        <f>P172+P187+P200+P211+P225+P237+P275+P292</f>
        <v>0</v>
      </c>
      <c r="Q171" s="149"/>
      <c r="R171" s="150">
        <f>R172+R187+R200+R211+R225+R237+R275+R292</f>
        <v>40.90049123</v>
      </c>
      <c r="S171" s="149"/>
      <c r="T171" s="151">
        <f>T172+T187+T200+T211+T225+T237+T275+T292</f>
        <v>5.7871199999999998</v>
      </c>
      <c r="AR171" s="144" t="s">
        <v>82</v>
      </c>
      <c r="AT171" s="152" t="s">
        <v>73</v>
      </c>
      <c r="AU171" s="152" t="s">
        <v>74</v>
      </c>
      <c r="AY171" s="144" t="s">
        <v>175</v>
      </c>
      <c r="BK171" s="153">
        <f>BK172+BK187+BK200+BK211+BK225+BK237+BK275+BK292</f>
        <v>0</v>
      </c>
    </row>
    <row r="172" spans="1:65" s="12" customFormat="1" ht="22.9" customHeight="1">
      <c r="B172" s="143"/>
      <c r="D172" s="144" t="s">
        <v>73</v>
      </c>
      <c r="E172" s="154" t="s">
        <v>82</v>
      </c>
      <c r="F172" s="154" t="s">
        <v>176</v>
      </c>
      <c r="I172" s="146"/>
      <c r="J172" s="155">
        <f>BK172</f>
        <v>0</v>
      </c>
      <c r="L172" s="143"/>
      <c r="M172" s="148"/>
      <c r="N172" s="149"/>
      <c r="O172" s="149"/>
      <c r="P172" s="150">
        <f>SUM(P173:P186)</f>
        <v>0</v>
      </c>
      <c r="Q172" s="149"/>
      <c r="R172" s="150">
        <f>SUM(R173:R186)</f>
        <v>0</v>
      </c>
      <c r="S172" s="149"/>
      <c r="T172" s="151">
        <f>SUM(T173:T186)</f>
        <v>0</v>
      </c>
      <c r="AR172" s="144" t="s">
        <v>82</v>
      </c>
      <c r="AT172" s="152" t="s">
        <v>73</v>
      </c>
      <c r="AU172" s="152" t="s">
        <v>82</v>
      </c>
      <c r="AY172" s="144" t="s">
        <v>175</v>
      </c>
      <c r="BK172" s="153">
        <f>SUM(BK173:BK186)</f>
        <v>0</v>
      </c>
    </row>
    <row r="173" spans="1:65" s="2" customFormat="1" ht="14.45" customHeight="1">
      <c r="A173" s="29"/>
      <c r="B173" s="121"/>
      <c r="C173" s="156" t="s">
        <v>82</v>
      </c>
      <c r="D173" s="156" t="s">
        <v>177</v>
      </c>
      <c r="E173" s="157" t="s">
        <v>178</v>
      </c>
      <c r="F173" s="158" t="s">
        <v>179</v>
      </c>
      <c r="G173" s="159" t="s">
        <v>180</v>
      </c>
      <c r="H173" s="160">
        <v>29.562999999999999</v>
      </c>
      <c r="I173" s="161"/>
      <c r="J173" s="160">
        <f t="shared" ref="J173:J186" si="5">ROUND(I173*H173,3)</f>
        <v>0</v>
      </c>
      <c r="K173" s="162"/>
      <c r="L173" s="30"/>
      <c r="M173" s="163" t="s">
        <v>1</v>
      </c>
      <c r="N173" s="164" t="s">
        <v>40</v>
      </c>
      <c r="O173" s="55"/>
      <c r="P173" s="165">
        <f t="shared" ref="P173:P186" si="6">O173*H173</f>
        <v>0</v>
      </c>
      <c r="Q173" s="165">
        <v>0</v>
      </c>
      <c r="R173" s="165">
        <f t="shared" ref="R173:R186" si="7">Q173*H173</f>
        <v>0</v>
      </c>
      <c r="S173" s="165">
        <v>0</v>
      </c>
      <c r="T173" s="166">
        <f t="shared" ref="T173:T186" si="8"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7" t="s">
        <v>181</v>
      </c>
      <c r="AT173" s="167" t="s">
        <v>177</v>
      </c>
      <c r="AU173" s="167" t="s">
        <v>153</v>
      </c>
      <c r="AY173" s="14" t="s">
        <v>175</v>
      </c>
      <c r="BE173" s="168">
        <f t="shared" ref="BE173:BE186" si="9">IF(N173="základná",J173,0)</f>
        <v>0</v>
      </c>
      <c r="BF173" s="168">
        <f t="shared" ref="BF173:BF186" si="10">IF(N173="znížená",J173,0)</f>
        <v>0</v>
      </c>
      <c r="BG173" s="168">
        <f t="shared" ref="BG173:BG186" si="11">IF(N173="zákl. prenesená",J173,0)</f>
        <v>0</v>
      </c>
      <c r="BH173" s="168">
        <f t="shared" ref="BH173:BH186" si="12">IF(N173="zníž. prenesená",J173,0)</f>
        <v>0</v>
      </c>
      <c r="BI173" s="168">
        <f t="shared" ref="BI173:BI186" si="13">IF(N173="nulová",J173,0)</f>
        <v>0</v>
      </c>
      <c r="BJ173" s="14" t="s">
        <v>153</v>
      </c>
      <c r="BK173" s="169">
        <f t="shared" ref="BK173:BK186" si="14">ROUND(I173*H173,3)</f>
        <v>0</v>
      </c>
      <c r="BL173" s="14" t="s">
        <v>181</v>
      </c>
      <c r="BM173" s="167" t="s">
        <v>153</v>
      </c>
    </row>
    <row r="174" spans="1:65" s="2" customFormat="1" ht="37.9" customHeight="1">
      <c r="A174" s="29"/>
      <c r="B174" s="121"/>
      <c r="C174" s="156" t="s">
        <v>153</v>
      </c>
      <c r="D174" s="156" t="s">
        <v>177</v>
      </c>
      <c r="E174" s="157" t="s">
        <v>182</v>
      </c>
      <c r="F174" s="158" t="s">
        <v>183</v>
      </c>
      <c r="G174" s="159" t="s">
        <v>180</v>
      </c>
      <c r="H174" s="160">
        <v>29.562999999999999</v>
      </c>
      <c r="I174" s="161"/>
      <c r="J174" s="160">
        <f t="shared" si="5"/>
        <v>0</v>
      </c>
      <c r="K174" s="162"/>
      <c r="L174" s="30"/>
      <c r="M174" s="163" t="s">
        <v>1</v>
      </c>
      <c r="N174" s="164" t="s">
        <v>40</v>
      </c>
      <c r="O174" s="55"/>
      <c r="P174" s="165">
        <f t="shared" si="6"/>
        <v>0</v>
      </c>
      <c r="Q174" s="165">
        <v>0</v>
      </c>
      <c r="R174" s="165">
        <f t="shared" si="7"/>
        <v>0</v>
      </c>
      <c r="S174" s="165">
        <v>0</v>
      </c>
      <c r="T174" s="166">
        <f t="shared" si="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7" t="s">
        <v>181</v>
      </c>
      <c r="AT174" s="167" t="s">
        <v>177</v>
      </c>
      <c r="AU174" s="167" t="s">
        <v>153</v>
      </c>
      <c r="AY174" s="14" t="s">
        <v>175</v>
      </c>
      <c r="BE174" s="168">
        <f t="shared" si="9"/>
        <v>0</v>
      </c>
      <c r="BF174" s="168">
        <f t="shared" si="10"/>
        <v>0</v>
      </c>
      <c r="BG174" s="168">
        <f t="shared" si="11"/>
        <v>0</v>
      </c>
      <c r="BH174" s="168">
        <f t="shared" si="12"/>
        <v>0</v>
      </c>
      <c r="BI174" s="168">
        <f t="shared" si="13"/>
        <v>0</v>
      </c>
      <c r="BJ174" s="14" t="s">
        <v>153</v>
      </c>
      <c r="BK174" s="169">
        <f t="shared" si="14"/>
        <v>0</v>
      </c>
      <c r="BL174" s="14" t="s">
        <v>181</v>
      </c>
      <c r="BM174" s="167" t="s">
        <v>181</v>
      </c>
    </row>
    <row r="175" spans="1:65" s="2" customFormat="1" ht="14.45" customHeight="1">
      <c r="A175" s="29"/>
      <c r="B175" s="121"/>
      <c r="C175" s="156" t="s">
        <v>184</v>
      </c>
      <c r="D175" s="156" t="s">
        <v>177</v>
      </c>
      <c r="E175" s="157" t="s">
        <v>185</v>
      </c>
      <c r="F175" s="158" t="s">
        <v>186</v>
      </c>
      <c r="G175" s="159" t="s">
        <v>180</v>
      </c>
      <c r="H175" s="160">
        <v>80</v>
      </c>
      <c r="I175" s="161"/>
      <c r="J175" s="160">
        <f t="shared" si="5"/>
        <v>0</v>
      </c>
      <c r="K175" s="162"/>
      <c r="L175" s="30"/>
      <c r="M175" s="163" t="s">
        <v>1</v>
      </c>
      <c r="N175" s="164" t="s">
        <v>40</v>
      </c>
      <c r="O175" s="55"/>
      <c r="P175" s="165">
        <f t="shared" si="6"/>
        <v>0</v>
      </c>
      <c r="Q175" s="165">
        <v>0</v>
      </c>
      <c r="R175" s="165">
        <f t="shared" si="7"/>
        <v>0</v>
      </c>
      <c r="S175" s="165">
        <v>0</v>
      </c>
      <c r="T175" s="166">
        <f t="shared" si="8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7" t="s">
        <v>181</v>
      </c>
      <c r="AT175" s="167" t="s">
        <v>177</v>
      </c>
      <c r="AU175" s="167" t="s">
        <v>153</v>
      </c>
      <c r="AY175" s="14" t="s">
        <v>175</v>
      </c>
      <c r="BE175" s="168">
        <f t="shared" si="9"/>
        <v>0</v>
      </c>
      <c r="BF175" s="168">
        <f t="shared" si="10"/>
        <v>0</v>
      </c>
      <c r="BG175" s="168">
        <f t="shared" si="11"/>
        <v>0</v>
      </c>
      <c r="BH175" s="168">
        <f t="shared" si="12"/>
        <v>0</v>
      </c>
      <c r="BI175" s="168">
        <f t="shared" si="13"/>
        <v>0</v>
      </c>
      <c r="BJ175" s="14" t="s">
        <v>153</v>
      </c>
      <c r="BK175" s="169">
        <f t="shared" si="14"/>
        <v>0</v>
      </c>
      <c r="BL175" s="14" t="s">
        <v>181</v>
      </c>
      <c r="BM175" s="167" t="s">
        <v>187</v>
      </c>
    </row>
    <row r="176" spans="1:65" s="2" customFormat="1" ht="37.9" customHeight="1">
      <c r="A176" s="29"/>
      <c r="B176" s="121"/>
      <c r="C176" s="156" t="s">
        <v>181</v>
      </c>
      <c r="D176" s="156" t="s">
        <v>177</v>
      </c>
      <c r="E176" s="157" t="s">
        <v>188</v>
      </c>
      <c r="F176" s="158" t="s">
        <v>189</v>
      </c>
      <c r="G176" s="159" t="s">
        <v>180</v>
      </c>
      <c r="H176" s="160">
        <v>80</v>
      </c>
      <c r="I176" s="161"/>
      <c r="J176" s="160">
        <f t="shared" si="5"/>
        <v>0</v>
      </c>
      <c r="K176" s="162"/>
      <c r="L176" s="30"/>
      <c r="M176" s="163" t="s">
        <v>1</v>
      </c>
      <c r="N176" s="164" t="s">
        <v>40</v>
      </c>
      <c r="O176" s="55"/>
      <c r="P176" s="165">
        <f t="shared" si="6"/>
        <v>0</v>
      </c>
      <c r="Q176" s="165">
        <v>0</v>
      </c>
      <c r="R176" s="165">
        <f t="shared" si="7"/>
        <v>0</v>
      </c>
      <c r="S176" s="165">
        <v>0</v>
      </c>
      <c r="T176" s="166">
        <f t="shared" si="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7" t="s">
        <v>181</v>
      </c>
      <c r="AT176" s="167" t="s">
        <v>177</v>
      </c>
      <c r="AU176" s="167" t="s">
        <v>153</v>
      </c>
      <c r="AY176" s="14" t="s">
        <v>175</v>
      </c>
      <c r="BE176" s="168">
        <f t="shared" si="9"/>
        <v>0</v>
      </c>
      <c r="BF176" s="168">
        <f t="shared" si="10"/>
        <v>0</v>
      </c>
      <c r="BG176" s="168">
        <f t="shared" si="11"/>
        <v>0</v>
      </c>
      <c r="BH176" s="168">
        <f t="shared" si="12"/>
        <v>0</v>
      </c>
      <c r="BI176" s="168">
        <f t="shared" si="13"/>
        <v>0</v>
      </c>
      <c r="BJ176" s="14" t="s">
        <v>153</v>
      </c>
      <c r="BK176" s="169">
        <f t="shared" si="14"/>
        <v>0</v>
      </c>
      <c r="BL176" s="14" t="s">
        <v>181</v>
      </c>
      <c r="BM176" s="167" t="s">
        <v>190</v>
      </c>
    </row>
    <row r="177" spans="1:65" s="2" customFormat="1" ht="37.9" customHeight="1">
      <c r="A177" s="29"/>
      <c r="B177" s="121"/>
      <c r="C177" s="156" t="s">
        <v>191</v>
      </c>
      <c r="D177" s="156" t="s">
        <v>177</v>
      </c>
      <c r="E177" s="157" t="s">
        <v>192</v>
      </c>
      <c r="F177" s="158" t="s">
        <v>193</v>
      </c>
      <c r="G177" s="159" t="s">
        <v>180</v>
      </c>
      <c r="H177" s="160">
        <v>80</v>
      </c>
      <c r="I177" s="161"/>
      <c r="J177" s="160">
        <f t="shared" si="5"/>
        <v>0</v>
      </c>
      <c r="K177" s="162"/>
      <c r="L177" s="30"/>
      <c r="M177" s="163" t="s">
        <v>1</v>
      </c>
      <c r="N177" s="164" t="s">
        <v>40</v>
      </c>
      <c r="O177" s="55"/>
      <c r="P177" s="165">
        <f t="shared" si="6"/>
        <v>0</v>
      </c>
      <c r="Q177" s="165">
        <v>0</v>
      </c>
      <c r="R177" s="165">
        <f t="shared" si="7"/>
        <v>0</v>
      </c>
      <c r="S177" s="165">
        <v>0</v>
      </c>
      <c r="T177" s="166">
        <f t="shared" si="8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7" t="s">
        <v>181</v>
      </c>
      <c r="AT177" s="167" t="s">
        <v>177</v>
      </c>
      <c r="AU177" s="167" t="s">
        <v>153</v>
      </c>
      <c r="AY177" s="14" t="s">
        <v>175</v>
      </c>
      <c r="BE177" s="168">
        <f t="shared" si="9"/>
        <v>0</v>
      </c>
      <c r="BF177" s="168">
        <f t="shared" si="10"/>
        <v>0</v>
      </c>
      <c r="BG177" s="168">
        <f t="shared" si="11"/>
        <v>0</v>
      </c>
      <c r="BH177" s="168">
        <f t="shared" si="12"/>
        <v>0</v>
      </c>
      <c r="BI177" s="168">
        <f t="shared" si="13"/>
        <v>0</v>
      </c>
      <c r="BJ177" s="14" t="s">
        <v>153</v>
      </c>
      <c r="BK177" s="169">
        <f t="shared" si="14"/>
        <v>0</v>
      </c>
      <c r="BL177" s="14" t="s">
        <v>181</v>
      </c>
      <c r="BM177" s="167" t="s">
        <v>194</v>
      </c>
    </row>
    <row r="178" spans="1:65" s="2" customFormat="1" ht="24.2" customHeight="1">
      <c r="A178" s="29"/>
      <c r="B178" s="121"/>
      <c r="C178" s="156" t="s">
        <v>187</v>
      </c>
      <c r="D178" s="156" t="s">
        <v>177</v>
      </c>
      <c r="E178" s="157" t="s">
        <v>195</v>
      </c>
      <c r="F178" s="158" t="s">
        <v>196</v>
      </c>
      <c r="G178" s="159" t="s">
        <v>180</v>
      </c>
      <c r="H178" s="160">
        <v>29.562999999999999</v>
      </c>
      <c r="I178" s="161"/>
      <c r="J178" s="160">
        <f t="shared" si="5"/>
        <v>0</v>
      </c>
      <c r="K178" s="162"/>
      <c r="L178" s="30"/>
      <c r="M178" s="163" t="s">
        <v>1</v>
      </c>
      <c r="N178" s="164" t="s">
        <v>40</v>
      </c>
      <c r="O178" s="55"/>
      <c r="P178" s="165">
        <f t="shared" si="6"/>
        <v>0</v>
      </c>
      <c r="Q178" s="165">
        <v>0</v>
      </c>
      <c r="R178" s="165">
        <f t="shared" si="7"/>
        <v>0</v>
      </c>
      <c r="S178" s="165">
        <v>0</v>
      </c>
      <c r="T178" s="166">
        <f t="shared" si="8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7" t="s">
        <v>181</v>
      </c>
      <c r="AT178" s="167" t="s">
        <v>177</v>
      </c>
      <c r="AU178" s="167" t="s">
        <v>153</v>
      </c>
      <c r="AY178" s="14" t="s">
        <v>175</v>
      </c>
      <c r="BE178" s="168">
        <f t="shared" si="9"/>
        <v>0</v>
      </c>
      <c r="BF178" s="168">
        <f t="shared" si="10"/>
        <v>0</v>
      </c>
      <c r="BG178" s="168">
        <f t="shared" si="11"/>
        <v>0</v>
      </c>
      <c r="BH178" s="168">
        <f t="shared" si="12"/>
        <v>0</v>
      </c>
      <c r="BI178" s="168">
        <f t="shared" si="13"/>
        <v>0</v>
      </c>
      <c r="BJ178" s="14" t="s">
        <v>153</v>
      </c>
      <c r="BK178" s="169">
        <f t="shared" si="14"/>
        <v>0</v>
      </c>
      <c r="BL178" s="14" t="s">
        <v>181</v>
      </c>
      <c r="BM178" s="167" t="s">
        <v>197</v>
      </c>
    </row>
    <row r="179" spans="1:65" s="2" customFormat="1" ht="14.45" customHeight="1">
      <c r="A179" s="29"/>
      <c r="B179" s="121"/>
      <c r="C179" s="156" t="s">
        <v>198</v>
      </c>
      <c r="D179" s="156" t="s">
        <v>177</v>
      </c>
      <c r="E179" s="157" t="s">
        <v>199</v>
      </c>
      <c r="F179" s="158" t="s">
        <v>200</v>
      </c>
      <c r="G179" s="159" t="s">
        <v>180</v>
      </c>
      <c r="H179" s="160">
        <v>80</v>
      </c>
      <c r="I179" s="161"/>
      <c r="J179" s="160">
        <f t="shared" si="5"/>
        <v>0</v>
      </c>
      <c r="K179" s="162"/>
      <c r="L179" s="30"/>
      <c r="M179" s="163" t="s">
        <v>1</v>
      </c>
      <c r="N179" s="164" t="s">
        <v>40</v>
      </c>
      <c r="O179" s="55"/>
      <c r="P179" s="165">
        <f t="shared" si="6"/>
        <v>0</v>
      </c>
      <c r="Q179" s="165">
        <v>0</v>
      </c>
      <c r="R179" s="165">
        <f t="shared" si="7"/>
        <v>0</v>
      </c>
      <c r="S179" s="165">
        <v>0</v>
      </c>
      <c r="T179" s="166">
        <f t="shared" si="8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7" t="s">
        <v>181</v>
      </c>
      <c r="AT179" s="167" t="s">
        <v>177</v>
      </c>
      <c r="AU179" s="167" t="s">
        <v>153</v>
      </c>
      <c r="AY179" s="14" t="s">
        <v>175</v>
      </c>
      <c r="BE179" s="168">
        <f t="shared" si="9"/>
        <v>0</v>
      </c>
      <c r="BF179" s="168">
        <f t="shared" si="10"/>
        <v>0</v>
      </c>
      <c r="BG179" s="168">
        <f t="shared" si="11"/>
        <v>0</v>
      </c>
      <c r="BH179" s="168">
        <f t="shared" si="12"/>
        <v>0</v>
      </c>
      <c r="BI179" s="168">
        <f t="shared" si="13"/>
        <v>0</v>
      </c>
      <c r="BJ179" s="14" t="s">
        <v>153</v>
      </c>
      <c r="BK179" s="169">
        <f t="shared" si="14"/>
        <v>0</v>
      </c>
      <c r="BL179" s="14" t="s">
        <v>181</v>
      </c>
      <c r="BM179" s="167" t="s">
        <v>201</v>
      </c>
    </row>
    <row r="180" spans="1:65" s="2" customFormat="1" ht="24.2" customHeight="1">
      <c r="A180" s="29"/>
      <c r="B180" s="121"/>
      <c r="C180" s="156" t="s">
        <v>190</v>
      </c>
      <c r="D180" s="156" t="s">
        <v>177</v>
      </c>
      <c r="E180" s="157" t="s">
        <v>202</v>
      </c>
      <c r="F180" s="158" t="s">
        <v>203</v>
      </c>
      <c r="G180" s="159" t="s">
        <v>180</v>
      </c>
      <c r="H180" s="160">
        <v>29.562999999999999</v>
      </c>
      <c r="I180" s="161"/>
      <c r="J180" s="160">
        <f t="shared" si="5"/>
        <v>0</v>
      </c>
      <c r="K180" s="162"/>
      <c r="L180" s="30"/>
      <c r="M180" s="163" t="s">
        <v>1</v>
      </c>
      <c r="N180" s="164" t="s">
        <v>40</v>
      </c>
      <c r="O180" s="55"/>
      <c r="P180" s="165">
        <f t="shared" si="6"/>
        <v>0</v>
      </c>
      <c r="Q180" s="165">
        <v>0</v>
      </c>
      <c r="R180" s="165">
        <f t="shared" si="7"/>
        <v>0</v>
      </c>
      <c r="S180" s="165">
        <v>0</v>
      </c>
      <c r="T180" s="166">
        <f t="shared" si="8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7" t="s">
        <v>181</v>
      </c>
      <c r="AT180" s="167" t="s">
        <v>177</v>
      </c>
      <c r="AU180" s="167" t="s">
        <v>153</v>
      </c>
      <c r="AY180" s="14" t="s">
        <v>175</v>
      </c>
      <c r="BE180" s="168">
        <f t="shared" si="9"/>
        <v>0</v>
      </c>
      <c r="BF180" s="168">
        <f t="shared" si="10"/>
        <v>0</v>
      </c>
      <c r="BG180" s="168">
        <f t="shared" si="11"/>
        <v>0</v>
      </c>
      <c r="BH180" s="168">
        <f t="shared" si="12"/>
        <v>0</v>
      </c>
      <c r="BI180" s="168">
        <f t="shared" si="13"/>
        <v>0</v>
      </c>
      <c r="BJ180" s="14" t="s">
        <v>153</v>
      </c>
      <c r="BK180" s="169">
        <f t="shared" si="14"/>
        <v>0</v>
      </c>
      <c r="BL180" s="14" t="s">
        <v>181</v>
      </c>
      <c r="BM180" s="167" t="s">
        <v>204</v>
      </c>
    </row>
    <row r="181" spans="1:65" s="2" customFormat="1" ht="14.45" customHeight="1">
      <c r="A181" s="29"/>
      <c r="B181" s="121"/>
      <c r="C181" s="156" t="s">
        <v>205</v>
      </c>
      <c r="D181" s="156" t="s">
        <v>177</v>
      </c>
      <c r="E181" s="157" t="s">
        <v>206</v>
      </c>
      <c r="F181" s="158" t="s">
        <v>207</v>
      </c>
      <c r="G181" s="159" t="s">
        <v>180</v>
      </c>
      <c r="H181" s="160">
        <v>109.563</v>
      </c>
      <c r="I181" s="161"/>
      <c r="J181" s="160">
        <f t="shared" si="5"/>
        <v>0</v>
      </c>
      <c r="K181" s="162"/>
      <c r="L181" s="30"/>
      <c r="M181" s="163" t="s">
        <v>1</v>
      </c>
      <c r="N181" s="164" t="s">
        <v>40</v>
      </c>
      <c r="O181" s="55"/>
      <c r="P181" s="165">
        <f t="shared" si="6"/>
        <v>0</v>
      </c>
      <c r="Q181" s="165">
        <v>0</v>
      </c>
      <c r="R181" s="165">
        <f t="shared" si="7"/>
        <v>0</v>
      </c>
      <c r="S181" s="165">
        <v>0</v>
      </c>
      <c r="T181" s="166">
        <f t="shared" si="8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7" t="s">
        <v>181</v>
      </c>
      <c r="AT181" s="167" t="s">
        <v>177</v>
      </c>
      <c r="AU181" s="167" t="s">
        <v>153</v>
      </c>
      <c r="AY181" s="14" t="s">
        <v>175</v>
      </c>
      <c r="BE181" s="168">
        <f t="shared" si="9"/>
        <v>0</v>
      </c>
      <c r="BF181" s="168">
        <f t="shared" si="10"/>
        <v>0</v>
      </c>
      <c r="BG181" s="168">
        <f t="shared" si="11"/>
        <v>0</v>
      </c>
      <c r="BH181" s="168">
        <f t="shared" si="12"/>
        <v>0</v>
      </c>
      <c r="BI181" s="168">
        <f t="shared" si="13"/>
        <v>0</v>
      </c>
      <c r="BJ181" s="14" t="s">
        <v>153</v>
      </c>
      <c r="BK181" s="169">
        <f t="shared" si="14"/>
        <v>0</v>
      </c>
      <c r="BL181" s="14" t="s">
        <v>181</v>
      </c>
      <c r="BM181" s="167" t="s">
        <v>208</v>
      </c>
    </row>
    <row r="182" spans="1:65" s="2" customFormat="1" ht="24.2" customHeight="1">
      <c r="A182" s="29"/>
      <c r="B182" s="121"/>
      <c r="C182" s="156" t="s">
        <v>194</v>
      </c>
      <c r="D182" s="156" t="s">
        <v>177</v>
      </c>
      <c r="E182" s="157" t="s">
        <v>209</v>
      </c>
      <c r="F182" s="158" t="s">
        <v>210</v>
      </c>
      <c r="G182" s="159" t="s">
        <v>211</v>
      </c>
      <c r="H182" s="160">
        <v>62.082000000000001</v>
      </c>
      <c r="I182" s="161"/>
      <c r="J182" s="160">
        <f t="shared" si="5"/>
        <v>0</v>
      </c>
      <c r="K182" s="162"/>
      <c r="L182" s="30"/>
      <c r="M182" s="163" t="s">
        <v>1</v>
      </c>
      <c r="N182" s="164" t="s">
        <v>40</v>
      </c>
      <c r="O182" s="55"/>
      <c r="P182" s="165">
        <f t="shared" si="6"/>
        <v>0</v>
      </c>
      <c r="Q182" s="165">
        <v>0</v>
      </c>
      <c r="R182" s="165">
        <f t="shared" si="7"/>
        <v>0</v>
      </c>
      <c r="S182" s="165">
        <v>0</v>
      </c>
      <c r="T182" s="166">
        <f t="shared" si="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7" t="s">
        <v>181</v>
      </c>
      <c r="AT182" s="167" t="s">
        <v>177</v>
      </c>
      <c r="AU182" s="167" t="s">
        <v>153</v>
      </c>
      <c r="AY182" s="14" t="s">
        <v>175</v>
      </c>
      <c r="BE182" s="168">
        <f t="shared" si="9"/>
        <v>0</v>
      </c>
      <c r="BF182" s="168">
        <f t="shared" si="10"/>
        <v>0</v>
      </c>
      <c r="BG182" s="168">
        <f t="shared" si="11"/>
        <v>0</v>
      </c>
      <c r="BH182" s="168">
        <f t="shared" si="12"/>
        <v>0</v>
      </c>
      <c r="BI182" s="168">
        <f t="shared" si="13"/>
        <v>0</v>
      </c>
      <c r="BJ182" s="14" t="s">
        <v>153</v>
      </c>
      <c r="BK182" s="169">
        <f t="shared" si="14"/>
        <v>0</v>
      </c>
      <c r="BL182" s="14" t="s">
        <v>181</v>
      </c>
      <c r="BM182" s="167" t="s">
        <v>7</v>
      </c>
    </row>
    <row r="183" spans="1:65" s="2" customFormat="1" ht="24.2" customHeight="1">
      <c r="A183" s="29"/>
      <c r="B183" s="121"/>
      <c r="C183" s="156" t="s">
        <v>212</v>
      </c>
      <c r="D183" s="156" t="s">
        <v>177</v>
      </c>
      <c r="E183" s="157" t="s">
        <v>213</v>
      </c>
      <c r="F183" s="158" t="s">
        <v>214</v>
      </c>
      <c r="G183" s="159" t="s">
        <v>180</v>
      </c>
      <c r="H183" s="160">
        <v>52</v>
      </c>
      <c r="I183" s="161"/>
      <c r="J183" s="160">
        <f t="shared" si="5"/>
        <v>0</v>
      </c>
      <c r="K183" s="162"/>
      <c r="L183" s="30"/>
      <c r="M183" s="163" t="s">
        <v>1</v>
      </c>
      <c r="N183" s="164" t="s">
        <v>40</v>
      </c>
      <c r="O183" s="55"/>
      <c r="P183" s="165">
        <f t="shared" si="6"/>
        <v>0</v>
      </c>
      <c r="Q183" s="165">
        <v>0</v>
      </c>
      <c r="R183" s="165">
        <f t="shared" si="7"/>
        <v>0</v>
      </c>
      <c r="S183" s="165">
        <v>0</v>
      </c>
      <c r="T183" s="166">
        <f t="shared" si="8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7" t="s">
        <v>181</v>
      </c>
      <c r="AT183" s="167" t="s">
        <v>177</v>
      </c>
      <c r="AU183" s="167" t="s">
        <v>153</v>
      </c>
      <c r="AY183" s="14" t="s">
        <v>175</v>
      </c>
      <c r="BE183" s="168">
        <f t="shared" si="9"/>
        <v>0</v>
      </c>
      <c r="BF183" s="168">
        <f t="shared" si="10"/>
        <v>0</v>
      </c>
      <c r="BG183" s="168">
        <f t="shared" si="11"/>
        <v>0</v>
      </c>
      <c r="BH183" s="168">
        <f t="shared" si="12"/>
        <v>0</v>
      </c>
      <c r="BI183" s="168">
        <f t="shared" si="13"/>
        <v>0</v>
      </c>
      <c r="BJ183" s="14" t="s">
        <v>153</v>
      </c>
      <c r="BK183" s="169">
        <f t="shared" si="14"/>
        <v>0</v>
      </c>
      <c r="BL183" s="14" t="s">
        <v>181</v>
      </c>
      <c r="BM183" s="167" t="s">
        <v>215</v>
      </c>
    </row>
    <row r="184" spans="1:65" s="2" customFormat="1" ht="24.2" customHeight="1">
      <c r="A184" s="29"/>
      <c r="B184" s="121"/>
      <c r="C184" s="156" t="s">
        <v>197</v>
      </c>
      <c r="D184" s="156" t="s">
        <v>177</v>
      </c>
      <c r="E184" s="157" t="s">
        <v>216</v>
      </c>
      <c r="F184" s="158" t="s">
        <v>217</v>
      </c>
      <c r="G184" s="159" t="s">
        <v>180</v>
      </c>
      <c r="H184" s="160">
        <v>28</v>
      </c>
      <c r="I184" s="161"/>
      <c r="J184" s="160">
        <f t="shared" si="5"/>
        <v>0</v>
      </c>
      <c r="K184" s="162"/>
      <c r="L184" s="30"/>
      <c r="M184" s="163" t="s">
        <v>1</v>
      </c>
      <c r="N184" s="164" t="s">
        <v>40</v>
      </c>
      <c r="O184" s="55"/>
      <c r="P184" s="165">
        <f t="shared" si="6"/>
        <v>0</v>
      </c>
      <c r="Q184" s="165">
        <v>0</v>
      </c>
      <c r="R184" s="165">
        <f t="shared" si="7"/>
        <v>0</v>
      </c>
      <c r="S184" s="165">
        <v>0</v>
      </c>
      <c r="T184" s="166">
        <f t="shared" si="8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7" t="s">
        <v>181</v>
      </c>
      <c r="AT184" s="167" t="s">
        <v>177</v>
      </c>
      <c r="AU184" s="167" t="s">
        <v>153</v>
      </c>
      <c r="AY184" s="14" t="s">
        <v>175</v>
      </c>
      <c r="BE184" s="168">
        <f t="shared" si="9"/>
        <v>0</v>
      </c>
      <c r="BF184" s="168">
        <f t="shared" si="10"/>
        <v>0</v>
      </c>
      <c r="BG184" s="168">
        <f t="shared" si="11"/>
        <v>0</v>
      </c>
      <c r="BH184" s="168">
        <f t="shared" si="12"/>
        <v>0</v>
      </c>
      <c r="BI184" s="168">
        <f t="shared" si="13"/>
        <v>0</v>
      </c>
      <c r="BJ184" s="14" t="s">
        <v>153</v>
      </c>
      <c r="BK184" s="169">
        <f t="shared" si="14"/>
        <v>0</v>
      </c>
      <c r="BL184" s="14" t="s">
        <v>181</v>
      </c>
      <c r="BM184" s="167" t="s">
        <v>218</v>
      </c>
    </row>
    <row r="185" spans="1:65" s="2" customFormat="1" ht="14.45" customHeight="1">
      <c r="A185" s="29"/>
      <c r="B185" s="121"/>
      <c r="C185" s="170" t="s">
        <v>219</v>
      </c>
      <c r="D185" s="170" t="s">
        <v>220</v>
      </c>
      <c r="E185" s="171" t="s">
        <v>221</v>
      </c>
      <c r="F185" s="172" t="s">
        <v>222</v>
      </c>
      <c r="G185" s="173" t="s">
        <v>180</v>
      </c>
      <c r="H185" s="174">
        <v>28</v>
      </c>
      <c r="I185" s="175"/>
      <c r="J185" s="174">
        <f t="shared" si="5"/>
        <v>0</v>
      </c>
      <c r="K185" s="176"/>
      <c r="L185" s="177"/>
      <c r="M185" s="178" t="s">
        <v>1</v>
      </c>
      <c r="N185" s="179" t="s">
        <v>40</v>
      </c>
      <c r="O185" s="55"/>
      <c r="P185" s="165">
        <f t="shared" si="6"/>
        <v>0</v>
      </c>
      <c r="Q185" s="165">
        <v>0</v>
      </c>
      <c r="R185" s="165">
        <f t="shared" si="7"/>
        <v>0</v>
      </c>
      <c r="S185" s="165">
        <v>0</v>
      </c>
      <c r="T185" s="166">
        <f t="shared" si="8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7" t="s">
        <v>190</v>
      </c>
      <c r="AT185" s="167" t="s">
        <v>220</v>
      </c>
      <c r="AU185" s="167" t="s">
        <v>153</v>
      </c>
      <c r="AY185" s="14" t="s">
        <v>175</v>
      </c>
      <c r="BE185" s="168">
        <f t="shared" si="9"/>
        <v>0</v>
      </c>
      <c r="BF185" s="168">
        <f t="shared" si="10"/>
        <v>0</v>
      </c>
      <c r="BG185" s="168">
        <f t="shared" si="11"/>
        <v>0</v>
      </c>
      <c r="BH185" s="168">
        <f t="shared" si="12"/>
        <v>0</v>
      </c>
      <c r="BI185" s="168">
        <f t="shared" si="13"/>
        <v>0</v>
      </c>
      <c r="BJ185" s="14" t="s">
        <v>153</v>
      </c>
      <c r="BK185" s="169">
        <f t="shared" si="14"/>
        <v>0</v>
      </c>
      <c r="BL185" s="14" t="s">
        <v>181</v>
      </c>
      <c r="BM185" s="167" t="s">
        <v>223</v>
      </c>
    </row>
    <row r="186" spans="1:65" s="2" customFormat="1" ht="14.45" customHeight="1">
      <c r="A186" s="29"/>
      <c r="B186" s="121"/>
      <c r="C186" s="156" t="s">
        <v>201</v>
      </c>
      <c r="D186" s="156" t="s">
        <v>177</v>
      </c>
      <c r="E186" s="157" t="s">
        <v>224</v>
      </c>
      <c r="F186" s="158" t="s">
        <v>225</v>
      </c>
      <c r="G186" s="159" t="s">
        <v>226</v>
      </c>
      <c r="H186" s="160">
        <v>79.75</v>
      </c>
      <c r="I186" s="161"/>
      <c r="J186" s="160">
        <f t="shared" si="5"/>
        <v>0</v>
      </c>
      <c r="K186" s="162"/>
      <c r="L186" s="30"/>
      <c r="M186" s="163" t="s">
        <v>1</v>
      </c>
      <c r="N186" s="164" t="s">
        <v>40</v>
      </c>
      <c r="O186" s="55"/>
      <c r="P186" s="165">
        <f t="shared" si="6"/>
        <v>0</v>
      </c>
      <c r="Q186" s="165">
        <v>0</v>
      </c>
      <c r="R186" s="165">
        <f t="shared" si="7"/>
        <v>0</v>
      </c>
      <c r="S186" s="165">
        <v>0</v>
      </c>
      <c r="T186" s="166">
        <f t="shared" si="8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7" t="s">
        <v>181</v>
      </c>
      <c r="AT186" s="167" t="s">
        <v>177</v>
      </c>
      <c r="AU186" s="167" t="s">
        <v>153</v>
      </c>
      <c r="AY186" s="14" t="s">
        <v>175</v>
      </c>
      <c r="BE186" s="168">
        <f t="shared" si="9"/>
        <v>0</v>
      </c>
      <c r="BF186" s="168">
        <f t="shared" si="10"/>
        <v>0</v>
      </c>
      <c r="BG186" s="168">
        <f t="shared" si="11"/>
        <v>0</v>
      </c>
      <c r="BH186" s="168">
        <f t="shared" si="12"/>
        <v>0</v>
      </c>
      <c r="BI186" s="168">
        <f t="shared" si="13"/>
        <v>0</v>
      </c>
      <c r="BJ186" s="14" t="s">
        <v>153</v>
      </c>
      <c r="BK186" s="169">
        <f t="shared" si="14"/>
        <v>0</v>
      </c>
      <c r="BL186" s="14" t="s">
        <v>181</v>
      </c>
      <c r="BM186" s="167" t="s">
        <v>227</v>
      </c>
    </row>
    <row r="187" spans="1:65" s="12" customFormat="1" ht="22.9" customHeight="1">
      <c r="B187" s="143"/>
      <c r="D187" s="144" t="s">
        <v>73</v>
      </c>
      <c r="E187" s="154" t="s">
        <v>153</v>
      </c>
      <c r="F187" s="154" t="s">
        <v>228</v>
      </c>
      <c r="I187" s="146"/>
      <c r="J187" s="155">
        <f>BK187</f>
        <v>0</v>
      </c>
      <c r="L187" s="143"/>
      <c r="M187" s="148"/>
      <c r="N187" s="149"/>
      <c r="O187" s="149"/>
      <c r="P187" s="150">
        <f>SUM(P188:P199)</f>
        <v>0</v>
      </c>
      <c r="Q187" s="149"/>
      <c r="R187" s="150">
        <f>SUM(R188:R199)</f>
        <v>5.0776004700000001</v>
      </c>
      <c r="S187" s="149"/>
      <c r="T187" s="151">
        <f>SUM(T188:T199)</f>
        <v>0</v>
      </c>
      <c r="AR187" s="144" t="s">
        <v>82</v>
      </c>
      <c r="AT187" s="152" t="s">
        <v>73</v>
      </c>
      <c r="AU187" s="152" t="s">
        <v>82</v>
      </c>
      <c r="AY187" s="144" t="s">
        <v>175</v>
      </c>
      <c r="BK187" s="153">
        <f>SUM(BK188:BK199)</f>
        <v>0</v>
      </c>
    </row>
    <row r="188" spans="1:65" s="2" customFormat="1" ht="24.2" customHeight="1">
      <c r="A188" s="29"/>
      <c r="B188" s="121"/>
      <c r="C188" s="156" t="s">
        <v>229</v>
      </c>
      <c r="D188" s="156" t="s">
        <v>177</v>
      </c>
      <c r="E188" s="157" t="s">
        <v>230</v>
      </c>
      <c r="F188" s="158" t="s">
        <v>231</v>
      </c>
      <c r="G188" s="159" t="s">
        <v>226</v>
      </c>
      <c r="H188" s="160">
        <v>79.75</v>
      </c>
      <c r="I188" s="161"/>
      <c r="J188" s="160">
        <f t="shared" ref="J188:J199" si="15">ROUND(I188*H188,3)</f>
        <v>0</v>
      </c>
      <c r="K188" s="162"/>
      <c r="L188" s="30"/>
      <c r="M188" s="163" t="s">
        <v>1</v>
      </c>
      <c r="N188" s="164" t="s">
        <v>40</v>
      </c>
      <c r="O188" s="55"/>
      <c r="P188" s="165">
        <f t="shared" ref="P188:P199" si="16">O188*H188</f>
        <v>0</v>
      </c>
      <c r="Q188" s="165">
        <v>0</v>
      </c>
      <c r="R188" s="165">
        <f t="shared" ref="R188:R199" si="17">Q188*H188</f>
        <v>0</v>
      </c>
      <c r="S188" s="165">
        <v>0</v>
      </c>
      <c r="T188" s="166">
        <f t="shared" ref="T188:T199" si="18"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7" t="s">
        <v>181</v>
      </c>
      <c r="AT188" s="167" t="s">
        <v>177</v>
      </c>
      <c r="AU188" s="167" t="s">
        <v>153</v>
      </c>
      <c r="AY188" s="14" t="s">
        <v>175</v>
      </c>
      <c r="BE188" s="168">
        <f t="shared" ref="BE188:BE199" si="19">IF(N188="základná",J188,0)</f>
        <v>0</v>
      </c>
      <c r="BF188" s="168">
        <f t="shared" ref="BF188:BF199" si="20">IF(N188="znížená",J188,0)</f>
        <v>0</v>
      </c>
      <c r="BG188" s="168">
        <f t="shared" ref="BG188:BG199" si="21">IF(N188="zákl. prenesená",J188,0)</f>
        <v>0</v>
      </c>
      <c r="BH188" s="168">
        <f t="shared" ref="BH188:BH199" si="22">IF(N188="zníž. prenesená",J188,0)</f>
        <v>0</v>
      </c>
      <c r="BI188" s="168">
        <f t="shared" ref="BI188:BI199" si="23">IF(N188="nulová",J188,0)</f>
        <v>0</v>
      </c>
      <c r="BJ188" s="14" t="s">
        <v>153</v>
      </c>
      <c r="BK188" s="169">
        <f t="shared" ref="BK188:BK199" si="24">ROUND(I188*H188,3)</f>
        <v>0</v>
      </c>
      <c r="BL188" s="14" t="s">
        <v>181</v>
      </c>
      <c r="BM188" s="167" t="s">
        <v>232</v>
      </c>
    </row>
    <row r="189" spans="1:65" s="2" customFormat="1" ht="24.2" customHeight="1">
      <c r="A189" s="29"/>
      <c r="B189" s="121"/>
      <c r="C189" s="156" t="s">
        <v>204</v>
      </c>
      <c r="D189" s="156" t="s">
        <v>177</v>
      </c>
      <c r="E189" s="157" t="s">
        <v>233</v>
      </c>
      <c r="F189" s="158" t="s">
        <v>234</v>
      </c>
      <c r="G189" s="159" t="s">
        <v>180</v>
      </c>
      <c r="H189" s="160">
        <v>3.161</v>
      </c>
      <c r="I189" s="161"/>
      <c r="J189" s="160">
        <f t="shared" si="15"/>
        <v>0</v>
      </c>
      <c r="K189" s="162"/>
      <c r="L189" s="30"/>
      <c r="M189" s="163" t="s">
        <v>1</v>
      </c>
      <c r="N189" s="164" t="s">
        <v>40</v>
      </c>
      <c r="O189" s="55"/>
      <c r="P189" s="165">
        <f t="shared" si="16"/>
        <v>0</v>
      </c>
      <c r="Q189" s="165">
        <v>0</v>
      </c>
      <c r="R189" s="165">
        <f t="shared" si="17"/>
        <v>0</v>
      </c>
      <c r="S189" s="165">
        <v>0</v>
      </c>
      <c r="T189" s="166">
        <f t="shared" si="18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7" t="s">
        <v>181</v>
      </c>
      <c r="AT189" s="167" t="s">
        <v>177</v>
      </c>
      <c r="AU189" s="167" t="s">
        <v>153</v>
      </c>
      <c r="AY189" s="14" t="s">
        <v>175</v>
      </c>
      <c r="BE189" s="168">
        <f t="shared" si="19"/>
        <v>0</v>
      </c>
      <c r="BF189" s="168">
        <f t="shared" si="20"/>
        <v>0</v>
      </c>
      <c r="BG189" s="168">
        <f t="shared" si="21"/>
        <v>0</v>
      </c>
      <c r="BH189" s="168">
        <f t="shared" si="22"/>
        <v>0</v>
      </c>
      <c r="BI189" s="168">
        <f t="shared" si="23"/>
        <v>0</v>
      </c>
      <c r="BJ189" s="14" t="s">
        <v>153</v>
      </c>
      <c r="BK189" s="169">
        <f t="shared" si="24"/>
        <v>0</v>
      </c>
      <c r="BL189" s="14" t="s">
        <v>181</v>
      </c>
      <c r="BM189" s="167" t="s">
        <v>235</v>
      </c>
    </row>
    <row r="190" spans="1:65" s="2" customFormat="1" ht="14.45" customHeight="1">
      <c r="A190" s="29"/>
      <c r="B190" s="121"/>
      <c r="C190" s="156" t="s">
        <v>236</v>
      </c>
      <c r="D190" s="156" t="s">
        <v>177</v>
      </c>
      <c r="E190" s="157" t="s">
        <v>237</v>
      </c>
      <c r="F190" s="158" t="s">
        <v>238</v>
      </c>
      <c r="G190" s="159" t="s">
        <v>180</v>
      </c>
      <c r="H190" s="160">
        <v>11.909000000000001</v>
      </c>
      <c r="I190" s="161"/>
      <c r="J190" s="160">
        <f t="shared" si="15"/>
        <v>0</v>
      </c>
      <c r="K190" s="162"/>
      <c r="L190" s="30"/>
      <c r="M190" s="163" t="s">
        <v>1</v>
      </c>
      <c r="N190" s="164" t="s">
        <v>40</v>
      </c>
      <c r="O190" s="55"/>
      <c r="P190" s="165">
        <f t="shared" si="16"/>
        <v>0</v>
      </c>
      <c r="Q190" s="165">
        <v>0</v>
      </c>
      <c r="R190" s="165">
        <f t="shared" si="17"/>
        <v>0</v>
      </c>
      <c r="S190" s="165">
        <v>0</v>
      </c>
      <c r="T190" s="166">
        <f t="shared" si="18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7" t="s">
        <v>181</v>
      </c>
      <c r="AT190" s="167" t="s">
        <v>177</v>
      </c>
      <c r="AU190" s="167" t="s">
        <v>153</v>
      </c>
      <c r="AY190" s="14" t="s">
        <v>175</v>
      </c>
      <c r="BE190" s="168">
        <f t="shared" si="19"/>
        <v>0</v>
      </c>
      <c r="BF190" s="168">
        <f t="shared" si="20"/>
        <v>0</v>
      </c>
      <c r="BG190" s="168">
        <f t="shared" si="21"/>
        <v>0</v>
      </c>
      <c r="BH190" s="168">
        <f t="shared" si="22"/>
        <v>0</v>
      </c>
      <c r="BI190" s="168">
        <f t="shared" si="23"/>
        <v>0</v>
      </c>
      <c r="BJ190" s="14" t="s">
        <v>153</v>
      </c>
      <c r="BK190" s="169">
        <f t="shared" si="24"/>
        <v>0</v>
      </c>
      <c r="BL190" s="14" t="s">
        <v>181</v>
      </c>
      <c r="BM190" s="167" t="s">
        <v>239</v>
      </c>
    </row>
    <row r="191" spans="1:65" s="2" customFormat="1" ht="14.45" customHeight="1">
      <c r="A191" s="29"/>
      <c r="B191" s="121"/>
      <c r="C191" s="156" t="s">
        <v>208</v>
      </c>
      <c r="D191" s="156" t="s">
        <v>177</v>
      </c>
      <c r="E191" s="157" t="s">
        <v>240</v>
      </c>
      <c r="F191" s="158" t="s">
        <v>241</v>
      </c>
      <c r="G191" s="159" t="s">
        <v>180</v>
      </c>
      <c r="H191" s="160">
        <v>2.0710000000000002</v>
      </c>
      <c r="I191" s="161"/>
      <c r="J191" s="160">
        <f t="shared" si="15"/>
        <v>0</v>
      </c>
      <c r="K191" s="162"/>
      <c r="L191" s="30"/>
      <c r="M191" s="163" t="s">
        <v>1</v>
      </c>
      <c r="N191" s="164" t="s">
        <v>40</v>
      </c>
      <c r="O191" s="55"/>
      <c r="P191" s="165">
        <f t="shared" si="16"/>
        <v>0</v>
      </c>
      <c r="Q191" s="165">
        <v>2.4157199999999999</v>
      </c>
      <c r="R191" s="165">
        <f t="shared" si="17"/>
        <v>5.0029561200000003</v>
      </c>
      <c r="S191" s="165">
        <v>0</v>
      </c>
      <c r="T191" s="166">
        <f t="shared" si="18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7" t="s">
        <v>181</v>
      </c>
      <c r="AT191" s="167" t="s">
        <v>177</v>
      </c>
      <c r="AU191" s="167" t="s">
        <v>153</v>
      </c>
      <c r="AY191" s="14" t="s">
        <v>175</v>
      </c>
      <c r="BE191" s="168">
        <f t="shared" si="19"/>
        <v>0</v>
      </c>
      <c r="BF191" s="168">
        <f t="shared" si="20"/>
        <v>0</v>
      </c>
      <c r="BG191" s="168">
        <f t="shared" si="21"/>
        <v>0</v>
      </c>
      <c r="BH191" s="168">
        <f t="shared" si="22"/>
        <v>0</v>
      </c>
      <c r="BI191" s="168">
        <f t="shared" si="23"/>
        <v>0</v>
      </c>
      <c r="BJ191" s="14" t="s">
        <v>153</v>
      </c>
      <c r="BK191" s="169">
        <f t="shared" si="24"/>
        <v>0</v>
      </c>
      <c r="BL191" s="14" t="s">
        <v>181</v>
      </c>
      <c r="BM191" s="167" t="s">
        <v>242</v>
      </c>
    </row>
    <row r="192" spans="1:65" s="2" customFormat="1" ht="14.45" customHeight="1">
      <c r="A192" s="29"/>
      <c r="B192" s="121"/>
      <c r="C192" s="156" t="s">
        <v>243</v>
      </c>
      <c r="D192" s="156" t="s">
        <v>177</v>
      </c>
      <c r="E192" s="157" t="s">
        <v>244</v>
      </c>
      <c r="F192" s="158" t="s">
        <v>245</v>
      </c>
      <c r="G192" s="159" t="s">
        <v>226</v>
      </c>
      <c r="H192" s="160">
        <v>5.97</v>
      </c>
      <c r="I192" s="161"/>
      <c r="J192" s="160">
        <f t="shared" si="15"/>
        <v>0</v>
      </c>
      <c r="K192" s="162"/>
      <c r="L192" s="30"/>
      <c r="M192" s="163" t="s">
        <v>1</v>
      </c>
      <c r="N192" s="164" t="s">
        <v>40</v>
      </c>
      <c r="O192" s="55"/>
      <c r="P192" s="165">
        <f t="shared" si="16"/>
        <v>0</v>
      </c>
      <c r="Q192" s="165">
        <v>0</v>
      </c>
      <c r="R192" s="165">
        <f t="shared" si="17"/>
        <v>0</v>
      </c>
      <c r="S192" s="165">
        <v>0</v>
      </c>
      <c r="T192" s="166">
        <f t="shared" si="18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7" t="s">
        <v>181</v>
      </c>
      <c r="AT192" s="167" t="s">
        <v>177</v>
      </c>
      <c r="AU192" s="167" t="s">
        <v>153</v>
      </c>
      <c r="AY192" s="14" t="s">
        <v>175</v>
      </c>
      <c r="BE192" s="168">
        <f t="shared" si="19"/>
        <v>0</v>
      </c>
      <c r="BF192" s="168">
        <f t="shared" si="20"/>
        <v>0</v>
      </c>
      <c r="BG192" s="168">
        <f t="shared" si="21"/>
        <v>0</v>
      </c>
      <c r="BH192" s="168">
        <f t="shared" si="22"/>
        <v>0</v>
      </c>
      <c r="BI192" s="168">
        <f t="shared" si="23"/>
        <v>0</v>
      </c>
      <c r="BJ192" s="14" t="s">
        <v>153</v>
      </c>
      <c r="BK192" s="169">
        <f t="shared" si="24"/>
        <v>0</v>
      </c>
      <c r="BL192" s="14" t="s">
        <v>181</v>
      </c>
      <c r="BM192" s="167" t="s">
        <v>246</v>
      </c>
    </row>
    <row r="193" spans="1:65" s="2" customFormat="1" ht="14.45" customHeight="1">
      <c r="A193" s="29"/>
      <c r="B193" s="121"/>
      <c r="C193" s="156" t="s">
        <v>7</v>
      </c>
      <c r="D193" s="156" t="s">
        <v>177</v>
      </c>
      <c r="E193" s="157" t="s">
        <v>247</v>
      </c>
      <c r="F193" s="158" t="s">
        <v>248</v>
      </c>
      <c r="G193" s="159" t="s">
        <v>226</v>
      </c>
      <c r="H193" s="160">
        <v>5.97</v>
      </c>
      <c r="I193" s="161"/>
      <c r="J193" s="160">
        <f t="shared" si="15"/>
        <v>0</v>
      </c>
      <c r="K193" s="162"/>
      <c r="L193" s="30"/>
      <c r="M193" s="163" t="s">
        <v>1</v>
      </c>
      <c r="N193" s="164" t="s">
        <v>40</v>
      </c>
      <c r="O193" s="55"/>
      <c r="P193" s="165">
        <f t="shared" si="16"/>
        <v>0</v>
      </c>
      <c r="Q193" s="165">
        <v>0</v>
      </c>
      <c r="R193" s="165">
        <f t="shared" si="17"/>
        <v>0</v>
      </c>
      <c r="S193" s="165">
        <v>0</v>
      </c>
      <c r="T193" s="166">
        <f t="shared" si="18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7" t="s">
        <v>181</v>
      </c>
      <c r="AT193" s="167" t="s">
        <v>177</v>
      </c>
      <c r="AU193" s="167" t="s">
        <v>153</v>
      </c>
      <c r="AY193" s="14" t="s">
        <v>175</v>
      </c>
      <c r="BE193" s="168">
        <f t="shared" si="19"/>
        <v>0</v>
      </c>
      <c r="BF193" s="168">
        <f t="shared" si="20"/>
        <v>0</v>
      </c>
      <c r="BG193" s="168">
        <f t="shared" si="21"/>
        <v>0</v>
      </c>
      <c r="BH193" s="168">
        <f t="shared" si="22"/>
        <v>0</v>
      </c>
      <c r="BI193" s="168">
        <f t="shared" si="23"/>
        <v>0</v>
      </c>
      <c r="BJ193" s="14" t="s">
        <v>153</v>
      </c>
      <c r="BK193" s="169">
        <f t="shared" si="24"/>
        <v>0</v>
      </c>
      <c r="BL193" s="14" t="s">
        <v>181</v>
      </c>
      <c r="BM193" s="167" t="s">
        <v>249</v>
      </c>
    </row>
    <row r="194" spans="1:65" s="2" customFormat="1" ht="24.2" customHeight="1">
      <c r="A194" s="29"/>
      <c r="B194" s="121"/>
      <c r="C194" s="156" t="s">
        <v>250</v>
      </c>
      <c r="D194" s="156" t="s">
        <v>177</v>
      </c>
      <c r="E194" s="157" t="s">
        <v>251</v>
      </c>
      <c r="F194" s="158" t="s">
        <v>252</v>
      </c>
      <c r="G194" s="159" t="s">
        <v>226</v>
      </c>
      <c r="H194" s="160">
        <v>91.194999999999993</v>
      </c>
      <c r="I194" s="161"/>
      <c r="J194" s="160">
        <f t="shared" si="15"/>
        <v>0</v>
      </c>
      <c r="K194" s="162"/>
      <c r="L194" s="30"/>
      <c r="M194" s="163" t="s">
        <v>1</v>
      </c>
      <c r="N194" s="164" t="s">
        <v>40</v>
      </c>
      <c r="O194" s="55"/>
      <c r="P194" s="165">
        <f t="shared" si="16"/>
        <v>0</v>
      </c>
      <c r="Q194" s="165">
        <v>0</v>
      </c>
      <c r="R194" s="165">
        <f t="shared" si="17"/>
        <v>0</v>
      </c>
      <c r="S194" s="165">
        <v>0</v>
      </c>
      <c r="T194" s="166">
        <f t="shared" si="18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7" t="s">
        <v>181</v>
      </c>
      <c r="AT194" s="167" t="s">
        <v>177</v>
      </c>
      <c r="AU194" s="167" t="s">
        <v>153</v>
      </c>
      <c r="AY194" s="14" t="s">
        <v>175</v>
      </c>
      <c r="BE194" s="168">
        <f t="shared" si="19"/>
        <v>0</v>
      </c>
      <c r="BF194" s="168">
        <f t="shared" si="20"/>
        <v>0</v>
      </c>
      <c r="BG194" s="168">
        <f t="shared" si="21"/>
        <v>0</v>
      </c>
      <c r="BH194" s="168">
        <f t="shared" si="22"/>
        <v>0</v>
      </c>
      <c r="BI194" s="168">
        <f t="shared" si="23"/>
        <v>0</v>
      </c>
      <c r="BJ194" s="14" t="s">
        <v>153</v>
      </c>
      <c r="BK194" s="169">
        <f t="shared" si="24"/>
        <v>0</v>
      </c>
      <c r="BL194" s="14" t="s">
        <v>181</v>
      </c>
      <c r="BM194" s="167" t="s">
        <v>253</v>
      </c>
    </row>
    <row r="195" spans="1:65" s="2" customFormat="1" ht="24.2" customHeight="1">
      <c r="A195" s="29"/>
      <c r="B195" s="121"/>
      <c r="C195" s="156" t="s">
        <v>215</v>
      </c>
      <c r="D195" s="156" t="s">
        <v>177</v>
      </c>
      <c r="E195" s="157" t="s">
        <v>254</v>
      </c>
      <c r="F195" s="158" t="s">
        <v>252</v>
      </c>
      <c r="G195" s="159" t="s">
        <v>226</v>
      </c>
      <c r="H195" s="160">
        <v>11.904999999999999</v>
      </c>
      <c r="I195" s="161"/>
      <c r="J195" s="160">
        <f t="shared" si="15"/>
        <v>0</v>
      </c>
      <c r="K195" s="162"/>
      <c r="L195" s="30"/>
      <c r="M195" s="163" t="s">
        <v>1</v>
      </c>
      <c r="N195" s="164" t="s">
        <v>40</v>
      </c>
      <c r="O195" s="55"/>
      <c r="P195" s="165">
        <f t="shared" si="16"/>
        <v>0</v>
      </c>
      <c r="Q195" s="165">
        <v>6.2700000000000004E-3</v>
      </c>
      <c r="R195" s="165">
        <f t="shared" si="17"/>
        <v>7.4644349999999998E-2</v>
      </c>
      <c r="S195" s="165">
        <v>0</v>
      </c>
      <c r="T195" s="166">
        <f t="shared" si="18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7" t="s">
        <v>181</v>
      </c>
      <c r="AT195" s="167" t="s">
        <v>177</v>
      </c>
      <c r="AU195" s="167" t="s">
        <v>153</v>
      </c>
      <c r="AY195" s="14" t="s">
        <v>175</v>
      </c>
      <c r="BE195" s="168">
        <f t="shared" si="19"/>
        <v>0</v>
      </c>
      <c r="BF195" s="168">
        <f t="shared" si="20"/>
        <v>0</v>
      </c>
      <c r="BG195" s="168">
        <f t="shared" si="21"/>
        <v>0</v>
      </c>
      <c r="BH195" s="168">
        <f t="shared" si="22"/>
        <v>0</v>
      </c>
      <c r="BI195" s="168">
        <f t="shared" si="23"/>
        <v>0</v>
      </c>
      <c r="BJ195" s="14" t="s">
        <v>153</v>
      </c>
      <c r="BK195" s="169">
        <f t="shared" si="24"/>
        <v>0</v>
      </c>
      <c r="BL195" s="14" t="s">
        <v>181</v>
      </c>
      <c r="BM195" s="167" t="s">
        <v>255</v>
      </c>
    </row>
    <row r="196" spans="1:65" s="2" customFormat="1" ht="24.2" customHeight="1">
      <c r="A196" s="29"/>
      <c r="B196" s="121"/>
      <c r="C196" s="156" t="s">
        <v>256</v>
      </c>
      <c r="D196" s="156" t="s">
        <v>177</v>
      </c>
      <c r="E196" s="157" t="s">
        <v>257</v>
      </c>
      <c r="F196" s="158" t="s">
        <v>258</v>
      </c>
      <c r="G196" s="159" t="s">
        <v>180</v>
      </c>
      <c r="H196" s="160">
        <v>7.34</v>
      </c>
      <c r="I196" s="161"/>
      <c r="J196" s="160">
        <f t="shared" si="15"/>
        <v>0</v>
      </c>
      <c r="K196" s="162"/>
      <c r="L196" s="30"/>
      <c r="M196" s="163" t="s">
        <v>1</v>
      </c>
      <c r="N196" s="164" t="s">
        <v>40</v>
      </c>
      <c r="O196" s="55"/>
      <c r="P196" s="165">
        <f t="shared" si="16"/>
        <v>0</v>
      </c>
      <c r="Q196" s="165">
        <v>0</v>
      </c>
      <c r="R196" s="165">
        <f t="shared" si="17"/>
        <v>0</v>
      </c>
      <c r="S196" s="165">
        <v>0</v>
      </c>
      <c r="T196" s="166">
        <f t="shared" si="18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7" t="s">
        <v>181</v>
      </c>
      <c r="AT196" s="167" t="s">
        <v>177</v>
      </c>
      <c r="AU196" s="167" t="s">
        <v>153</v>
      </c>
      <c r="AY196" s="14" t="s">
        <v>175</v>
      </c>
      <c r="BE196" s="168">
        <f t="shared" si="19"/>
        <v>0</v>
      </c>
      <c r="BF196" s="168">
        <f t="shared" si="20"/>
        <v>0</v>
      </c>
      <c r="BG196" s="168">
        <f t="shared" si="21"/>
        <v>0</v>
      </c>
      <c r="BH196" s="168">
        <f t="shared" si="22"/>
        <v>0</v>
      </c>
      <c r="BI196" s="168">
        <f t="shared" si="23"/>
        <v>0</v>
      </c>
      <c r="BJ196" s="14" t="s">
        <v>153</v>
      </c>
      <c r="BK196" s="169">
        <f t="shared" si="24"/>
        <v>0</v>
      </c>
      <c r="BL196" s="14" t="s">
        <v>181</v>
      </c>
      <c r="BM196" s="167" t="s">
        <v>259</v>
      </c>
    </row>
    <row r="197" spans="1:65" s="2" customFormat="1" ht="24.2" customHeight="1">
      <c r="A197" s="29"/>
      <c r="B197" s="121"/>
      <c r="C197" s="156" t="s">
        <v>218</v>
      </c>
      <c r="D197" s="156" t="s">
        <v>177</v>
      </c>
      <c r="E197" s="157" t="s">
        <v>260</v>
      </c>
      <c r="F197" s="158" t="s">
        <v>261</v>
      </c>
      <c r="G197" s="159" t="s">
        <v>180</v>
      </c>
      <c r="H197" s="160">
        <v>10.766999999999999</v>
      </c>
      <c r="I197" s="161"/>
      <c r="J197" s="160">
        <f t="shared" si="15"/>
        <v>0</v>
      </c>
      <c r="K197" s="162"/>
      <c r="L197" s="30"/>
      <c r="M197" s="163" t="s">
        <v>1</v>
      </c>
      <c r="N197" s="164" t="s">
        <v>40</v>
      </c>
      <c r="O197" s="55"/>
      <c r="P197" s="165">
        <f t="shared" si="16"/>
        <v>0</v>
      </c>
      <c r="Q197" s="165">
        <v>0</v>
      </c>
      <c r="R197" s="165">
        <f t="shared" si="17"/>
        <v>0</v>
      </c>
      <c r="S197" s="165">
        <v>0</v>
      </c>
      <c r="T197" s="166">
        <f t="shared" si="18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7" t="s">
        <v>181</v>
      </c>
      <c r="AT197" s="167" t="s">
        <v>177</v>
      </c>
      <c r="AU197" s="167" t="s">
        <v>153</v>
      </c>
      <c r="AY197" s="14" t="s">
        <v>175</v>
      </c>
      <c r="BE197" s="168">
        <f t="shared" si="19"/>
        <v>0</v>
      </c>
      <c r="BF197" s="168">
        <f t="shared" si="20"/>
        <v>0</v>
      </c>
      <c r="BG197" s="168">
        <f t="shared" si="21"/>
        <v>0</v>
      </c>
      <c r="BH197" s="168">
        <f t="shared" si="22"/>
        <v>0</v>
      </c>
      <c r="BI197" s="168">
        <f t="shared" si="23"/>
        <v>0</v>
      </c>
      <c r="BJ197" s="14" t="s">
        <v>153</v>
      </c>
      <c r="BK197" s="169">
        <f t="shared" si="24"/>
        <v>0</v>
      </c>
      <c r="BL197" s="14" t="s">
        <v>181</v>
      </c>
      <c r="BM197" s="167" t="s">
        <v>262</v>
      </c>
    </row>
    <row r="198" spans="1:65" s="2" customFormat="1" ht="14.45" customHeight="1">
      <c r="A198" s="29"/>
      <c r="B198" s="121"/>
      <c r="C198" s="156" t="s">
        <v>263</v>
      </c>
      <c r="D198" s="156" t="s">
        <v>177</v>
      </c>
      <c r="E198" s="157" t="s">
        <v>264</v>
      </c>
      <c r="F198" s="158" t="s">
        <v>265</v>
      </c>
      <c r="G198" s="159" t="s">
        <v>180</v>
      </c>
      <c r="H198" s="160">
        <v>27.02</v>
      </c>
      <c r="I198" s="161"/>
      <c r="J198" s="160">
        <f t="shared" si="15"/>
        <v>0</v>
      </c>
      <c r="K198" s="162"/>
      <c r="L198" s="30"/>
      <c r="M198" s="163" t="s">
        <v>1</v>
      </c>
      <c r="N198" s="164" t="s">
        <v>40</v>
      </c>
      <c r="O198" s="55"/>
      <c r="P198" s="165">
        <f t="shared" si="16"/>
        <v>0</v>
      </c>
      <c r="Q198" s="165">
        <v>0</v>
      </c>
      <c r="R198" s="165">
        <f t="shared" si="17"/>
        <v>0</v>
      </c>
      <c r="S198" s="165">
        <v>0</v>
      </c>
      <c r="T198" s="166">
        <f t="shared" si="18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7" t="s">
        <v>181</v>
      </c>
      <c r="AT198" s="167" t="s">
        <v>177</v>
      </c>
      <c r="AU198" s="167" t="s">
        <v>153</v>
      </c>
      <c r="AY198" s="14" t="s">
        <v>175</v>
      </c>
      <c r="BE198" s="168">
        <f t="shared" si="19"/>
        <v>0</v>
      </c>
      <c r="BF198" s="168">
        <f t="shared" si="20"/>
        <v>0</v>
      </c>
      <c r="BG198" s="168">
        <f t="shared" si="21"/>
        <v>0</v>
      </c>
      <c r="BH198" s="168">
        <f t="shared" si="22"/>
        <v>0</v>
      </c>
      <c r="BI198" s="168">
        <f t="shared" si="23"/>
        <v>0</v>
      </c>
      <c r="BJ198" s="14" t="s">
        <v>153</v>
      </c>
      <c r="BK198" s="169">
        <f t="shared" si="24"/>
        <v>0</v>
      </c>
      <c r="BL198" s="14" t="s">
        <v>181</v>
      </c>
      <c r="BM198" s="167" t="s">
        <v>266</v>
      </c>
    </row>
    <row r="199" spans="1:65" s="2" customFormat="1" ht="24.2" customHeight="1">
      <c r="A199" s="29"/>
      <c r="B199" s="121"/>
      <c r="C199" s="156" t="s">
        <v>223</v>
      </c>
      <c r="D199" s="156" t="s">
        <v>177</v>
      </c>
      <c r="E199" s="157" t="s">
        <v>267</v>
      </c>
      <c r="F199" s="158" t="s">
        <v>268</v>
      </c>
      <c r="G199" s="159" t="s">
        <v>211</v>
      </c>
      <c r="H199" s="160">
        <v>0.54200000000000004</v>
      </c>
      <c r="I199" s="161"/>
      <c r="J199" s="160">
        <f t="shared" si="15"/>
        <v>0</v>
      </c>
      <c r="K199" s="162"/>
      <c r="L199" s="30"/>
      <c r="M199" s="163" t="s">
        <v>1</v>
      </c>
      <c r="N199" s="164" t="s">
        <v>40</v>
      </c>
      <c r="O199" s="55"/>
      <c r="P199" s="165">
        <f t="shared" si="16"/>
        <v>0</v>
      </c>
      <c r="Q199" s="165">
        <v>0</v>
      </c>
      <c r="R199" s="165">
        <f t="shared" si="17"/>
        <v>0</v>
      </c>
      <c r="S199" s="165">
        <v>0</v>
      </c>
      <c r="T199" s="166">
        <f t="shared" si="18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7" t="s">
        <v>181</v>
      </c>
      <c r="AT199" s="167" t="s">
        <v>177</v>
      </c>
      <c r="AU199" s="167" t="s">
        <v>153</v>
      </c>
      <c r="AY199" s="14" t="s">
        <v>175</v>
      </c>
      <c r="BE199" s="168">
        <f t="shared" si="19"/>
        <v>0</v>
      </c>
      <c r="BF199" s="168">
        <f t="shared" si="20"/>
        <v>0</v>
      </c>
      <c r="BG199" s="168">
        <f t="shared" si="21"/>
        <v>0</v>
      </c>
      <c r="BH199" s="168">
        <f t="shared" si="22"/>
        <v>0</v>
      </c>
      <c r="BI199" s="168">
        <f t="shared" si="23"/>
        <v>0</v>
      </c>
      <c r="BJ199" s="14" t="s">
        <v>153</v>
      </c>
      <c r="BK199" s="169">
        <f t="shared" si="24"/>
        <v>0</v>
      </c>
      <c r="BL199" s="14" t="s">
        <v>181</v>
      </c>
      <c r="BM199" s="167" t="s">
        <v>269</v>
      </c>
    </row>
    <row r="200" spans="1:65" s="12" customFormat="1" ht="22.9" customHeight="1">
      <c r="B200" s="143"/>
      <c r="D200" s="144" t="s">
        <v>73</v>
      </c>
      <c r="E200" s="154" t="s">
        <v>184</v>
      </c>
      <c r="F200" s="154" t="s">
        <v>270</v>
      </c>
      <c r="I200" s="146"/>
      <c r="J200" s="155">
        <f>BK200</f>
        <v>0</v>
      </c>
      <c r="L200" s="143"/>
      <c r="M200" s="148"/>
      <c r="N200" s="149"/>
      <c r="O200" s="149"/>
      <c r="P200" s="150">
        <f>SUM(P201:P210)</f>
        <v>0</v>
      </c>
      <c r="Q200" s="149"/>
      <c r="R200" s="150">
        <f>SUM(R201:R210)</f>
        <v>0.23496</v>
      </c>
      <c r="S200" s="149"/>
      <c r="T200" s="151">
        <f>SUM(T201:T210)</f>
        <v>0</v>
      </c>
      <c r="AR200" s="144" t="s">
        <v>82</v>
      </c>
      <c r="AT200" s="152" t="s">
        <v>73</v>
      </c>
      <c r="AU200" s="152" t="s">
        <v>82</v>
      </c>
      <c r="AY200" s="144" t="s">
        <v>175</v>
      </c>
      <c r="BK200" s="153">
        <f>SUM(BK201:BK210)</f>
        <v>0</v>
      </c>
    </row>
    <row r="201" spans="1:65" s="2" customFormat="1" ht="24.2" customHeight="1">
      <c r="A201" s="29"/>
      <c r="B201" s="121"/>
      <c r="C201" s="156" t="s">
        <v>271</v>
      </c>
      <c r="D201" s="156" t="s">
        <v>177</v>
      </c>
      <c r="E201" s="157" t="s">
        <v>272</v>
      </c>
      <c r="F201" s="158" t="s">
        <v>273</v>
      </c>
      <c r="G201" s="159" t="s">
        <v>180</v>
      </c>
      <c r="H201" s="160">
        <v>3.48</v>
      </c>
      <c r="I201" s="161"/>
      <c r="J201" s="160">
        <f t="shared" ref="J201:J210" si="25">ROUND(I201*H201,3)</f>
        <v>0</v>
      </c>
      <c r="K201" s="162"/>
      <c r="L201" s="30"/>
      <c r="M201" s="163" t="s">
        <v>1</v>
      </c>
      <c r="N201" s="164" t="s">
        <v>40</v>
      </c>
      <c r="O201" s="55"/>
      <c r="P201" s="165">
        <f t="shared" ref="P201:P210" si="26">O201*H201</f>
        <v>0</v>
      </c>
      <c r="Q201" s="165">
        <v>0</v>
      </c>
      <c r="R201" s="165">
        <f t="shared" ref="R201:R210" si="27">Q201*H201</f>
        <v>0</v>
      </c>
      <c r="S201" s="165">
        <v>0</v>
      </c>
      <c r="T201" s="166">
        <f t="shared" ref="T201:T210" si="28">S201*H201</f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7" t="s">
        <v>181</v>
      </c>
      <c r="AT201" s="167" t="s">
        <v>177</v>
      </c>
      <c r="AU201" s="167" t="s">
        <v>153</v>
      </c>
      <c r="AY201" s="14" t="s">
        <v>175</v>
      </c>
      <c r="BE201" s="168">
        <f t="shared" ref="BE201:BE210" si="29">IF(N201="základná",J201,0)</f>
        <v>0</v>
      </c>
      <c r="BF201" s="168">
        <f t="shared" ref="BF201:BF210" si="30">IF(N201="znížená",J201,0)</f>
        <v>0</v>
      </c>
      <c r="BG201" s="168">
        <f t="shared" ref="BG201:BG210" si="31">IF(N201="zákl. prenesená",J201,0)</f>
        <v>0</v>
      </c>
      <c r="BH201" s="168">
        <f t="shared" ref="BH201:BH210" si="32">IF(N201="zníž. prenesená",J201,0)</f>
        <v>0</v>
      </c>
      <c r="BI201" s="168">
        <f t="shared" ref="BI201:BI210" si="33">IF(N201="nulová",J201,0)</f>
        <v>0</v>
      </c>
      <c r="BJ201" s="14" t="s">
        <v>153</v>
      </c>
      <c r="BK201" s="169">
        <f t="shared" ref="BK201:BK210" si="34">ROUND(I201*H201,3)</f>
        <v>0</v>
      </c>
      <c r="BL201" s="14" t="s">
        <v>181</v>
      </c>
      <c r="BM201" s="167" t="s">
        <v>274</v>
      </c>
    </row>
    <row r="202" spans="1:65" s="2" customFormat="1" ht="37.9" customHeight="1">
      <c r="A202" s="29"/>
      <c r="B202" s="121"/>
      <c r="C202" s="156" t="s">
        <v>227</v>
      </c>
      <c r="D202" s="156" t="s">
        <v>177</v>
      </c>
      <c r="E202" s="157" t="s">
        <v>275</v>
      </c>
      <c r="F202" s="158" t="s">
        <v>276</v>
      </c>
      <c r="G202" s="159" t="s">
        <v>180</v>
      </c>
      <c r="H202" s="160">
        <v>30.384</v>
      </c>
      <c r="I202" s="161"/>
      <c r="J202" s="160">
        <f t="shared" si="25"/>
        <v>0</v>
      </c>
      <c r="K202" s="162"/>
      <c r="L202" s="30"/>
      <c r="M202" s="163" t="s">
        <v>1</v>
      </c>
      <c r="N202" s="164" t="s">
        <v>40</v>
      </c>
      <c r="O202" s="55"/>
      <c r="P202" s="165">
        <f t="shared" si="26"/>
        <v>0</v>
      </c>
      <c r="Q202" s="165">
        <v>0</v>
      </c>
      <c r="R202" s="165">
        <f t="shared" si="27"/>
        <v>0</v>
      </c>
      <c r="S202" s="165">
        <v>0</v>
      </c>
      <c r="T202" s="166">
        <f t="shared" si="28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7" t="s">
        <v>181</v>
      </c>
      <c r="AT202" s="167" t="s">
        <v>177</v>
      </c>
      <c r="AU202" s="167" t="s">
        <v>153</v>
      </c>
      <c r="AY202" s="14" t="s">
        <v>175</v>
      </c>
      <c r="BE202" s="168">
        <f t="shared" si="29"/>
        <v>0</v>
      </c>
      <c r="BF202" s="168">
        <f t="shared" si="30"/>
        <v>0</v>
      </c>
      <c r="BG202" s="168">
        <f t="shared" si="31"/>
        <v>0</v>
      </c>
      <c r="BH202" s="168">
        <f t="shared" si="32"/>
        <v>0</v>
      </c>
      <c r="BI202" s="168">
        <f t="shared" si="33"/>
        <v>0</v>
      </c>
      <c r="BJ202" s="14" t="s">
        <v>153</v>
      </c>
      <c r="BK202" s="169">
        <f t="shared" si="34"/>
        <v>0</v>
      </c>
      <c r="BL202" s="14" t="s">
        <v>181</v>
      </c>
      <c r="BM202" s="167" t="s">
        <v>277</v>
      </c>
    </row>
    <row r="203" spans="1:65" s="2" customFormat="1" ht="37.9" customHeight="1">
      <c r="A203" s="29"/>
      <c r="B203" s="121"/>
      <c r="C203" s="156" t="s">
        <v>278</v>
      </c>
      <c r="D203" s="156" t="s">
        <v>177</v>
      </c>
      <c r="E203" s="157" t="s">
        <v>279</v>
      </c>
      <c r="F203" s="158" t="s">
        <v>280</v>
      </c>
      <c r="G203" s="159" t="s">
        <v>180</v>
      </c>
      <c r="H203" s="160">
        <v>7.13</v>
      </c>
      <c r="I203" s="161"/>
      <c r="J203" s="160">
        <f t="shared" si="25"/>
        <v>0</v>
      </c>
      <c r="K203" s="162"/>
      <c r="L203" s="30"/>
      <c r="M203" s="163" t="s">
        <v>1</v>
      </c>
      <c r="N203" s="164" t="s">
        <v>40</v>
      </c>
      <c r="O203" s="55"/>
      <c r="P203" s="165">
        <f t="shared" si="26"/>
        <v>0</v>
      </c>
      <c r="Q203" s="165">
        <v>0</v>
      </c>
      <c r="R203" s="165">
        <f t="shared" si="27"/>
        <v>0</v>
      </c>
      <c r="S203" s="165">
        <v>0</v>
      </c>
      <c r="T203" s="166">
        <f t="shared" si="28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7" t="s">
        <v>181</v>
      </c>
      <c r="AT203" s="167" t="s">
        <v>177</v>
      </c>
      <c r="AU203" s="167" t="s">
        <v>153</v>
      </c>
      <c r="AY203" s="14" t="s">
        <v>175</v>
      </c>
      <c r="BE203" s="168">
        <f t="shared" si="29"/>
        <v>0</v>
      </c>
      <c r="BF203" s="168">
        <f t="shared" si="30"/>
        <v>0</v>
      </c>
      <c r="BG203" s="168">
        <f t="shared" si="31"/>
        <v>0</v>
      </c>
      <c r="BH203" s="168">
        <f t="shared" si="32"/>
        <v>0</v>
      </c>
      <c r="BI203" s="168">
        <f t="shared" si="33"/>
        <v>0</v>
      </c>
      <c r="BJ203" s="14" t="s">
        <v>153</v>
      </c>
      <c r="BK203" s="169">
        <f t="shared" si="34"/>
        <v>0</v>
      </c>
      <c r="BL203" s="14" t="s">
        <v>181</v>
      </c>
      <c r="BM203" s="167" t="s">
        <v>281</v>
      </c>
    </row>
    <row r="204" spans="1:65" s="2" customFormat="1" ht="24.2" customHeight="1">
      <c r="A204" s="29"/>
      <c r="B204" s="121"/>
      <c r="C204" s="156" t="s">
        <v>232</v>
      </c>
      <c r="D204" s="156" t="s">
        <v>177</v>
      </c>
      <c r="E204" s="157" t="s">
        <v>282</v>
      </c>
      <c r="F204" s="158" t="s">
        <v>283</v>
      </c>
      <c r="G204" s="159" t="s">
        <v>284</v>
      </c>
      <c r="H204" s="160">
        <v>5</v>
      </c>
      <c r="I204" s="161"/>
      <c r="J204" s="160">
        <f t="shared" si="25"/>
        <v>0</v>
      </c>
      <c r="K204" s="162"/>
      <c r="L204" s="30"/>
      <c r="M204" s="163" t="s">
        <v>1</v>
      </c>
      <c r="N204" s="164" t="s">
        <v>40</v>
      </c>
      <c r="O204" s="55"/>
      <c r="P204" s="165">
        <f t="shared" si="26"/>
        <v>0</v>
      </c>
      <c r="Q204" s="165">
        <v>0</v>
      </c>
      <c r="R204" s="165">
        <f t="shared" si="27"/>
        <v>0</v>
      </c>
      <c r="S204" s="165">
        <v>0</v>
      </c>
      <c r="T204" s="166">
        <f t="shared" si="28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7" t="s">
        <v>181</v>
      </c>
      <c r="AT204" s="167" t="s">
        <v>177</v>
      </c>
      <c r="AU204" s="167" t="s">
        <v>153</v>
      </c>
      <c r="AY204" s="14" t="s">
        <v>175</v>
      </c>
      <c r="BE204" s="168">
        <f t="shared" si="29"/>
        <v>0</v>
      </c>
      <c r="BF204" s="168">
        <f t="shared" si="30"/>
        <v>0</v>
      </c>
      <c r="BG204" s="168">
        <f t="shared" si="31"/>
        <v>0</v>
      </c>
      <c r="BH204" s="168">
        <f t="shared" si="32"/>
        <v>0</v>
      </c>
      <c r="BI204" s="168">
        <f t="shared" si="33"/>
        <v>0</v>
      </c>
      <c r="BJ204" s="14" t="s">
        <v>153</v>
      </c>
      <c r="BK204" s="169">
        <f t="shared" si="34"/>
        <v>0</v>
      </c>
      <c r="BL204" s="14" t="s">
        <v>181</v>
      </c>
      <c r="BM204" s="167" t="s">
        <v>285</v>
      </c>
    </row>
    <row r="205" spans="1:65" s="2" customFormat="1" ht="24.2" customHeight="1">
      <c r="A205" s="29"/>
      <c r="B205" s="121"/>
      <c r="C205" s="156" t="s">
        <v>286</v>
      </c>
      <c r="D205" s="156" t="s">
        <v>177</v>
      </c>
      <c r="E205" s="157" t="s">
        <v>287</v>
      </c>
      <c r="F205" s="158" t="s">
        <v>288</v>
      </c>
      <c r="G205" s="159" t="s">
        <v>284</v>
      </c>
      <c r="H205" s="160">
        <v>6</v>
      </c>
      <c r="I205" s="161"/>
      <c r="J205" s="160">
        <f t="shared" si="25"/>
        <v>0</v>
      </c>
      <c r="K205" s="162"/>
      <c r="L205" s="30"/>
      <c r="M205" s="163" t="s">
        <v>1</v>
      </c>
      <c r="N205" s="164" t="s">
        <v>40</v>
      </c>
      <c r="O205" s="55"/>
      <c r="P205" s="165">
        <f t="shared" si="26"/>
        <v>0</v>
      </c>
      <c r="Q205" s="165">
        <v>3.916E-2</v>
      </c>
      <c r="R205" s="165">
        <f t="shared" si="27"/>
        <v>0.23496</v>
      </c>
      <c r="S205" s="165">
        <v>0</v>
      </c>
      <c r="T205" s="166">
        <f t="shared" si="28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7" t="s">
        <v>181</v>
      </c>
      <c r="AT205" s="167" t="s">
        <v>177</v>
      </c>
      <c r="AU205" s="167" t="s">
        <v>153</v>
      </c>
      <c r="AY205" s="14" t="s">
        <v>175</v>
      </c>
      <c r="BE205" s="168">
        <f t="shared" si="29"/>
        <v>0</v>
      </c>
      <c r="BF205" s="168">
        <f t="shared" si="30"/>
        <v>0</v>
      </c>
      <c r="BG205" s="168">
        <f t="shared" si="31"/>
        <v>0</v>
      </c>
      <c r="BH205" s="168">
        <f t="shared" si="32"/>
        <v>0</v>
      </c>
      <c r="BI205" s="168">
        <f t="shared" si="33"/>
        <v>0</v>
      </c>
      <c r="BJ205" s="14" t="s">
        <v>153</v>
      </c>
      <c r="BK205" s="169">
        <f t="shared" si="34"/>
        <v>0</v>
      </c>
      <c r="BL205" s="14" t="s">
        <v>181</v>
      </c>
      <c r="BM205" s="167" t="s">
        <v>289</v>
      </c>
    </row>
    <row r="206" spans="1:65" s="2" customFormat="1" ht="24.2" customHeight="1">
      <c r="A206" s="29"/>
      <c r="B206" s="121"/>
      <c r="C206" s="156" t="s">
        <v>235</v>
      </c>
      <c r="D206" s="156" t="s">
        <v>177</v>
      </c>
      <c r="E206" s="157" t="s">
        <v>290</v>
      </c>
      <c r="F206" s="158" t="s">
        <v>291</v>
      </c>
      <c r="G206" s="159" t="s">
        <v>284</v>
      </c>
      <c r="H206" s="160">
        <v>39</v>
      </c>
      <c r="I206" s="161"/>
      <c r="J206" s="160">
        <f t="shared" si="25"/>
        <v>0</v>
      </c>
      <c r="K206" s="162"/>
      <c r="L206" s="30"/>
      <c r="M206" s="163" t="s">
        <v>1</v>
      </c>
      <c r="N206" s="164" t="s">
        <v>40</v>
      </c>
      <c r="O206" s="55"/>
      <c r="P206" s="165">
        <f t="shared" si="26"/>
        <v>0</v>
      </c>
      <c r="Q206" s="165">
        <v>0</v>
      </c>
      <c r="R206" s="165">
        <f t="shared" si="27"/>
        <v>0</v>
      </c>
      <c r="S206" s="165">
        <v>0</v>
      </c>
      <c r="T206" s="166">
        <f t="shared" si="28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7" t="s">
        <v>181</v>
      </c>
      <c r="AT206" s="167" t="s">
        <v>177</v>
      </c>
      <c r="AU206" s="167" t="s">
        <v>153</v>
      </c>
      <c r="AY206" s="14" t="s">
        <v>175</v>
      </c>
      <c r="BE206" s="168">
        <f t="shared" si="29"/>
        <v>0</v>
      </c>
      <c r="BF206" s="168">
        <f t="shared" si="30"/>
        <v>0</v>
      </c>
      <c r="BG206" s="168">
        <f t="shared" si="31"/>
        <v>0</v>
      </c>
      <c r="BH206" s="168">
        <f t="shared" si="32"/>
        <v>0</v>
      </c>
      <c r="BI206" s="168">
        <f t="shared" si="33"/>
        <v>0</v>
      </c>
      <c r="BJ206" s="14" t="s">
        <v>153</v>
      </c>
      <c r="BK206" s="169">
        <f t="shared" si="34"/>
        <v>0</v>
      </c>
      <c r="BL206" s="14" t="s">
        <v>181</v>
      </c>
      <c r="BM206" s="167" t="s">
        <v>292</v>
      </c>
    </row>
    <row r="207" spans="1:65" s="2" customFormat="1" ht="24.2" customHeight="1">
      <c r="A207" s="29"/>
      <c r="B207" s="121"/>
      <c r="C207" s="156" t="s">
        <v>293</v>
      </c>
      <c r="D207" s="156" t="s">
        <v>177</v>
      </c>
      <c r="E207" s="157" t="s">
        <v>294</v>
      </c>
      <c r="F207" s="158" t="s">
        <v>295</v>
      </c>
      <c r="G207" s="159" t="s">
        <v>284</v>
      </c>
      <c r="H207" s="160">
        <v>12</v>
      </c>
      <c r="I207" s="161"/>
      <c r="J207" s="160">
        <f t="shared" si="25"/>
        <v>0</v>
      </c>
      <c r="K207" s="162"/>
      <c r="L207" s="30"/>
      <c r="M207" s="163" t="s">
        <v>1</v>
      </c>
      <c r="N207" s="164" t="s">
        <v>40</v>
      </c>
      <c r="O207" s="55"/>
      <c r="P207" s="165">
        <f t="shared" si="26"/>
        <v>0</v>
      </c>
      <c r="Q207" s="165">
        <v>0</v>
      </c>
      <c r="R207" s="165">
        <f t="shared" si="27"/>
        <v>0</v>
      </c>
      <c r="S207" s="165">
        <v>0</v>
      </c>
      <c r="T207" s="166">
        <f t="shared" si="28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7" t="s">
        <v>181</v>
      </c>
      <c r="AT207" s="167" t="s">
        <v>177</v>
      </c>
      <c r="AU207" s="167" t="s">
        <v>153</v>
      </c>
      <c r="AY207" s="14" t="s">
        <v>175</v>
      </c>
      <c r="BE207" s="168">
        <f t="shared" si="29"/>
        <v>0</v>
      </c>
      <c r="BF207" s="168">
        <f t="shared" si="30"/>
        <v>0</v>
      </c>
      <c r="BG207" s="168">
        <f t="shared" si="31"/>
        <v>0</v>
      </c>
      <c r="BH207" s="168">
        <f t="shared" si="32"/>
        <v>0</v>
      </c>
      <c r="BI207" s="168">
        <f t="shared" si="33"/>
        <v>0</v>
      </c>
      <c r="BJ207" s="14" t="s">
        <v>153</v>
      </c>
      <c r="BK207" s="169">
        <f t="shared" si="34"/>
        <v>0</v>
      </c>
      <c r="BL207" s="14" t="s">
        <v>181</v>
      </c>
      <c r="BM207" s="167" t="s">
        <v>296</v>
      </c>
    </row>
    <row r="208" spans="1:65" s="2" customFormat="1" ht="24.2" customHeight="1">
      <c r="A208" s="29"/>
      <c r="B208" s="121"/>
      <c r="C208" s="156" t="s">
        <v>239</v>
      </c>
      <c r="D208" s="156" t="s">
        <v>177</v>
      </c>
      <c r="E208" s="157" t="s">
        <v>297</v>
      </c>
      <c r="F208" s="158" t="s">
        <v>298</v>
      </c>
      <c r="G208" s="159" t="s">
        <v>284</v>
      </c>
      <c r="H208" s="160">
        <v>21</v>
      </c>
      <c r="I208" s="161"/>
      <c r="J208" s="160">
        <f t="shared" si="25"/>
        <v>0</v>
      </c>
      <c r="K208" s="162"/>
      <c r="L208" s="30"/>
      <c r="M208" s="163" t="s">
        <v>1</v>
      </c>
      <c r="N208" s="164" t="s">
        <v>40</v>
      </c>
      <c r="O208" s="55"/>
      <c r="P208" s="165">
        <f t="shared" si="26"/>
        <v>0</v>
      </c>
      <c r="Q208" s="165">
        <v>0</v>
      </c>
      <c r="R208" s="165">
        <f t="shared" si="27"/>
        <v>0</v>
      </c>
      <c r="S208" s="165">
        <v>0</v>
      </c>
      <c r="T208" s="166">
        <f t="shared" si="28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7" t="s">
        <v>181</v>
      </c>
      <c r="AT208" s="167" t="s">
        <v>177</v>
      </c>
      <c r="AU208" s="167" t="s">
        <v>153</v>
      </c>
      <c r="AY208" s="14" t="s">
        <v>175</v>
      </c>
      <c r="BE208" s="168">
        <f t="shared" si="29"/>
        <v>0</v>
      </c>
      <c r="BF208" s="168">
        <f t="shared" si="30"/>
        <v>0</v>
      </c>
      <c r="BG208" s="168">
        <f t="shared" si="31"/>
        <v>0</v>
      </c>
      <c r="BH208" s="168">
        <f t="shared" si="32"/>
        <v>0</v>
      </c>
      <c r="BI208" s="168">
        <f t="shared" si="33"/>
        <v>0</v>
      </c>
      <c r="BJ208" s="14" t="s">
        <v>153</v>
      </c>
      <c r="BK208" s="169">
        <f t="shared" si="34"/>
        <v>0</v>
      </c>
      <c r="BL208" s="14" t="s">
        <v>181</v>
      </c>
      <c r="BM208" s="167" t="s">
        <v>299</v>
      </c>
    </row>
    <row r="209" spans="1:65" s="2" customFormat="1" ht="24.2" customHeight="1">
      <c r="A209" s="29"/>
      <c r="B209" s="121"/>
      <c r="C209" s="156" t="s">
        <v>300</v>
      </c>
      <c r="D209" s="156" t="s">
        <v>177</v>
      </c>
      <c r="E209" s="157" t="s">
        <v>301</v>
      </c>
      <c r="F209" s="158" t="s">
        <v>302</v>
      </c>
      <c r="G209" s="159" t="s">
        <v>226</v>
      </c>
      <c r="H209" s="160">
        <v>28.28</v>
      </c>
      <c r="I209" s="161"/>
      <c r="J209" s="160">
        <f t="shared" si="25"/>
        <v>0</v>
      </c>
      <c r="K209" s="162"/>
      <c r="L209" s="30"/>
      <c r="M209" s="163" t="s">
        <v>1</v>
      </c>
      <c r="N209" s="164" t="s">
        <v>40</v>
      </c>
      <c r="O209" s="55"/>
      <c r="P209" s="165">
        <f t="shared" si="26"/>
        <v>0</v>
      </c>
      <c r="Q209" s="165">
        <v>0</v>
      </c>
      <c r="R209" s="165">
        <f t="shared" si="27"/>
        <v>0</v>
      </c>
      <c r="S209" s="165">
        <v>0</v>
      </c>
      <c r="T209" s="166">
        <f t="shared" si="28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7" t="s">
        <v>181</v>
      </c>
      <c r="AT209" s="167" t="s">
        <v>177</v>
      </c>
      <c r="AU209" s="167" t="s">
        <v>153</v>
      </c>
      <c r="AY209" s="14" t="s">
        <v>175</v>
      </c>
      <c r="BE209" s="168">
        <f t="shared" si="29"/>
        <v>0</v>
      </c>
      <c r="BF209" s="168">
        <f t="shared" si="30"/>
        <v>0</v>
      </c>
      <c r="BG209" s="168">
        <f t="shared" si="31"/>
        <v>0</v>
      </c>
      <c r="BH209" s="168">
        <f t="shared" si="32"/>
        <v>0</v>
      </c>
      <c r="BI209" s="168">
        <f t="shared" si="33"/>
        <v>0</v>
      </c>
      <c r="BJ209" s="14" t="s">
        <v>153</v>
      </c>
      <c r="BK209" s="169">
        <f t="shared" si="34"/>
        <v>0</v>
      </c>
      <c r="BL209" s="14" t="s">
        <v>181</v>
      </c>
      <c r="BM209" s="167" t="s">
        <v>303</v>
      </c>
    </row>
    <row r="210" spans="1:65" s="2" customFormat="1" ht="24.2" customHeight="1">
      <c r="A210" s="29"/>
      <c r="B210" s="121"/>
      <c r="C210" s="156" t="s">
        <v>246</v>
      </c>
      <c r="D210" s="156" t="s">
        <v>177</v>
      </c>
      <c r="E210" s="157" t="s">
        <v>304</v>
      </c>
      <c r="F210" s="158" t="s">
        <v>305</v>
      </c>
      <c r="G210" s="159" t="s">
        <v>226</v>
      </c>
      <c r="H210" s="160">
        <v>9.92</v>
      </c>
      <c r="I210" s="161"/>
      <c r="J210" s="160">
        <f t="shared" si="25"/>
        <v>0</v>
      </c>
      <c r="K210" s="162"/>
      <c r="L210" s="30"/>
      <c r="M210" s="163" t="s">
        <v>1</v>
      </c>
      <c r="N210" s="164" t="s">
        <v>40</v>
      </c>
      <c r="O210" s="55"/>
      <c r="P210" s="165">
        <f t="shared" si="26"/>
        <v>0</v>
      </c>
      <c r="Q210" s="165">
        <v>0</v>
      </c>
      <c r="R210" s="165">
        <f t="shared" si="27"/>
        <v>0</v>
      </c>
      <c r="S210" s="165">
        <v>0</v>
      </c>
      <c r="T210" s="166">
        <f t="shared" si="28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67" t="s">
        <v>181</v>
      </c>
      <c r="AT210" s="167" t="s">
        <v>177</v>
      </c>
      <c r="AU210" s="167" t="s">
        <v>153</v>
      </c>
      <c r="AY210" s="14" t="s">
        <v>175</v>
      </c>
      <c r="BE210" s="168">
        <f t="shared" si="29"/>
        <v>0</v>
      </c>
      <c r="BF210" s="168">
        <f t="shared" si="30"/>
        <v>0</v>
      </c>
      <c r="BG210" s="168">
        <f t="shared" si="31"/>
        <v>0</v>
      </c>
      <c r="BH210" s="168">
        <f t="shared" si="32"/>
        <v>0</v>
      </c>
      <c r="BI210" s="168">
        <f t="shared" si="33"/>
        <v>0</v>
      </c>
      <c r="BJ210" s="14" t="s">
        <v>153</v>
      </c>
      <c r="BK210" s="169">
        <f t="shared" si="34"/>
        <v>0</v>
      </c>
      <c r="BL210" s="14" t="s">
        <v>181</v>
      </c>
      <c r="BM210" s="167" t="s">
        <v>306</v>
      </c>
    </row>
    <row r="211" spans="1:65" s="12" customFormat="1" ht="22.9" customHeight="1">
      <c r="B211" s="143"/>
      <c r="D211" s="144" t="s">
        <v>73</v>
      </c>
      <c r="E211" s="154" t="s">
        <v>181</v>
      </c>
      <c r="F211" s="154" t="s">
        <v>307</v>
      </c>
      <c r="I211" s="146"/>
      <c r="J211" s="155">
        <f>BK211</f>
        <v>0</v>
      </c>
      <c r="L211" s="143"/>
      <c r="M211" s="148"/>
      <c r="N211" s="149"/>
      <c r="O211" s="149"/>
      <c r="P211" s="150">
        <f>SUM(P212:P224)</f>
        <v>0</v>
      </c>
      <c r="Q211" s="149"/>
      <c r="R211" s="150">
        <f>SUM(R212:R224)</f>
        <v>4.7947507600000003</v>
      </c>
      <c r="S211" s="149"/>
      <c r="T211" s="151">
        <f>SUM(T212:T224)</f>
        <v>0</v>
      </c>
      <c r="AR211" s="144" t="s">
        <v>82</v>
      </c>
      <c r="AT211" s="152" t="s">
        <v>73</v>
      </c>
      <c r="AU211" s="152" t="s">
        <v>82</v>
      </c>
      <c r="AY211" s="144" t="s">
        <v>175</v>
      </c>
      <c r="BK211" s="153">
        <f>SUM(BK212:BK224)</f>
        <v>0</v>
      </c>
    </row>
    <row r="212" spans="1:65" s="2" customFormat="1" ht="24.2" customHeight="1">
      <c r="A212" s="29"/>
      <c r="B212" s="121"/>
      <c r="C212" s="156" t="s">
        <v>308</v>
      </c>
      <c r="D212" s="156" t="s">
        <v>177</v>
      </c>
      <c r="E212" s="157" t="s">
        <v>309</v>
      </c>
      <c r="F212" s="158" t="s">
        <v>310</v>
      </c>
      <c r="G212" s="159" t="s">
        <v>211</v>
      </c>
      <c r="H212" s="160">
        <v>0.24399999999999999</v>
      </c>
      <c r="I212" s="161"/>
      <c r="J212" s="160">
        <f t="shared" ref="J212:J224" si="35">ROUND(I212*H212,3)</f>
        <v>0</v>
      </c>
      <c r="K212" s="162"/>
      <c r="L212" s="30"/>
      <c r="M212" s="163" t="s">
        <v>1</v>
      </c>
      <c r="N212" s="164" t="s">
        <v>40</v>
      </c>
      <c r="O212" s="55"/>
      <c r="P212" s="165">
        <f t="shared" ref="P212:P224" si="36">O212*H212</f>
        <v>0</v>
      </c>
      <c r="Q212" s="165">
        <v>1.7100000000000001E-2</v>
      </c>
      <c r="R212" s="165">
        <f t="shared" ref="R212:R224" si="37">Q212*H212</f>
        <v>4.1723999999999997E-3</v>
      </c>
      <c r="S212" s="165">
        <v>0</v>
      </c>
      <c r="T212" s="166">
        <f t="shared" ref="T212:T224" si="38"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7" t="s">
        <v>181</v>
      </c>
      <c r="AT212" s="167" t="s">
        <v>177</v>
      </c>
      <c r="AU212" s="167" t="s">
        <v>153</v>
      </c>
      <c r="AY212" s="14" t="s">
        <v>175</v>
      </c>
      <c r="BE212" s="168">
        <f t="shared" ref="BE212:BE224" si="39">IF(N212="základná",J212,0)</f>
        <v>0</v>
      </c>
      <c r="BF212" s="168">
        <f t="shared" ref="BF212:BF224" si="40">IF(N212="znížená",J212,0)</f>
        <v>0</v>
      </c>
      <c r="BG212" s="168">
        <f t="shared" ref="BG212:BG224" si="41">IF(N212="zákl. prenesená",J212,0)</f>
        <v>0</v>
      </c>
      <c r="BH212" s="168">
        <f t="shared" ref="BH212:BH224" si="42">IF(N212="zníž. prenesená",J212,0)</f>
        <v>0</v>
      </c>
      <c r="BI212" s="168">
        <f t="shared" ref="BI212:BI224" si="43">IF(N212="nulová",J212,0)</f>
        <v>0</v>
      </c>
      <c r="BJ212" s="14" t="s">
        <v>153</v>
      </c>
      <c r="BK212" s="169">
        <f t="shared" ref="BK212:BK224" si="44">ROUND(I212*H212,3)</f>
        <v>0</v>
      </c>
      <c r="BL212" s="14" t="s">
        <v>181</v>
      </c>
      <c r="BM212" s="167" t="s">
        <v>311</v>
      </c>
    </row>
    <row r="213" spans="1:65" s="2" customFormat="1" ht="24.2" customHeight="1">
      <c r="A213" s="29"/>
      <c r="B213" s="121"/>
      <c r="C213" s="170" t="s">
        <v>249</v>
      </c>
      <c r="D213" s="170" t="s">
        <v>220</v>
      </c>
      <c r="E213" s="171" t="s">
        <v>312</v>
      </c>
      <c r="F213" s="172" t="s">
        <v>313</v>
      </c>
      <c r="G213" s="173" t="s">
        <v>211</v>
      </c>
      <c r="H213" s="174">
        <v>0.26400000000000001</v>
      </c>
      <c r="I213" s="175"/>
      <c r="J213" s="174">
        <f t="shared" si="35"/>
        <v>0</v>
      </c>
      <c r="K213" s="176"/>
      <c r="L213" s="177"/>
      <c r="M213" s="178" t="s">
        <v>1</v>
      </c>
      <c r="N213" s="179" t="s">
        <v>40</v>
      </c>
      <c r="O213" s="55"/>
      <c r="P213" s="165">
        <f t="shared" si="36"/>
        <v>0</v>
      </c>
      <c r="Q213" s="165">
        <v>1</v>
      </c>
      <c r="R213" s="165">
        <f t="shared" si="37"/>
        <v>0.26400000000000001</v>
      </c>
      <c r="S213" s="165">
        <v>0</v>
      </c>
      <c r="T213" s="166">
        <f t="shared" si="38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7" t="s">
        <v>190</v>
      </c>
      <c r="AT213" s="167" t="s">
        <v>220</v>
      </c>
      <c r="AU213" s="167" t="s">
        <v>153</v>
      </c>
      <c r="AY213" s="14" t="s">
        <v>175</v>
      </c>
      <c r="BE213" s="168">
        <f t="shared" si="39"/>
        <v>0</v>
      </c>
      <c r="BF213" s="168">
        <f t="shared" si="40"/>
        <v>0</v>
      </c>
      <c r="BG213" s="168">
        <f t="shared" si="41"/>
        <v>0</v>
      </c>
      <c r="BH213" s="168">
        <f t="shared" si="42"/>
        <v>0</v>
      </c>
      <c r="BI213" s="168">
        <f t="shared" si="43"/>
        <v>0</v>
      </c>
      <c r="BJ213" s="14" t="s">
        <v>153</v>
      </c>
      <c r="BK213" s="169">
        <f t="shared" si="44"/>
        <v>0</v>
      </c>
      <c r="BL213" s="14" t="s">
        <v>181</v>
      </c>
      <c r="BM213" s="167" t="s">
        <v>314</v>
      </c>
    </row>
    <row r="214" spans="1:65" s="2" customFormat="1" ht="14.45" customHeight="1">
      <c r="A214" s="29"/>
      <c r="B214" s="121"/>
      <c r="C214" s="156" t="s">
        <v>315</v>
      </c>
      <c r="D214" s="156" t="s">
        <v>177</v>
      </c>
      <c r="E214" s="157" t="s">
        <v>316</v>
      </c>
      <c r="F214" s="158" t="s">
        <v>317</v>
      </c>
      <c r="G214" s="159" t="s">
        <v>180</v>
      </c>
      <c r="H214" s="160">
        <v>3.948</v>
      </c>
      <c r="I214" s="161"/>
      <c r="J214" s="160">
        <f t="shared" si="35"/>
        <v>0</v>
      </c>
      <c r="K214" s="162"/>
      <c r="L214" s="30"/>
      <c r="M214" s="163" t="s">
        <v>1</v>
      </c>
      <c r="N214" s="164" t="s">
        <v>40</v>
      </c>
      <c r="O214" s="55"/>
      <c r="P214" s="165">
        <f t="shared" si="36"/>
        <v>0</v>
      </c>
      <c r="Q214" s="165">
        <v>0</v>
      </c>
      <c r="R214" s="165">
        <f t="shared" si="37"/>
        <v>0</v>
      </c>
      <c r="S214" s="165">
        <v>0</v>
      </c>
      <c r="T214" s="166">
        <f t="shared" si="38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7" t="s">
        <v>181</v>
      </c>
      <c r="AT214" s="167" t="s">
        <v>177</v>
      </c>
      <c r="AU214" s="167" t="s">
        <v>153</v>
      </c>
      <c r="AY214" s="14" t="s">
        <v>175</v>
      </c>
      <c r="BE214" s="168">
        <f t="shared" si="39"/>
        <v>0</v>
      </c>
      <c r="BF214" s="168">
        <f t="shared" si="40"/>
        <v>0</v>
      </c>
      <c r="BG214" s="168">
        <f t="shared" si="41"/>
        <v>0</v>
      </c>
      <c r="BH214" s="168">
        <f t="shared" si="42"/>
        <v>0</v>
      </c>
      <c r="BI214" s="168">
        <f t="shared" si="43"/>
        <v>0</v>
      </c>
      <c r="BJ214" s="14" t="s">
        <v>153</v>
      </c>
      <c r="BK214" s="169">
        <f t="shared" si="44"/>
        <v>0</v>
      </c>
      <c r="BL214" s="14" t="s">
        <v>181</v>
      </c>
      <c r="BM214" s="167" t="s">
        <v>318</v>
      </c>
    </row>
    <row r="215" spans="1:65" s="2" customFormat="1" ht="24.2" customHeight="1">
      <c r="A215" s="29"/>
      <c r="B215" s="121"/>
      <c r="C215" s="156" t="s">
        <v>253</v>
      </c>
      <c r="D215" s="156" t="s">
        <v>177</v>
      </c>
      <c r="E215" s="157" t="s">
        <v>319</v>
      </c>
      <c r="F215" s="158" t="s">
        <v>320</v>
      </c>
      <c r="G215" s="159" t="s">
        <v>226</v>
      </c>
      <c r="H215" s="160">
        <v>26.318999999999999</v>
      </c>
      <c r="I215" s="161"/>
      <c r="J215" s="160">
        <f t="shared" si="35"/>
        <v>0</v>
      </c>
      <c r="K215" s="162"/>
      <c r="L215" s="30"/>
      <c r="M215" s="163" t="s">
        <v>1</v>
      </c>
      <c r="N215" s="164" t="s">
        <v>40</v>
      </c>
      <c r="O215" s="55"/>
      <c r="P215" s="165">
        <f t="shared" si="36"/>
        <v>0</v>
      </c>
      <c r="Q215" s="165">
        <v>0</v>
      </c>
      <c r="R215" s="165">
        <f t="shared" si="37"/>
        <v>0</v>
      </c>
      <c r="S215" s="165">
        <v>0</v>
      </c>
      <c r="T215" s="166">
        <f t="shared" si="38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7" t="s">
        <v>181</v>
      </c>
      <c r="AT215" s="167" t="s">
        <v>177</v>
      </c>
      <c r="AU215" s="167" t="s">
        <v>153</v>
      </c>
      <c r="AY215" s="14" t="s">
        <v>175</v>
      </c>
      <c r="BE215" s="168">
        <f t="shared" si="39"/>
        <v>0</v>
      </c>
      <c r="BF215" s="168">
        <f t="shared" si="40"/>
        <v>0</v>
      </c>
      <c r="BG215" s="168">
        <f t="shared" si="41"/>
        <v>0</v>
      </c>
      <c r="BH215" s="168">
        <f t="shared" si="42"/>
        <v>0</v>
      </c>
      <c r="BI215" s="168">
        <f t="shared" si="43"/>
        <v>0</v>
      </c>
      <c r="BJ215" s="14" t="s">
        <v>153</v>
      </c>
      <c r="BK215" s="169">
        <f t="shared" si="44"/>
        <v>0</v>
      </c>
      <c r="BL215" s="14" t="s">
        <v>181</v>
      </c>
      <c r="BM215" s="167" t="s">
        <v>321</v>
      </c>
    </row>
    <row r="216" spans="1:65" s="2" customFormat="1" ht="24.2" customHeight="1">
      <c r="A216" s="29"/>
      <c r="B216" s="121"/>
      <c r="C216" s="156" t="s">
        <v>322</v>
      </c>
      <c r="D216" s="156" t="s">
        <v>177</v>
      </c>
      <c r="E216" s="157" t="s">
        <v>323</v>
      </c>
      <c r="F216" s="158" t="s">
        <v>324</v>
      </c>
      <c r="G216" s="159" t="s">
        <v>226</v>
      </c>
      <c r="H216" s="160">
        <v>26.318999999999999</v>
      </c>
      <c r="I216" s="161"/>
      <c r="J216" s="160">
        <f t="shared" si="35"/>
        <v>0</v>
      </c>
      <c r="K216" s="162"/>
      <c r="L216" s="30"/>
      <c r="M216" s="163" t="s">
        <v>1</v>
      </c>
      <c r="N216" s="164" t="s">
        <v>40</v>
      </c>
      <c r="O216" s="55"/>
      <c r="P216" s="165">
        <f t="shared" si="36"/>
        <v>0</v>
      </c>
      <c r="Q216" s="165">
        <v>0</v>
      </c>
      <c r="R216" s="165">
        <f t="shared" si="37"/>
        <v>0</v>
      </c>
      <c r="S216" s="165">
        <v>0</v>
      </c>
      <c r="T216" s="166">
        <f t="shared" si="38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7" t="s">
        <v>181</v>
      </c>
      <c r="AT216" s="167" t="s">
        <v>177</v>
      </c>
      <c r="AU216" s="167" t="s">
        <v>153</v>
      </c>
      <c r="AY216" s="14" t="s">
        <v>175</v>
      </c>
      <c r="BE216" s="168">
        <f t="shared" si="39"/>
        <v>0</v>
      </c>
      <c r="BF216" s="168">
        <f t="shared" si="40"/>
        <v>0</v>
      </c>
      <c r="BG216" s="168">
        <f t="shared" si="41"/>
        <v>0</v>
      </c>
      <c r="BH216" s="168">
        <f t="shared" si="42"/>
        <v>0</v>
      </c>
      <c r="BI216" s="168">
        <f t="shared" si="43"/>
        <v>0</v>
      </c>
      <c r="BJ216" s="14" t="s">
        <v>153</v>
      </c>
      <c r="BK216" s="169">
        <f t="shared" si="44"/>
        <v>0</v>
      </c>
      <c r="BL216" s="14" t="s">
        <v>181</v>
      </c>
      <c r="BM216" s="167" t="s">
        <v>325</v>
      </c>
    </row>
    <row r="217" spans="1:65" s="2" customFormat="1" ht="24.2" customHeight="1">
      <c r="A217" s="29"/>
      <c r="B217" s="121"/>
      <c r="C217" s="156" t="s">
        <v>259</v>
      </c>
      <c r="D217" s="156" t="s">
        <v>177</v>
      </c>
      <c r="E217" s="157" t="s">
        <v>326</v>
      </c>
      <c r="F217" s="158" t="s">
        <v>327</v>
      </c>
      <c r="G217" s="159" t="s">
        <v>211</v>
      </c>
      <c r="H217" s="160">
        <v>0.19600000000000001</v>
      </c>
      <c r="I217" s="161"/>
      <c r="J217" s="160">
        <f t="shared" si="35"/>
        <v>0</v>
      </c>
      <c r="K217" s="162"/>
      <c r="L217" s="30"/>
      <c r="M217" s="163" t="s">
        <v>1</v>
      </c>
      <c r="N217" s="164" t="s">
        <v>40</v>
      </c>
      <c r="O217" s="55"/>
      <c r="P217" s="165">
        <f t="shared" si="36"/>
        <v>0</v>
      </c>
      <c r="Q217" s="165">
        <v>0</v>
      </c>
      <c r="R217" s="165">
        <f t="shared" si="37"/>
        <v>0</v>
      </c>
      <c r="S217" s="165">
        <v>0</v>
      </c>
      <c r="T217" s="166">
        <f t="shared" si="38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67" t="s">
        <v>181</v>
      </c>
      <c r="AT217" s="167" t="s">
        <v>177</v>
      </c>
      <c r="AU217" s="167" t="s">
        <v>153</v>
      </c>
      <c r="AY217" s="14" t="s">
        <v>175</v>
      </c>
      <c r="BE217" s="168">
        <f t="shared" si="39"/>
        <v>0</v>
      </c>
      <c r="BF217" s="168">
        <f t="shared" si="40"/>
        <v>0</v>
      </c>
      <c r="BG217" s="168">
        <f t="shared" si="41"/>
        <v>0</v>
      </c>
      <c r="BH217" s="168">
        <f t="shared" si="42"/>
        <v>0</v>
      </c>
      <c r="BI217" s="168">
        <f t="shared" si="43"/>
        <v>0</v>
      </c>
      <c r="BJ217" s="14" t="s">
        <v>153</v>
      </c>
      <c r="BK217" s="169">
        <f t="shared" si="44"/>
        <v>0</v>
      </c>
      <c r="BL217" s="14" t="s">
        <v>181</v>
      </c>
      <c r="BM217" s="167" t="s">
        <v>328</v>
      </c>
    </row>
    <row r="218" spans="1:65" s="2" customFormat="1" ht="14.45" customHeight="1">
      <c r="A218" s="29"/>
      <c r="B218" s="121"/>
      <c r="C218" s="156" t="s">
        <v>329</v>
      </c>
      <c r="D218" s="156" t="s">
        <v>177</v>
      </c>
      <c r="E218" s="157" t="s">
        <v>330</v>
      </c>
      <c r="F218" s="158" t="s">
        <v>331</v>
      </c>
      <c r="G218" s="159" t="s">
        <v>180</v>
      </c>
      <c r="H218" s="160">
        <v>3.9660000000000002</v>
      </c>
      <c r="I218" s="161"/>
      <c r="J218" s="160">
        <f t="shared" si="35"/>
        <v>0</v>
      </c>
      <c r="K218" s="162"/>
      <c r="L218" s="30"/>
      <c r="M218" s="163" t="s">
        <v>1</v>
      </c>
      <c r="N218" s="164" t="s">
        <v>40</v>
      </c>
      <c r="O218" s="55"/>
      <c r="P218" s="165">
        <f t="shared" si="36"/>
        <v>0</v>
      </c>
      <c r="Q218" s="165">
        <v>0</v>
      </c>
      <c r="R218" s="165">
        <f t="shared" si="37"/>
        <v>0</v>
      </c>
      <c r="S218" s="165">
        <v>0</v>
      </c>
      <c r="T218" s="166">
        <f t="shared" si="38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7" t="s">
        <v>181</v>
      </c>
      <c r="AT218" s="167" t="s">
        <v>177</v>
      </c>
      <c r="AU218" s="167" t="s">
        <v>153</v>
      </c>
      <c r="AY218" s="14" t="s">
        <v>175</v>
      </c>
      <c r="BE218" s="168">
        <f t="shared" si="39"/>
        <v>0</v>
      </c>
      <c r="BF218" s="168">
        <f t="shared" si="40"/>
        <v>0</v>
      </c>
      <c r="BG218" s="168">
        <f t="shared" si="41"/>
        <v>0</v>
      </c>
      <c r="BH218" s="168">
        <f t="shared" si="42"/>
        <v>0</v>
      </c>
      <c r="BI218" s="168">
        <f t="shared" si="43"/>
        <v>0</v>
      </c>
      <c r="BJ218" s="14" t="s">
        <v>153</v>
      </c>
      <c r="BK218" s="169">
        <f t="shared" si="44"/>
        <v>0</v>
      </c>
      <c r="BL218" s="14" t="s">
        <v>181</v>
      </c>
      <c r="BM218" s="167" t="s">
        <v>332</v>
      </c>
    </row>
    <row r="219" spans="1:65" s="2" customFormat="1" ht="14.45" customHeight="1">
      <c r="A219" s="29"/>
      <c r="B219" s="121"/>
      <c r="C219" s="156" t="s">
        <v>262</v>
      </c>
      <c r="D219" s="156" t="s">
        <v>177</v>
      </c>
      <c r="E219" s="157" t="s">
        <v>333</v>
      </c>
      <c r="F219" s="158" t="s">
        <v>331</v>
      </c>
      <c r="G219" s="159" t="s">
        <v>180</v>
      </c>
      <c r="H219" s="160">
        <v>1.954</v>
      </c>
      <c r="I219" s="161"/>
      <c r="J219" s="160">
        <f t="shared" si="35"/>
        <v>0</v>
      </c>
      <c r="K219" s="162"/>
      <c r="L219" s="30"/>
      <c r="M219" s="163" t="s">
        <v>1</v>
      </c>
      <c r="N219" s="164" t="s">
        <v>40</v>
      </c>
      <c r="O219" s="55"/>
      <c r="P219" s="165">
        <f t="shared" si="36"/>
        <v>0</v>
      </c>
      <c r="Q219" s="165">
        <v>2.2405599999999999</v>
      </c>
      <c r="R219" s="165">
        <f t="shared" si="37"/>
        <v>4.37805424</v>
      </c>
      <c r="S219" s="165">
        <v>0</v>
      </c>
      <c r="T219" s="166">
        <f t="shared" si="38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67" t="s">
        <v>181</v>
      </c>
      <c r="AT219" s="167" t="s">
        <v>177</v>
      </c>
      <c r="AU219" s="167" t="s">
        <v>153</v>
      </c>
      <c r="AY219" s="14" t="s">
        <v>175</v>
      </c>
      <c r="BE219" s="168">
        <f t="shared" si="39"/>
        <v>0</v>
      </c>
      <c r="BF219" s="168">
        <f t="shared" si="40"/>
        <v>0</v>
      </c>
      <c r="BG219" s="168">
        <f t="shared" si="41"/>
        <v>0</v>
      </c>
      <c r="BH219" s="168">
        <f t="shared" si="42"/>
        <v>0</v>
      </c>
      <c r="BI219" s="168">
        <f t="shared" si="43"/>
        <v>0</v>
      </c>
      <c r="BJ219" s="14" t="s">
        <v>153</v>
      </c>
      <c r="BK219" s="169">
        <f t="shared" si="44"/>
        <v>0</v>
      </c>
      <c r="BL219" s="14" t="s">
        <v>181</v>
      </c>
      <c r="BM219" s="167" t="s">
        <v>334</v>
      </c>
    </row>
    <row r="220" spans="1:65" s="2" customFormat="1" ht="24.2" customHeight="1">
      <c r="A220" s="29"/>
      <c r="B220" s="121"/>
      <c r="C220" s="156" t="s">
        <v>335</v>
      </c>
      <c r="D220" s="156" t="s">
        <v>177</v>
      </c>
      <c r="E220" s="157" t="s">
        <v>336</v>
      </c>
      <c r="F220" s="158" t="s">
        <v>337</v>
      </c>
      <c r="G220" s="159" t="s">
        <v>211</v>
      </c>
      <c r="H220" s="160">
        <v>8.7999999999999995E-2</v>
      </c>
      <c r="I220" s="161"/>
      <c r="J220" s="160">
        <f t="shared" si="35"/>
        <v>0</v>
      </c>
      <c r="K220" s="162"/>
      <c r="L220" s="30"/>
      <c r="M220" s="163" t="s">
        <v>1</v>
      </c>
      <c r="N220" s="164" t="s">
        <v>40</v>
      </c>
      <c r="O220" s="55"/>
      <c r="P220" s="165">
        <f t="shared" si="36"/>
        <v>0</v>
      </c>
      <c r="Q220" s="165">
        <v>1.0165500000000001</v>
      </c>
      <c r="R220" s="165">
        <f t="shared" si="37"/>
        <v>8.9456400000000005E-2</v>
      </c>
      <c r="S220" s="165">
        <v>0</v>
      </c>
      <c r="T220" s="166">
        <f t="shared" si="38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67" t="s">
        <v>181</v>
      </c>
      <c r="AT220" s="167" t="s">
        <v>177</v>
      </c>
      <c r="AU220" s="167" t="s">
        <v>153</v>
      </c>
      <c r="AY220" s="14" t="s">
        <v>175</v>
      </c>
      <c r="BE220" s="168">
        <f t="shared" si="39"/>
        <v>0</v>
      </c>
      <c r="BF220" s="168">
        <f t="shared" si="40"/>
        <v>0</v>
      </c>
      <c r="BG220" s="168">
        <f t="shared" si="41"/>
        <v>0</v>
      </c>
      <c r="BH220" s="168">
        <f t="shared" si="42"/>
        <v>0</v>
      </c>
      <c r="BI220" s="168">
        <f t="shared" si="43"/>
        <v>0</v>
      </c>
      <c r="BJ220" s="14" t="s">
        <v>153</v>
      </c>
      <c r="BK220" s="169">
        <f t="shared" si="44"/>
        <v>0</v>
      </c>
      <c r="BL220" s="14" t="s">
        <v>181</v>
      </c>
      <c r="BM220" s="167" t="s">
        <v>338</v>
      </c>
    </row>
    <row r="221" spans="1:65" s="2" customFormat="1" ht="24.2" customHeight="1">
      <c r="A221" s="29"/>
      <c r="B221" s="121"/>
      <c r="C221" s="156" t="s">
        <v>266</v>
      </c>
      <c r="D221" s="156" t="s">
        <v>177</v>
      </c>
      <c r="E221" s="157" t="s">
        <v>339</v>
      </c>
      <c r="F221" s="158" t="s">
        <v>340</v>
      </c>
      <c r="G221" s="159" t="s">
        <v>211</v>
      </c>
      <c r="H221" s="160">
        <v>18.329000000000001</v>
      </c>
      <c r="I221" s="161"/>
      <c r="J221" s="160">
        <f t="shared" si="35"/>
        <v>0</v>
      </c>
      <c r="K221" s="162"/>
      <c r="L221" s="30"/>
      <c r="M221" s="163" t="s">
        <v>1</v>
      </c>
      <c r="N221" s="164" t="s">
        <v>40</v>
      </c>
      <c r="O221" s="55"/>
      <c r="P221" s="165">
        <f t="shared" si="36"/>
        <v>0</v>
      </c>
      <c r="Q221" s="165">
        <v>0</v>
      </c>
      <c r="R221" s="165">
        <f t="shared" si="37"/>
        <v>0</v>
      </c>
      <c r="S221" s="165">
        <v>0</v>
      </c>
      <c r="T221" s="166">
        <f t="shared" si="38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67" t="s">
        <v>181</v>
      </c>
      <c r="AT221" s="167" t="s">
        <v>177</v>
      </c>
      <c r="AU221" s="167" t="s">
        <v>153</v>
      </c>
      <c r="AY221" s="14" t="s">
        <v>175</v>
      </c>
      <c r="BE221" s="168">
        <f t="shared" si="39"/>
        <v>0</v>
      </c>
      <c r="BF221" s="168">
        <f t="shared" si="40"/>
        <v>0</v>
      </c>
      <c r="BG221" s="168">
        <f t="shared" si="41"/>
        <v>0</v>
      </c>
      <c r="BH221" s="168">
        <f t="shared" si="42"/>
        <v>0</v>
      </c>
      <c r="BI221" s="168">
        <f t="shared" si="43"/>
        <v>0</v>
      </c>
      <c r="BJ221" s="14" t="s">
        <v>153</v>
      </c>
      <c r="BK221" s="169">
        <f t="shared" si="44"/>
        <v>0</v>
      </c>
      <c r="BL221" s="14" t="s">
        <v>181</v>
      </c>
      <c r="BM221" s="167" t="s">
        <v>341</v>
      </c>
    </row>
    <row r="222" spans="1:65" s="2" customFormat="1" ht="24.2" customHeight="1">
      <c r="A222" s="29"/>
      <c r="B222" s="121"/>
      <c r="C222" s="156" t="s">
        <v>342</v>
      </c>
      <c r="D222" s="156" t="s">
        <v>177</v>
      </c>
      <c r="E222" s="157" t="s">
        <v>343</v>
      </c>
      <c r="F222" s="158" t="s">
        <v>344</v>
      </c>
      <c r="G222" s="159" t="s">
        <v>226</v>
      </c>
      <c r="H222" s="160">
        <v>6.9820000000000002</v>
      </c>
      <c r="I222" s="161"/>
      <c r="J222" s="160">
        <f t="shared" si="35"/>
        <v>0</v>
      </c>
      <c r="K222" s="162"/>
      <c r="L222" s="30"/>
      <c r="M222" s="163" t="s">
        <v>1</v>
      </c>
      <c r="N222" s="164" t="s">
        <v>40</v>
      </c>
      <c r="O222" s="55"/>
      <c r="P222" s="165">
        <f t="shared" si="36"/>
        <v>0</v>
      </c>
      <c r="Q222" s="165">
        <v>8.4600000000000005E-3</v>
      </c>
      <c r="R222" s="165">
        <f t="shared" si="37"/>
        <v>5.9067720000000004E-2</v>
      </c>
      <c r="S222" s="165">
        <v>0</v>
      </c>
      <c r="T222" s="166">
        <f t="shared" si="38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67" t="s">
        <v>181</v>
      </c>
      <c r="AT222" s="167" t="s">
        <v>177</v>
      </c>
      <c r="AU222" s="167" t="s">
        <v>153</v>
      </c>
      <c r="AY222" s="14" t="s">
        <v>175</v>
      </c>
      <c r="BE222" s="168">
        <f t="shared" si="39"/>
        <v>0</v>
      </c>
      <c r="BF222" s="168">
        <f t="shared" si="40"/>
        <v>0</v>
      </c>
      <c r="BG222" s="168">
        <f t="shared" si="41"/>
        <v>0</v>
      </c>
      <c r="BH222" s="168">
        <f t="shared" si="42"/>
        <v>0</v>
      </c>
      <c r="BI222" s="168">
        <f t="shared" si="43"/>
        <v>0</v>
      </c>
      <c r="BJ222" s="14" t="s">
        <v>153</v>
      </c>
      <c r="BK222" s="169">
        <f t="shared" si="44"/>
        <v>0</v>
      </c>
      <c r="BL222" s="14" t="s">
        <v>181</v>
      </c>
      <c r="BM222" s="167" t="s">
        <v>345</v>
      </c>
    </row>
    <row r="223" spans="1:65" s="2" customFormat="1" ht="24.2" customHeight="1">
      <c r="A223" s="29"/>
      <c r="B223" s="121"/>
      <c r="C223" s="156" t="s">
        <v>269</v>
      </c>
      <c r="D223" s="156" t="s">
        <v>177</v>
      </c>
      <c r="E223" s="157" t="s">
        <v>346</v>
      </c>
      <c r="F223" s="158" t="s">
        <v>347</v>
      </c>
      <c r="G223" s="159" t="s">
        <v>226</v>
      </c>
      <c r="H223" s="160">
        <v>6.9820000000000002</v>
      </c>
      <c r="I223" s="161"/>
      <c r="J223" s="160">
        <f t="shared" si="35"/>
        <v>0</v>
      </c>
      <c r="K223" s="162"/>
      <c r="L223" s="30"/>
      <c r="M223" s="163" t="s">
        <v>1</v>
      </c>
      <c r="N223" s="164" t="s">
        <v>40</v>
      </c>
      <c r="O223" s="55"/>
      <c r="P223" s="165">
        <f t="shared" si="36"/>
        <v>0</v>
      </c>
      <c r="Q223" s="165">
        <v>0</v>
      </c>
      <c r="R223" s="165">
        <f t="shared" si="37"/>
        <v>0</v>
      </c>
      <c r="S223" s="165">
        <v>0</v>
      </c>
      <c r="T223" s="166">
        <f t="shared" si="38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67" t="s">
        <v>181</v>
      </c>
      <c r="AT223" s="167" t="s">
        <v>177</v>
      </c>
      <c r="AU223" s="167" t="s">
        <v>153</v>
      </c>
      <c r="AY223" s="14" t="s">
        <v>175</v>
      </c>
      <c r="BE223" s="168">
        <f t="shared" si="39"/>
        <v>0</v>
      </c>
      <c r="BF223" s="168">
        <f t="shared" si="40"/>
        <v>0</v>
      </c>
      <c r="BG223" s="168">
        <f t="shared" si="41"/>
        <v>0</v>
      </c>
      <c r="BH223" s="168">
        <f t="shared" si="42"/>
        <v>0</v>
      </c>
      <c r="BI223" s="168">
        <f t="shared" si="43"/>
        <v>0</v>
      </c>
      <c r="BJ223" s="14" t="s">
        <v>153</v>
      </c>
      <c r="BK223" s="169">
        <f t="shared" si="44"/>
        <v>0</v>
      </c>
      <c r="BL223" s="14" t="s">
        <v>181</v>
      </c>
      <c r="BM223" s="167" t="s">
        <v>348</v>
      </c>
    </row>
    <row r="224" spans="1:65" s="2" customFormat="1" ht="37.9" customHeight="1">
      <c r="A224" s="29"/>
      <c r="B224" s="121"/>
      <c r="C224" s="156" t="s">
        <v>349</v>
      </c>
      <c r="D224" s="156" t="s">
        <v>177</v>
      </c>
      <c r="E224" s="157" t="s">
        <v>350</v>
      </c>
      <c r="F224" s="158" t="s">
        <v>351</v>
      </c>
      <c r="G224" s="159" t="s">
        <v>180</v>
      </c>
      <c r="H224" s="160">
        <v>7</v>
      </c>
      <c r="I224" s="161"/>
      <c r="J224" s="160">
        <f t="shared" si="35"/>
        <v>0</v>
      </c>
      <c r="K224" s="162"/>
      <c r="L224" s="30"/>
      <c r="M224" s="163" t="s">
        <v>1</v>
      </c>
      <c r="N224" s="164" t="s">
        <v>40</v>
      </c>
      <c r="O224" s="55"/>
      <c r="P224" s="165">
        <f t="shared" si="36"/>
        <v>0</v>
      </c>
      <c r="Q224" s="165">
        <v>0</v>
      </c>
      <c r="R224" s="165">
        <f t="shared" si="37"/>
        <v>0</v>
      </c>
      <c r="S224" s="165">
        <v>0</v>
      </c>
      <c r="T224" s="166">
        <f t="shared" si="38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67" t="s">
        <v>181</v>
      </c>
      <c r="AT224" s="167" t="s">
        <v>177</v>
      </c>
      <c r="AU224" s="167" t="s">
        <v>153</v>
      </c>
      <c r="AY224" s="14" t="s">
        <v>175</v>
      </c>
      <c r="BE224" s="168">
        <f t="shared" si="39"/>
        <v>0</v>
      </c>
      <c r="BF224" s="168">
        <f t="shared" si="40"/>
        <v>0</v>
      </c>
      <c r="BG224" s="168">
        <f t="shared" si="41"/>
        <v>0</v>
      </c>
      <c r="BH224" s="168">
        <f t="shared" si="42"/>
        <v>0</v>
      </c>
      <c r="BI224" s="168">
        <f t="shared" si="43"/>
        <v>0</v>
      </c>
      <c r="BJ224" s="14" t="s">
        <v>153</v>
      </c>
      <c r="BK224" s="169">
        <f t="shared" si="44"/>
        <v>0</v>
      </c>
      <c r="BL224" s="14" t="s">
        <v>181</v>
      </c>
      <c r="BM224" s="167" t="s">
        <v>352</v>
      </c>
    </row>
    <row r="225" spans="1:65" s="12" customFormat="1" ht="22.9" customHeight="1">
      <c r="B225" s="143"/>
      <c r="D225" s="144" t="s">
        <v>73</v>
      </c>
      <c r="E225" s="154" t="s">
        <v>187</v>
      </c>
      <c r="F225" s="154" t="s">
        <v>353</v>
      </c>
      <c r="I225" s="146"/>
      <c r="J225" s="155">
        <f>BK225</f>
        <v>0</v>
      </c>
      <c r="L225" s="143"/>
      <c r="M225" s="148"/>
      <c r="N225" s="149"/>
      <c r="O225" s="149"/>
      <c r="P225" s="150">
        <f>SUM(P226:P236)</f>
        <v>0</v>
      </c>
      <c r="Q225" s="149"/>
      <c r="R225" s="150">
        <f>SUM(R226:R236)</f>
        <v>30.791793999999999</v>
      </c>
      <c r="S225" s="149"/>
      <c r="T225" s="151">
        <f>SUM(T226:T236)</f>
        <v>0</v>
      </c>
      <c r="AR225" s="144" t="s">
        <v>82</v>
      </c>
      <c r="AT225" s="152" t="s">
        <v>73</v>
      </c>
      <c r="AU225" s="152" t="s">
        <v>82</v>
      </c>
      <c r="AY225" s="144" t="s">
        <v>175</v>
      </c>
      <c r="BK225" s="153">
        <f>SUM(BK226:BK236)</f>
        <v>0</v>
      </c>
    </row>
    <row r="226" spans="1:65" s="2" customFormat="1" ht="24.2" customHeight="1">
      <c r="A226" s="29"/>
      <c r="B226" s="121"/>
      <c r="C226" s="156" t="s">
        <v>274</v>
      </c>
      <c r="D226" s="156" t="s">
        <v>177</v>
      </c>
      <c r="E226" s="157" t="s">
        <v>354</v>
      </c>
      <c r="F226" s="158" t="s">
        <v>355</v>
      </c>
      <c r="G226" s="159" t="s">
        <v>226</v>
      </c>
      <c r="H226" s="160">
        <v>295.50700000000001</v>
      </c>
      <c r="I226" s="161"/>
      <c r="J226" s="160">
        <f t="shared" ref="J226:J236" si="45">ROUND(I226*H226,3)</f>
        <v>0</v>
      </c>
      <c r="K226" s="162"/>
      <c r="L226" s="30"/>
      <c r="M226" s="163" t="s">
        <v>1</v>
      </c>
      <c r="N226" s="164" t="s">
        <v>40</v>
      </c>
      <c r="O226" s="55"/>
      <c r="P226" s="165">
        <f t="shared" ref="P226:P236" si="46">O226*H226</f>
        <v>0</v>
      </c>
      <c r="Q226" s="165">
        <v>0</v>
      </c>
      <c r="R226" s="165">
        <f t="shared" ref="R226:R236" si="47">Q226*H226</f>
        <v>0</v>
      </c>
      <c r="S226" s="165">
        <v>0</v>
      </c>
      <c r="T226" s="166">
        <f t="shared" ref="T226:T236" si="48">S226*H226</f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67" t="s">
        <v>181</v>
      </c>
      <c r="AT226" s="167" t="s">
        <v>177</v>
      </c>
      <c r="AU226" s="167" t="s">
        <v>153</v>
      </c>
      <c r="AY226" s="14" t="s">
        <v>175</v>
      </c>
      <c r="BE226" s="168">
        <f t="shared" ref="BE226:BE236" si="49">IF(N226="základná",J226,0)</f>
        <v>0</v>
      </c>
      <c r="BF226" s="168">
        <f t="shared" ref="BF226:BF236" si="50">IF(N226="znížená",J226,0)</f>
        <v>0</v>
      </c>
      <c r="BG226" s="168">
        <f t="shared" ref="BG226:BG236" si="51">IF(N226="zákl. prenesená",J226,0)</f>
        <v>0</v>
      </c>
      <c r="BH226" s="168">
        <f t="shared" ref="BH226:BH236" si="52">IF(N226="zníž. prenesená",J226,0)</f>
        <v>0</v>
      </c>
      <c r="BI226" s="168">
        <f t="shared" ref="BI226:BI236" si="53">IF(N226="nulová",J226,0)</f>
        <v>0</v>
      </c>
      <c r="BJ226" s="14" t="s">
        <v>153</v>
      </c>
      <c r="BK226" s="169">
        <f t="shared" ref="BK226:BK236" si="54">ROUND(I226*H226,3)</f>
        <v>0</v>
      </c>
      <c r="BL226" s="14" t="s">
        <v>181</v>
      </c>
      <c r="BM226" s="167" t="s">
        <v>356</v>
      </c>
    </row>
    <row r="227" spans="1:65" s="2" customFormat="1" ht="24.2" customHeight="1">
      <c r="A227" s="29"/>
      <c r="B227" s="121"/>
      <c r="C227" s="156" t="s">
        <v>357</v>
      </c>
      <c r="D227" s="156" t="s">
        <v>177</v>
      </c>
      <c r="E227" s="157" t="s">
        <v>358</v>
      </c>
      <c r="F227" s="158" t="s">
        <v>359</v>
      </c>
      <c r="G227" s="159" t="s">
        <v>226</v>
      </c>
      <c r="H227" s="160">
        <v>295.50700000000001</v>
      </c>
      <c r="I227" s="161"/>
      <c r="J227" s="160">
        <f t="shared" si="45"/>
        <v>0</v>
      </c>
      <c r="K227" s="162"/>
      <c r="L227" s="30"/>
      <c r="M227" s="163" t="s">
        <v>1</v>
      </c>
      <c r="N227" s="164" t="s">
        <v>40</v>
      </c>
      <c r="O227" s="55"/>
      <c r="P227" s="165">
        <f t="shared" si="46"/>
        <v>0</v>
      </c>
      <c r="Q227" s="165">
        <v>0</v>
      </c>
      <c r="R227" s="165">
        <f t="shared" si="47"/>
        <v>0</v>
      </c>
      <c r="S227" s="165">
        <v>0</v>
      </c>
      <c r="T227" s="166">
        <f t="shared" si="48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67" t="s">
        <v>181</v>
      </c>
      <c r="AT227" s="167" t="s">
        <v>177</v>
      </c>
      <c r="AU227" s="167" t="s">
        <v>153</v>
      </c>
      <c r="AY227" s="14" t="s">
        <v>175</v>
      </c>
      <c r="BE227" s="168">
        <f t="shared" si="49"/>
        <v>0</v>
      </c>
      <c r="BF227" s="168">
        <f t="shared" si="50"/>
        <v>0</v>
      </c>
      <c r="BG227" s="168">
        <f t="shared" si="51"/>
        <v>0</v>
      </c>
      <c r="BH227" s="168">
        <f t="shared" si="52"/>
        <v>0</v>
      </c>
      <c r="BI227" s="168">
        <f t="shared" si="53"/>
        <v>0</v>
      </c>
      <c r="BJ227" s="14" t="s">
        <v>153</v>
      </c>
      <c r="BK227" s="169">
        <f t="shared" si="54"/>
        <v>0</v>
      </c>
      <c r="BL227" s="14" t="s">
        <v>181</v>
      </c>
      <c r="BM227" s="167" t="s">
        <v>360</v>
      </c>
    </row>
    <row r="228" spans="1:65" s="2" customFormat="1" ht="24.2" customHeight="1">
      <c r="A228" s="29"/>
      <c r="B228" s="121"/>
      <c r="C228" s="156" t="s">
        <v>277</v>
      </c>
      <c r="D228" s="156" t="s">
        <v>177</v>
      </c>
      <c r="E228" s="157" t="s">
        <v>361</v>
      </c>
      <c r="F228" s="158" t="s">
        <v>362</v>
      </c>
      <c r="G228" s="159" t="s">
        <v>226</v>
      </c>
      <c r="H228" s="160">
        <v>385.98700000000002</v>
      </c>
      <c r="I228" s="161"/>
      <c r="J228" s="160">
        <f t="shared" si="45"/>
        <v>0</v>
      </c>
      <c r="K228" s="162"/>
      <c r="L228" s="30"/>
      <c r="M228" s="163" t="s">
        <v>1</v>
      </c>
      <c r="N228" s="164" t="s">
        <v>40</v>
      </c>
      <c r="O228" s="55"/>
      <c r="P228" s="165">
        <f t="shared" si="46"/>
        <v>0</v>
      </c>
      <c r="Q228" s="165">
        <v>0</v>
      </c>
      <c r="R228" s="165">
        <f t="shared" si="47"/>
        <v>0</v>
      </c>
      <c r="S228" s="165">
        <v>0</v>
      </c>
      <c r="T228" s="166">
        <f t="shared" si="48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67" t="s">
        <v>181</v>
      </c>
      <c r="AT228" s="167" t="s">
        <v>177</v>
      </c>
      <c r="AU228" s="167" t="s">
        <v>153</v>
      </c>
      <c r="AY228" s="14" t="s">
        <v>175</v>
      </c>
      <c r="BE228" s="168">
        <f t="shared" si="49"/>
        <v>0</v>
      </c>
      <c r="BF228" s="168">
        <f t="shared" si="50"/>
        <v>0</v>
      </c>
      <c r="BG228" s="168">
        <f t="shared" si="51"/>
        <v>0</v>
      </c>
      <c r="BH228" s="168">
        <f t="shared" si="52"/>
        <v>0</v>
      </c>
      <c r="BI228" s="168">
        <f t="shared" si="53"/>
        <v>0</v>
      </c>
      <c r="BJ228" s="14" t="s">
        <v>153</v>
      </c>
      <c r="BK228" s="169">
        <f t="shared" si="54"/>
        <v>0</v>
      </c>
      <c r="BL228" s="14" t="s">
        <v>181</v>
      </c>
      <c r="BM228" s="167" t="s">
        <v>363</v>
      </c>
    </row>
    <row r="229" spans="1:65" s="2" customFormat="1" ht="14.45" customHeight="1">
      <c r="A229" s="29"/>
      <c r="B229" s="121"/>
      <c r="C229" s="156" t="s">
        <v>364</v>
      </c>
      <c r="D229" s="156" t="s">
        <v>177</v>
      </c>
      <c r="E229" s="157" t="s">
        <v>365</v>
      </c>
      <c r="F229" s="158" t="s">
        <v>366</v>
      </c>
      <c r="G229" s="159" t="s">
        <v>180</v>
      </c>
      <c r="H229" s="160">
        <v>55.65</v>
      </c>
      <c r="I229" s="161"/>
      <c r="J229" s="160">
        <f t="shared" si="45"/>
        <v>0</v>
      </c>
      <c r="K229" s="162"/>
      <c r="L229" s="30"/>
      <c r="M229" s="163" t="s">
        <v>1</v>
      </c>
      <c r="N229" s="164" t="s">
        <v>40</v>
      </c>
      <c r="O229" s="55"/>
      <c r="P229" s="165">
        <f t="shared" si="46"/>
        <v>0</v>
      </c>
      <c r="Q229" s="165">
        <v>0</v>
      </c>
      <c r="R229" s="165">
        <f t="shared" si="47"/>
        <v>0</v>
      </c>
      <c r="S229" s="165">
        <v>0</v>
      </c>
      <c r="T229" s="166">
        <f t="shared" si="48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67" t="s">
        <v>181</v>
      </c>
      <c r="AT229" s="167" t="s">
        <v>177</v>
      </c>
      <c r="AU229" s="167" t="s">
        <v>153</v>
      </c>
      <c r="AY229" s="14" t="s">
        <v>175</v>
      </c>
      <c r="BE229" s="168">
        <f t="shared" si="49"/>
        <v>0</v>
      </c>
      <c r="BF229" s="168">
        <f t="shared" si="50"/>
        <v>0</v>
      </c>
      <c r="BG229" s="168">
        <f t="shared" si="51"/>
        <v>0</v>
      </c>
      <c r="BH229" s="168">
        <f t="shared" si="52"/>
        <v>0</v>
      </c>
      <c r="BI229" s="168">
        <f t="shared" si="53"/>
        <v>0</v>
      </c>
      <c r="BJ229" s="14" t="s">
        <v>153</v>
      </c>
      <c r="BK229" s="169">
        <f t="shared" si="54"/>
        <v>0</v>
      </c>
      <c r="BL229" s="14" t="s">
        <v>181</v>
      </c>
      <c r="BM229" s="167" t="s">
        <v>367</v>
      </c>
    </row>
    <row r="230" spans="1:65" s="2" customFormat="1" ht="14.45" customHeight="1">
      <c r="A230" s="29"/>
      <c r="B230" s="121"/>
      <c r="C230" s="156" t="s">
        <v>281</v>
      </c>
      <c r="D230" s="156" t="s">
        <v>177</v>
      </c>
      <c r="E230" s="157" t="s">
        <v>368</v>
      </c>
      <c r="F230" s="158" t="s">
        <v>366</v>
      </c>
      <c r="G230" s="159" t="s">
        <v>180</v>
      </c>
      <c r="H230" s="160">
        <v>16.762</v>
      </c>
      <c r="I230" s="161"/>
      <c r="J230" s="160">
        <f t="shared" si="45"/>
        <v>0</v>
      </c>
      <c r="K230" s="162"/>
      <c r="L230" s="30"/>
      <c r="M230" s="163" t="s">
        <v>1</v>
      </c>
      <c r="N230" s="164" t="s">
        <v>40</v>
      </c>
      <c r="O230" s="55"/>
      <c r="P230" s="165">
        <f t="shared" si="46"/>
        <v>0</v>
      </c>
      <c r="Q230" s="165">
        <v>1.837</v>
      </c>
      <c r="R230" s="165">
        <f t="shared" si="47"/>
        <v>30.791793999999999</v>
      </c>
      <c r="S230" s="165">
        <v>0</v>
      </c>
      <c r="T230" s="166">
        <f t="shared" si="48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67" t="s">
        <v>181</v>
      </c>
      <c r="AT230" s="167" t="s">
        <v>177</v>
      </c>
      <c r="AU230" s="167" t="s">
        <v>153</v>
      </c>
      <c r="AY230" s="14" t="s">
        <v>175</v>
      </c>
      <c r="BE230" s="168">
        <f t="shared" si="49"/>
        <v>0</v>
      </c>
      <c r="BF230" s="168">
        <f t="shared" si="50"/>
        <v>0</v>
      </c>
      <c r="BG230" s="168">
        <f t="shared" si="51"/>
        <v>0</v>
      </c>
      <c r="BH230" s="168">
        <f t="shared" si="52"/>
        <v>0</v>
      </c>
      <c r="BI230" s="168">
        <f t="shared" si="53"/>
        <v>0</v>
      </c>
      <c r="BJ230" s="14" t="s">
        <v>153</v>
      </c>
      <c r="BK230" s="169">
        <f t="shared" si="54"/>
        <v>0</v>
      </c>
      <c r="BL230" s="14" t="s">
        <v>181</v>
      </c>
      <c r="BM230" s="167" t="s">
        <v>369</v>
      </c>
    </row>
    <row r="231" spans="1:65" s="2" customFormat="1" ht="24.2" customHeight="1">
      <c r="A231" s="29"/>
      <c r="B231" s="121"/>
      <c r="C231" s="156" t="s">
        <v>370</v>
      </c>
      <c r="D231" s="156" t="s">
        <v>177</v>
      </c>
      <c r="E231" s="157" t="s">
        <v>371</v>
      </c>
      <c r="F231" s="158" t="s">
        <v>372</v>
      </c>
      <c r="G231" s="159" t="s">
        <v>226</v>
      </c>
      <c r="H231" s="160">
        <v>77.290000000000006</v>
      </c>
      <c r="I231" s="161"/>
      <c r="J231" s="160">
        <f t="shared" si="45"/>
        <v>0</v>
      </c>
      <c r="K231" s="162"/>
      <c r="L231" s="30"/>
      <c r="M231" s="163" t="s">
        <v>1</v>
      </c>
      <c r="N231" s="164" t="s">
        <v>40</v>
      </c>
      <c r="O231" s="55"/>
      <c r="P231" s="165">
        <f t="shared" si="46"/>
        <v>0</v>
      </c>
      <c r="Q231" s="165">
        <v>0</v>
      </c>
      <c r="R231" s="165">
        <f t="shared" si="47"/>
        <v>0</v>
      </c>
      <c r="S231" s="165">
        <v>0</v>
      </c>
      <c r="T231" s="166">
        <f t="shared" si="48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67" t="s">
        <v>181</v>
      </c>
      <c r="AT231" s="167" t="s">
        <v>177</v>
      </c>
      <c r="AU231" s="167" t="s">
        <v>153</v>
      </c>
      <c r="AY231" s="14" t="s">
        <v>175</v>
      </c>
      <c r="BE231" s="168">
        <f t="shared" si="49"/>
        <v>0</v>
      </c>
      <c r="BF231" s="168">
        <f t="shared" si="50"/>
        <v>0</v>
      </c>
      <c r="BG231" s="168">
        <f t="shared" si="51"/>
        <v>0</v>
      </c>
      <c r="BH231" s="168">
        <f t="shared" si="52"/>
        <v>0</v>
      </c>
      <c r="BI231" s="168">
        <f t="shared" si="53"/>
        <v>0</v>
      </c>
      <c r="BJ231" s="14" t="s">
        <v>153</v>
      </c>
      <c r="BK231" s="169">
        <f t="shared" si="54"/>
        <v>0</v>
      </c>
      <c r="BL231" s="14" t="s">
        <v>181</v>
      </c>
      <c r="BM231" s="167" t="s">
        <v>373</v>
      </c>
    </row>
    <row r="232" spans="1:65" s="2" customFormat="1" ht="24.2" customHeight="1">
      <c r="A232" s="29"/>
      <c r="B232" s="121"/>
      <c r="C232" s="156" t="s">
        <v>285</v>
      </c>
      <c r="D232" s="156" t="s">
        <v>177</v>
      </c>
      <c r="E232" s="157" t="s">
        <v>374</v>
      </c>
      <c r="F232" s="158" t="s">
        <v>375</v>
      </c>
      <c r="G232" s="159" t="s">
        <v>284</v>
      </c>
      <c r="H232" s="160">
        <v>11</v>
      </c>
      <c r="I232" s="161"/>
      <c r="J232" s="160">
        <f t="shared" si="45"/>
        <v>0</v>
      </c>
      <c r="K232" s="162"/>
      <c r="L232" s="30"/>
      <c r="M232" s="163" t="s">
        <v>1</v>
      </c>
      <c r="N232" s="164" t="s">
        <v>40</v>
      </c>
      <c r="O232" s="55"/>
      <c r="P232" s="165">
        <f t="shared" si="46"/>
        <v>0</v>
      </c>
      <c r="Q232" s="165">
        <v>0</v>
      </c>
      <c r="R232" s="165">
        <f t="shared" si="47"/>
        <v>0</v>
      </c>
      <c r="S232" s="165">
        <v>0</v>
      </c>
      <c r="T232" s="166">
        <f t="shared" si="48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67" t="s">
        <v>181</v>
      </c>
      <c r="AT232" s="167" t="s">
        <v>177</v>
      </c>
      <c r="AU232" s="167" t="s">
        <v>153</v>
      </c>
      <c r="AY232" s="14" t="s">
        <v>175</v>
      </c>
      <c r="BE232" s="168">
        <f t="shared" si="49"/>
        <v>0</v>
      </c>
      <c r="BF232" s="168">
        <f t="shared" si="50"/>
        <v>0</v>
      </c>
      <c r="BG232" s="168">
        <f t="shared" si="51"/>
        <v>0</v>
      </c>
      <c r="BH232" s="168">
        <f t="shared" si="52"/>
        <v>0</v>
      </c>
      <c r="BI232" s="168">
        <f t="shared" si="53"/>
        <v>0</v>
      </c>
      <c r="BJ232" s="14" t="s">
        <v>153</v>
      </c>
      <c r="BK232" s="169">
        <f t="shared" si="54"/>
        <v>0</v>
      </c>
      <c r="BL232" s="14" t="s">
        <v>181</v>
      </c>
      <c r="BM232" s="167" t="s">
        <v>376</v>
      </c>
    </row>
    <row r="233" spans="1:65" s="2" customFormat="1" ht="14.45" customHeight="1">
      <c r="A233" s="29"/>
      <c r="B233" s="121"/>
      <c r="C233" s="170" t="s">
        <v>377</v>
      </c>
      <c r="D233" s="170" t="s">
        <v>220</v>
      </c>
      <c r="E233" s="171" t="s">
        <v>378</v>
      </c>
      <c r="F233" s="172" t="s">
        <v>379</v>
      </c>
      <c r="G233" s="173" t="s">
        <v>284</v>
      </c>
      <c r="H233" s="174">
        <v>1</v>
      </c>
      <c r="I233" s="175"/>
      <c r="J233" s="174">
        <f t="shared" si="45"/>
        <v>0</v>
      </c>
      <c r="K233" s="176"/>
      <c r="L233" s="177"/>
      <c r="M233" s="178" t="s">
        <v>1</v>
      </c>
      <c r="N233" s="179" t="s">
        <v>40</v>
      </c>
      <c r="O233" s="55"/>
      <c r="P233" s="165">
        <f t="shared" si="46"/>
        <v>0</v>
      </c>
      <c r="Q233" s="165">
        <v>0</v>
      </c>
      <c r="R233" s="165">
        <f t="shared" si="47"/>
        <v>0</v>
      </c>
      <c r="S233" s="165">
        <v>0</v>
      </c>
      <c r="T233" s="166">
        <f t="shared" si="48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67" t="s">
        <v>190</v>
      </c>
      <c r="AT233" s="167" t="s">
        <v>220</v>
      </c>
      <c r="AU233" s="167" t="s">
        <v>153</v>
      </c>
      <c r="AY233" s="14" t="s">
        <v>175</v>
      </c>
      <c r="BE233" s="168">
        <f t="shared" si="49"/>
        <v>0</v>
      </c>
      <c r="BF233" s="168">
        <f t="shared" si="50"/>
        <v>0</v>
      </c>
      <c r="BG233" s="168">
        <f t="shared" si="51"/>
        <v>0</v>
      </c>
      <c r="BH233" s="168">
        <f t="shared" si="52"/>
        <v>0</v>
      </c>
      <c r="BI233" s="168">
        <f t="shared" si="53"/>
        <v>0</v>
      </c>
      <c r="BJ233" s="14" t="s">
        <v>153</v>
      </c>
      <c r="BK233" s="169">
        <f t="shared" si="54"/>
        <v>0</v>
      </c>
      <c r="BL233" s="14" t="s">
        <v>181</v>
      </c>
      <c r="BM233" s="167" t="s">
        <v>380</v>
      </c>
    </row>
    <row r="234" spans="1:65" s="2" customFormat="1" ht="14.45" customHeight="1">
      <c r="A234" s="29"/>
      <c r="B234" s="121"/>
      <c r="C234" s="170" t="s">
        <v>381</v>
      </c>
      <c r="D234" s="170" t="s">
        <v>220</v>
      </c>
      <c r="E234" s="171" t="s">
        <v>382</v>
      </c>
      <c r="F234" s="172" t="s">
        <v>383</v>
      </c>
      <c r="G234" s="173" t="s">
        <v>284</v>
      </c>
      <c r="H234" s="174">
        <v>3</v>
      </c>
      <c r="I234" s="175"/>
      <c r="J234" s="174">
        <f t="shared" si="45"/>
        <v>0</v>
      </c>
      <c r="K234" s="176"/>
      <c r="L234" s="177"/>
      <c r="M234" s="178" t="s">
        <v>1</v>
      </c>
      <c r="N234" s="179" t="s">
        <v>40</v>
      </c>
      <c r="O234" s="55"/>
      <c r="P234" s="165">
        <f t="shared" si="46"/>
        <v>0</v>
      </c>
      <c r="Q234" s="165">
        <v>0</v>
      </c>
      <c r="R234" s="165">
        <f t="shared" si="47"/>
        <v>0</v>
      </c>
      <c r="S234" s="165">
        <v>0</v>
      </c>
      <c r="T234" s="166">
        <f t="shared" si="48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67" t="s">
        <v>190</v>
      </c>
      <c r="AT234" s="167" t="s">
        <v>220</v>
      </c>
      <c r="AU234" s="167" t="s">
        <v>153</v>
      </c>
      <c r="AY234" s="14" t="s">
        <v>175</v>
      </c>
      <c r="BE234" s="168">
        <f t="shared" si="49"/>
        <v>0</v>
      </c>
      <c r="BF234" s="168">
        <f t="shared" si="50"/>
        <v>0</v>
      </c>
      <c r="BG234" s="168">
        <f t="shared" si="51"/>
        <v>0</v>
      </c>
      <c r="BH234" s="168">
        <f t="shared" si="52"/>
        <v>0</v>
      </c>
      <c r="BI234" s="168">
        <f t="shared" si="53"/>
        <v>0</v>
      </c>
      <c r="BJ234" s="14" t="s">
        <v>153</v>
      </c>
      <c r="BK234" s="169">
        <f t="shared" si="54"/>
        <v>0</v>
      </c>
      <c r="BL234" s="14" t="s">
        <v>181</v>
      </c>
      <c r="BM234" s="167" t="s">
        <v>384</v>
      </c>
    </row>
    <row r="235" spans="1:65" s="2" customFormat="1" ht="14.45" customHeight="1">
      <c r="A235" s="29"/>
      <c r="B235" s="121"/>
      <c r="C235" s="170" t="s">
        <v>385</v>
      </c>
      <c r="D235" s="170" t="s">
        <v>220</v>
      </c>
      <c r="E235" s="171" t="s">
        <v>386</v>
      </c>
      <c r="F235" s="172" t="s">
        <v>387</v>
      </c>
      <c r="G235" s="173" t="s">
        <v>284</v>
      </c>
      <c r="H235" s="174">
        <v>4</v>
      </c>
      <c r="I235" s="175"/>
      <c r="J235" s="174">
        <f t="shared" si="45"/>
        <v>0</v>
      </c>
      <c r="K235" s="176"/>
      <c r="L235" s="177"/>
      <c r="M235" s="178" t="s">
        <v>1</v>
      </c>
      <c r="N235" s="179" t="s">
        <v>40</v>
      </c>
      <c r="O235" s="55"/>
      <c r="P235" s="165">
        <f t="shared" si="46"/>
        <v>0</v>
      </c>
      <c r="Q235" s="165">
        <v>0</v>
      </c>
      <c r="R235" s="165">
        <f t="shared" si="47"/>
        <v>0</v>
      </c>
      <c r="S235" s="165">
        <v>0</v>
      </c>
      <c r="T235" s="166">
        <f t="shared" si="48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67" t="s">
        <v>190</v>
      </c>
      <c r="AT235" s="167" t="s">
        <v>220</v>
      </c>
      <c r="AU235" s="167" t="s">
        <v>153</v>
      </c>
      <c r="AY235" s="14" t="s">
        <v>175</v>
      </c>
      <c r="BE235" s="168">
        <f t="shared" si="49"/>
        <v>0</v>
      </c>
      <c r="BF235" s="168">
        <f t="shared" si="50"/>
        <v>0</v>
      </c>
      <c r="BG235" s="168">
        <f t="shared" si="51"/>
        <v>0</v>
      </c>
      <c r="BH235" s="168">
        <f t="shared" si="52"/>
        <v>0</v>
      </c>
      <c r="BI235" s="168">
        <f t="shared" si="53"/>
        <v>0</v>
      </c>
      <c r="BJ235" s="14" t="s">
        <v>153</v>
      </c>
      <c r="BK235" s="169">
        <f t="shared" si="54"/>
        <v>0</v>
      </c>
      <c r="BL235" s="14" t="s">
        <v>181</v>
      </c>
      <c r="BM235" s="167" t="s">
        <v>388</v>
      </c>
    </row>
    <row r="236" spans="1:65" s="2" customFormat="1" ht="14.45" customHeight="1">
      <c r="A236" s="29"/>
      <c r="B236" s="121"/>
      <c r="C236" s="170" t="s">
        <v>292</v>
      </c>
      <c r="D236" s="170" t="s">
        <v>220</v>
      </c>
      <c r="E236" s="171" t="s">
        <v>389</v>
      </c>
      <c r="F236" s="172" t="s">
        <v>390</v>
      </c>
      <c r="G236" s="173" t="s">
        <v>284</v>
      </c>
      <c r="H236" s="174">
        <v>3</v>
      </c>
      <c r="I236" s="175"/>
      <c r="J236" s="174">
        <f t="shared" si="45"/>
        <v>0</v>
      </c>
      <c r="K236" s="176"/>
      <c r="L236" s="177"/>
      <c r="M236" s="178" t="s">
        <v>1</v>
      </c>
      <c r="N236" s="179" t="s">
        <v>40</v>
      </c>
      <c r="O236" s="55"/>
      <c r="P236" s="165">
        <f t="shared" si="46"/>
        <v>0</v>
      </c>
      <c r="Q236" s="165">
        <v>0</v>
      </c>
      <c r="R236" s="165">
        <f t="shared" si="47"/>
        <v>0</v>
      </c>
      <c r="S236" s="165">
        <v>0</v>
      </c>
      <c r="T236" s="166">
        <f t="shared" si="48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67" t="s">
        <v>190</v>
      </c>
      <c r="AT236" s="167" t="s">
        <v>220</v>
      </c>
      <c r="AU236" s="167" t="s">
        <v>153</v>
      </c>
      <c r="AY236" s="14" t="s">
        <v>175</v>
      </c>
      <c r="BE236" s="168">
        <f t="shared" si="49"/>
        <v>0</v>
      </c>
      <c r="BF236" s="168">
        <f t="shared" si="50"/>
        <v>0</v>
      </c>
      <c r="BG236" s="168">
        <f t="shared" si="51"/>
        <v>0</v>
      </c>
      <c r="BH236" s="168">
        <f t="shared" si="52"/>
        <v>0</v>
      </c>
      <c r="BI236" s="168">
        <f t="shared" si="53"/>
        <v>0</v>
      </c>
      <c r="BJ236" s="14" t="s">
        <v>153</v>
      </c>
      <c r="BK236" s="169">
        <f t="shared" si="54"/>
        <v>0</v>
      </c>
      <c r="BL236" s="14" t="s">
        <v>181</v>
      </c>
      <c r="BM236" s="167" t="s">
        <v>391</v>
      </c>
    </row>
    <row r="237" spans="1:65" s="12" customFormat="1" ht="22.9" customHeight="1">
      <c r="B237" s="143"/>
      <c r="D237" s="144" t="s">
        <v>73</v>
      </c>
      <c r="E237" s="154" t="s">
        <v>190</v>
      </c>
      <c r="F237" s="154" t="s">
        <v>392</v>
      </c>
      <c r="I237" s="146"/>
      <c r="J237" s="155">
        <f>BK237</f>
        <v>0</v>
      </c>
      <c r="L237" s="143"/>
      <c r="M237" s="148"/>
      <c r="N237" s="149"/>
      <c r="O237" s="149"/>
      <c r="P237" s="150">
        <f>SUM(P238:P274)</f>
        <v>0</v>
      </c>
      <c r="Q237" s="149"/>
      <c r="R237" s="150">
        <f>SUM(R238:R274)</f>
        <v>0</v>
      </c>
      <c r="S237" s="149"/>
      <c r="T237" s="151">
        <f>SUM(T238:T274)</f>
        <v>0</v>
      </c>
      <c r="AR237" s="144" t="s">
        <v>82</v>
      </c>
      <c r="AT237" s="152" t="s">
        <v>73</v>
      </c>
      <c r="AU237" s="152" t="s">
        <v>82</v>
      </c>
      <c r="AY237" s="144" t="s">
        <v>175</v>
      </c>
      <c r="BK237" s="153">
        <f>SUM(BK238:BK274)</f>
        <v>0</v>
      </c>
    </row>
    <row r="238" spans="1:65" s="2" customFormat="1" ht="37.9" customHeight="1">
      <c r="A238" s="29"/>
      <c r="B238" s="121"/>
      <c r="C238" s="156" t="s">
        <v>393</v>
      </c>
      <c r="D238" s="156" t="s">
        <v>177</v>
      </c>
      <c r="E238" s="157" t="s">
        <v>394</v>
      </c>
      <c r="F238" s="158" t="s">
        <v>395</v>
      </c>
      <c r="G238" s="159" t="s">
        <v>396</v>
      </c>
      <c r="H238" s="160">
        <v>4</v>
      </c>
      <c r="I238" s="161"/>
      <c r="J238" s="160">
        <f t="shared" ref="J238:J274" si="55">ROUND(I238*H238,3)</f>
        <v>0</v>
      </c>
      <c r="K238" s="162"/>
      <c r="L238" s="30"/>
      <c r="M238" s="163" t="s">
        <v>1</v>
      </c>
      <c r="N238" s="164" t="s">
        <v>40</v>
      </c>
      <c r="O238" s="55"/>
      <c r="P238" s="165">
        <f t="shared" ref="P238:P274" si="56">O238*H238</f>
        <v>0</v>
      </c>
      <c r="Q238" s="165">
        <v>0</v>
      </c>
      <c r="R238" s="165">
        <f t="shared" ref="R238:R274" si="57">Q238*H238</f>
        <v>0</v>
      </c>
      <c r="S238" s="165">
        <v>0</v>
      </c>
      <c r="T238" s="166">
        <f t="shared" ref="T238:T274" si="58">S238*H238</f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67" t="s">
        <v>181</v>
      </c>
      <c r="AT238" s="167" t="s">
        <v>177</v>
      </c>
      <c r="AU238" s="167" t="s">
        <v>153</v>
      </c>
      <c r="AY238" s="14" t="s">
        <v>175</v>
      </c>
      <c r="BE238" s="168">
        <f t="shared" ref="BE238:BE274" si="59">IF(N238="základná",J238,0)</f>
        <v>0</v>
      </c>
      <c r="BF238" s="168">
        <f t="shared" ref="BF238:BF274" si="60">IF(N238="znížená",J238,0)</f>
        <v>0</v>
      </c>
      <c r="BG238" s="168">
        <f t="shared" ref="BG238:BG274" si="61">IF(N238="zákl. prenesená",J238,0)</f>
        <v>0</v>
      </c>
      <c r="BH238" s="168">
        <f t="shared" ref="BH238:BH274" si="62">IF(N238="zníž. prenesená",J238,0)</f>
        <v>0</v>
      </c>
      <c r="BI238" s="168">
        <f t="shared" ref="BI238:BI274" si="63">IF(N238="nulová",J238,0)</f>
        <v>0</v>
      </c>
      <c r="BJ238" s="14" t="s">
        <v>153</v>
      </c>
      <c r="BK238" s="169">
        <f t="shared" ref="BK238:BK274" si="64">ROUND(I238*H238,3)</f>
        <v>0</v>
      </c>
      <c r="BL238" s="14" t="s">
        <v>181</v>
      </c>
      <c r="BM238" s="167" t="s">
        <v>397</v>
      </c>
    </row>
    <row r="239" spans="1:65" s="2" customFormat="1" ht="24.2" customHeight="1">
      <c r="A239" s="29"/>
      <c r="B239" s="121"/>
      <c r="C239" s="170" t="s">
        <v>296</v>
      </c>
      <c r="D239" s="170" t="s">
        <v>220</v>
      </c>
      <c r="E239" s="171" t="s">
        <v>398</v>
      </c>
      <c r="F239" s="172" t="s">
        <v>399</v>
      </c>
      <c r="G239" s="173" t="s">
        <v>396</v>
      </c>
      <c r="H239" s="174">
        <v>4</v>
      </c>
      <c r="I239" s="175"/>
      <c r="J239" s="174">
        <f t="shared" si="55"/>
        <v>0</v>
      </c>
      <c r="K239" s="176"/>
      <c r="L239" s="177"/>
      <c r="M239" s="178" t="s">
        <v>1</v>
      </c>
      <c r="N239" s="179" t="s">
        <v>40</v>
      </c>
      <c r="O239" s="55"/>
      <c r="P239" s="165">
        <f t="shared" si="56"/>
        <v>0</v>
      </c>
      <c r="Q239" s="165">
        <v>0</v>
      </c>
      <c r="R239" s="165">
        <f t="shared" si="57"/>
        <v>0</v>
      </c>
      <c r="S239" s="165">
        <v>0</v>
      </c>
      <c r="T239" s="166">
        <f t="shared" si="58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67" t="s">
        <v>190</v>
      </c>
      <c r="AT239" s="167" t="s">
        <v>220</v>
      </c>
      <c r="AU239" s="167" t="s">
        <v>153</v>
      </c>
      <c r="AY239" s="14" t="s">
        <v>175</v>
      </c>
      <c r="BE239" s="168">
        <f t="shared" si="59"/>
        <v>0</v>
      </c>
      <c r="BF239" s="168">
        <f t="shared" si="60"/>
        <v>0</v>
      </c>
      <c r="BG239" s="168">
        <f t="shared" si="61"/>
        <v>0</v>
      </c>
      <c r="BH239" s="168">
        <f t="shared" si="62"/>
        <v>0</v>
      </c>
      <c r="BI239" s="168">
        <f t="shared" si="63"/>
        <v>0</v>
      </c>
      <c r="BJ239" s="14" t="s">
        <v>153</v>
      </c>
      <c r="BK239" s="169">
        <f t="shared" si="64"/>
        <v>0</v>
      </c>
      <c r="BL239" s="14" t="s">
        <v>181</v>
      </c>
      <c r="BM239" s="167" t="s">
        <v>400</v>
      </c>
    </row>
    <row r="240" spans="1:65" s="2" customFormat="1" ht="24.2" customHeight="1">
      <c r="A240" s="29"/>
      <c r="B240" s="121"/>
      <c r="C240" s="170" t="s">
        <v>401</v>
      </c>
      <c r="D240" s="170" t="s">
        <v>220</v>
      </c>
      <c r="E240" s="171" t="s">
        <v>402</v>
      </c>
      <c r="F240" s="172" t="s">
        <v>403</v>
      </c>
      <c r="G240" s="173" t="s">
        <v>284</v>
      </c>
      <c r="H240" s="174">
        <v>0.26800000000000002</v>
      </c>
      <c r="I240" s="175"/>
      <c r="J240" s="174">
        <f t="shared" si="55"/>
        <v>0</v>
      </c>
      <c r="K240" s="176"/>
      <c r="L240" s="177"/>
      <c r="M240" s="178" t="s">
        <v>1</v>
      </c>
      <c r="N240" s="179" t="s">
        <v>40</v>
      </c>
      <c r="O240" s="55"/>
      <c r="P240" s="165">
        <f t="shared" si="56"/>
        <v>0</v>
      </c>
      <c r="Q240" s="165">
        <v>0</v>
      </c>
      <c r="R240" s="165">
        <f t="shared" si="57"/>
        <v>0</v>
      </c>
      <c r="S240" s="165">
        <v>0</v>
      </c>
      <c r="T240" s="166">
        <f t="shared" si="58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67" t="s">
        <v>190</v>
      </c>
      <c r="AT240" s="167" t="s">
        <v>220</v>
      </c>
      <c r="AU240" s="167" t="s">
        <v>153</v>
      </c>
      <c r="AY240" s="14" t="s">
        <v>175</v>
      </c>
      <c r="BE240" s="168">
        <f t="shared" si="59"/>
        <v>0</v>
      </c>
      <c r="BF240" s="168">
        <f t="shared" si="60"/>
        <v>0</v>
      </c>
      <c r="BG240" s="168">
        <f t="shared" si="61"/>
        <v>0</v>
      </c>
      <c r="BH240" s="168">
        <f t="shared" si="62"/>
        <v>0</v>
      </c>
      <c r="BI240" s="168">
        <f t="shared" si="63"/>
        <v>0</v>
      </c>
      <c r="BJ240" s="14" t="s">
        <v>153</v>
      </c>
      <c r="BK240" s="169">
        <f t="shared" si="64"/>
        <v>0</v>
      </c>
      <c r="BL240" s="14" t="s">
        <v>181</v>
      </c>
      <c r="BM240" s="167" t="s">
        <v>404</v>
      </c>
    </row>
    <row r="241" spans="1:65" s="2" customFormat="1" ht="37.9" customHeight="1">
      <c r="A241" s="29"/>
      <c r="B241" s="121"/>
      <c r="C241" s="156" t="s">
        <v>299</v>
      </c>
      <c r="D241" s="156" t="s">
        <v>177</v>
      </c>
      <c r="E241" s="157" t="s">
        <v>405</v>
      </c>
      <c r="F241" s="158" t="s">
        <v>406</v>
      </c>
      <c r="G241" s="159" t="s">
        <v>396</v>
      </c>
      <c r="H241" s="160">
        <v>20</v>
      </c>
      <c r="I241" s="161"/>
      <c r="J241" s="160">
        <f t="shared" si="55"/>
        <v>0</v>
      </c>
      <c r="K241" s="162"/>
      <c r="L241" s="30"/>
      <c r="M241" s="163" t="s">
        <v>1</v>
      </c>
      <c r="N241" s="164" t="s">
        <v>40</v>
      </c>
      <c r="O241" s="55"/>
      <c r="P241" s="165">
        <f t="shared" si="56"/>
        <v>0</v>
      </c>
      <c r="Q241" s="165">
        <v>0</v>
      </c>
      <c r="R241" s="165">
        <f t="shared" si="57"/>
        <v>0</v>
      </c>
      <c r="S241" s="165">
        <v>0</v>
      </c>
      <c r="T241" s="166">
        <f t="shared" si="58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67" t="s">
        <v>181</v>
      </c>
      <c r="AT241" s="167" t="s">
        <v>177</v>
      </c>
      <c r="AU241" s="167" t="s">
        <v>153</v>
      </c>
      <c r="AY241" s="14" t="s">
        <v>175</v>
      </c>
      <c r="BE241" s="168">
        <f t="shared" si="59"/>
        <v>0</v>
      </c>
      <c r="BF241" s="168">
        <f t="shared" si="60"/>
        <v>0</v>
      </c>
      <c r="BG241" s="168">
        <f t="shared" si="61"/>
        <v>0</v>
      </c>
      <c r="BH241" s="168">
        <f t="shared" si="62"/>
        <v>0</v>
      </c>
      <c r="BI241" s="168">
        <f t="shared" si="63"/>
        <v>0</v>
      </c>
      <c r="BJ241" s="14" t="s">
        <v>153</v>
      </c>
      <c r="BK241" s="169">
        <f t="shared" si="64"/>
        <v>0</v>
      </c>
      <c r="BL241" s="14" t="s">
        <v>181</v>
      </c>
      <c r="BM241" s="167" t="s">
        <v>407</v>
      </c>
    </row>
    <row r="242" spans="1:65" s="2" customFormat="1" ht="24.2" customHeight="1">
      <c r="A242" s="29"/>
      <c r="B242" s="121"/>
      <c r="C242" s="170" t="s">
        <v>408</v>
      </c>
      <c r="D242" s="170" t="s">
        <v>220</v>
      </c>
      <c r="E242" s="171" t="s">
        <v>409</v>
      </c>
      <c r="F242" s="172" t="s">
        <v>410</v>
      </c>
      <c r="G242" s="173" t="s">
        <v>396</v>
      </c>
      <c r="H242" s="174">
        <v>20</v>
      </c>
      <c r="I242" s="175"/>
      <c r="J242" s="174">
        <f t="shared" si="55"/>
        <v>0</v>
      </c>
      <c r="K242" s="176"/>
      <c r="L242" s="177"/>
      <c r="M242" s="178" t="s">
        <v>1</v>
      </c>
      <c r="N242" s="179" t="s">
        <v>40</v>
      </c>
      <c r="O242" s="55"/>
      <c r="P242" s="165">
        <f t="shared" si="56"/>
        <v>0</v>
      </c>
      <c r="Q242" s="165">
        <v>0</v>
      </c>
      <c r="R242" s="165">
        <f t="shared" si="57"/>
        <v>0</v>
      </c>
      <c r="S242" s="165">
        <v>0</v>
      </c>
      <c r="T242" s="166">
        <f t="shared" si="58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67" t="s">
        <v>190</v>
      </c>
      <c r="AT242" s="167" t="s">
        <v>220</v>
      </c>
      <c r="AU242" s="167" t="s">
        <v>153</v>
      </c>
      <c r="AY242" s="14" t="s">
        <v>175</v>
      </c>
      <c r="BE242" s="168">
        <f t="shared" si="59"/>
        <v>0</v>
      </c>
      <c r="BF242" s="168">
        <f t="shared" si="60"/>
        <v>0</v>
      </c>
      <c r="BG242" s="168">
        <f t="shared" si="61"/>
        <v>0</v>
      </c>
      <c r="BH242" s="168">
        <f t="shared" si="62"/>
        <v>0</v>
      </c>
      <c r="BI242" s="168">
        <f t="shared" si="63"/>
        <v>0</v>
      </c>
      <c r="BJ242" s="14" t="s">
        <v>153</v>
      </c>
      <c r="BK242" s="169">
        <f t="shared" si="64"/>
        <v>0</v>
      </c>
      <c r="BL242" s="14" t="s">
        <v>181</v>
      </c>
      <c r="BM242" s="167" t="s">
        <v>411</v>
      </c>
    </row>
    <row r="243" spans="1:65" s="2" customFormat="1" ht="24.2" customHeight="1">
      <c r="A243" s="29"/>
      <c r="B243" s="121"/>
      <c r="C243" s="170" t="s">
        <v>412</v>
      </c>
      <c r="D243" s="170" t="s">
        <v>220</v>
      </c>
      <c r="E243" s="171" t="s">
        <v>413</v>
      </c>
      <c r="F243" s="172" t="s">
        <v>414</v>
      </c>
      <c r="G243" s="173" t="s">
        <v>284</v>
      </c>
      <c r="H243" s="174">
        <v>1.34</v>
      </c>
      <c r="I243" s="175"/>
      <c r="J243" s="174">
        <f t="shared" si="55"/>
        <v>0</v>
      </c>
      <c r="K243" s="176"/>
      <c r="L243" s="177"/>
      <c r="M243" s="178" t="s">
        <v>1</v>
      </c>
      <c r="N243" s="179" t="s">
        <v>40</v>
      </c>
      <c r="O243" s="55"/>
      <c r="P243" s="165">
        <f t="shared" si="56"/>
        <v>0</v>
      </c>
      <c r="Q243" s="165">
        <v>0</v>
      </c>
      <c r="R243" s="165">
        <f t="shared" si="57"/>
        <v>0</v>
      </c>
      <c r="S243" s="165">
        <v>0</v>
      </c>
      <c r="T243" s="166">
        <f t="shared" si="58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67" t="s">
        <v>190</v>
      </c>
      <c r="AT243" s="167" t="s">
        <v>220</v>
      </c>
      <c r="AU243" s="167" t="s">
        <v>153</v>
      </c>
      <c r="AY243" s="14" t="s">
        <v>175</v>
      </c>
      <c r="BE243" s="168">
        <f t="shared" si="59"/>
        <v>0</v>
      </c>
      <c r="BF243" s="168">
        <f t="shared" si="60"/>
        <v>0</v>
      </c>
      <c r="BG243" s="168">
        <f t="shared" si="61"/>
        <v>0</v>
      </c>
      <c r="BH243" s="168">
        <f t="shared" si="62"/>
        <v>0</v>
      </c>
      <c r="BI243" s="168">
        <f t="shared" si="63"/>
        <v>0</v>
      </c>
      <c r="BJ243" s="14" t="s">
        <v>153</v>
      </c>
      <c r="BK243" s="169">
        <f t="shared" si="64"/>
        <v>0</v>
      </c>
      <c r="BL243" s="14" t="s">
        <v>181</v>
      </c>
      <c r="BM243" s="167" t="s">
        <v>415</v>
      </c>
    </row>
    <row r="244" spans="1:65" s="2" customFormat="1" ht="37.9" customHeight="1">
      <c r="A244" s="29"/>
      <c r="B244" s="121"/>
      <c r="C244" s="156" t="s">
        <v>416</v>
      </c>
      <c r="D244" s="156" t="s">
        <v>177</v>
      </c>
      <c r="E244" s="157" t="s">
        <v>417</v>
      </c>
      <c r="F244" s="158" t="s">
        <v>418</v>
      </c>
      <c r="G244" s="159" t="s">
        <v>396</v>
      </c>
      <c r="H244" s="160">
        <v>12</v>
      </c>
      <c r="I244" s="161"/>
      <c r="J244" s="160">
        <f t="shared" si="55"/>
        <v>0</v>
      </c>
      <c r="K244" s="162"/>
      <c r="L244" s="30"/>
      <c r="M244" s="163" t="s">
        <v>1</v>
      </c>
      <c r="N244" s="164" t="s">
        <v>40</v>
      </c>
      <c r="O244" s="55"/>
      <c r="P244" s="165">
        <f t="shared" si="56"/>
        <v>0</v>
      </c>
      <c r="Q244" s="165">
        <v>0</v>
      </c>
      <c r="R244" s="165">
        <f t="shared" si="57"/>
        <v>0</v>
      </c>
      <c r="S244" s="165">
        <v>0</v>
      </c>
      <c r="T244" s="166">
        <f t="shared" si="58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67" t="s">
        <v>181</v>
      </c>
      <c r="AT244" s="167" t="s">
        <v>177</v>
      </c>
      <c r="AU244" s="167" t="s">
        <v>153</v>
      </c>
      <c r="AY244" s="14" t="s">
        <v>175</v>
      </c>
      <c r="BE244" s="168">
        <f t="shared" si="59"/>
        <v>0</v>
      </c>
      <c r="BF244" s="168">
        <f t="shared" si="60"/>
        <v>0</v>
      </c>
      <c r="BG244" s="168">
        <f t="shared" si="61"/>
        <v>0</v>
      </c>
      <c r="BH244" s="168">
        <f t="shared" si="62"/>
        <v>0</v>
      </c>
      <c r="BI244" s="168">
        <f t="shared" si="63"/>
        <v>0</v>
      </c>
      <c r="BJ244" s="14" t="s">
        <v>153</v>
      </c>
      <c r="BK244" s="169">
        <f t="shared" si="64"/>
        <v>0</v>
      </c>
      <c r="BL244" s="14" t="s">
        <v>181</v>
      </c>
      <c r="BM244" s="167" t="s">
        <v>419</v>
      </c>
    </row>
    <row r="245" spans="1:65" s="2" customFormat="1" ht="24.2" customHeight="1">
      <c r="A245" s="29"/>
      <c r="B245" s="121"/>
      <c r="C245" s="170" t="s">
        <v>303</v>
      </c>
      <c r="D245" s="170" t="s">
        <v>220</v>
      </c>
      <c r="E245" s="171" t="s">
        <v>420</v>
      </c>
      <c r="F245" s="172" t="s">
        <v>421</v>
      </c>
      <c r="G245" s="173" t="s">
        <v>396</v>
      </c>
      <c r="H245" s="174">
        <v>12</v>
      </c>
      <c r="I245" s="175"/>
      <c r="J245" s="174">
        <f t="shared" si="55"/>
        <v>0</v>
      </c>
      <c r="K245" s="176"/>
      <c r="L245" s="177"/>
      <c r="M245" s="178" t="s">
        <v>1</v>
      </c>
      <c r="N245" s="179" t="s">
        <v>40</v>
      </c>
      <c r="O245" s="55"/>
      <c r="P245" s="165">
        <f t="shared" si="56"/>
        <v>0</v>
      </c>
      <c r="Q245" s="165">
        <v>0</v>
      </c>
      <c r="R245" s="165">
        <f t="shared" si="57"/>
        <v>0</v>
      </c>
      <c r="S245" s="165">
        <v>0</v>
      </c>
      <c r="T245" s="166">
        <f t="shared" si="58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67" t="s">
        <v>190</v>
      </c>
      <c r="AT245" s="167" t="s">
        <v>220</v>
      </c>
      <c r="AU245" s="167" t="s">
        <v>153</v>
      </c>
      <c r="AY245" s="14" t="s">
        <v>175</v>
      </c>
      <c r="BE245" s="168">
        <f t="shared" si="59"/>
        <v>0</v>
      </c>
      <c r="BF245" s="168">
        <f t="shared" si="60"/>
        <v>0</v>
      </c>
      <c r="BG245" s="168">
        <f t="shared" si="61"/>
        <v>0</v>
      </c>
      <c r="BH245" s="168">
        <f t="shared" si="62"/>
        <v>0</v>
      </c>
      <c r="BI245" s="168">
        <f t="shared" si="63"/>
        <v>0</v>
      </c>
      <c r="BJ245" s="14" t="s">
        <v>153</v>
      </c>
      <c r="BK245" s="169">
        <f t="shared" si="64"/>
        <v>0</v>
      </c>
      <c r="BL245" s="14" t="s">
        <v>181</v>
      </c>
      <c r="BM245" s="167" t="s">
        <v>422</v>
      </c>
    </row>
    <row r="246" spans="1:65" s="2" customFormat="1" ht="24.2" customHeight="1">
      <c r="A246" s="29"/>
      <c r="B246" s="121"/>
      <c r="C246" s="170" t="s">
        <v>423</v>
      </c>
      <c r="D246" s="170" t="s">
        <v>220</v>
      </c>
      <c r="E246" s="171" t="s">
        <v>424</v>
      </c>
      <c r="F246" s="172" t="s">
        <v>425</v>
      </c>
      <c r="G246" s="173" t="s">
        <v>284</v>
      </c>
      <c r="H246" s="174">
        <v>1</v>
      </c>
      <c r="I246" s="175"/>
      <c r="J246" s="174">
        <f t="shared" si="55"/>
        <v>0</v>
      </c>
      <c r="K246" s="176"/>
      <c r="L246" s="177"/>
      <c r="M246" s="178" t="s">
        <v>1</v>
      </c>
      <c r="N246" s="179" t="s">
        <v>40</v>
      </c>
      <c r="O246" s="55"/>
      <c r="P246" s="165">
        <f t="shared" si="56"/>
        <v>0</v>
      </c>
      <c r="Q246" s="165">
        <v>0</v>
      </c>
      <c r="R246" s="165">
        <f t="shared" si="57"/>
        <v>0</v>
      </c>
      <c r="S246" s="165">
        <v>0</v>
      </c>
      <c r="T246" s="166">
        <f t="shared" si="58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67" t="s">
        <v>190</v>
      </c>
      <c r="AT246" s="167" t="s">
        <v>220</v>
      </c>
      <c r="AU246" s="167" t="s">
        <v>153</v>
      </c>
      <c r="AY246" s="14" t="s">
        <v>175</v>
      </c>
      <c r="BE246" s="168">
        <f t="shared" si="59"/>
        <v>0</v>
      </c>
      <c r="BF246" s="168">
        <f t="shared" si="60"/>
        <v>0</v>
      </c>
      <c r="BG246" s="168">
        <f t="shared" si="61"/>
        <v>0</v>
      </c>
      <c r="BH246" s="168">
        <f t="shared" si="62"/>
        <v>0</v>
      </c>
      <c r="BI246" s="168">
        <f t="shared" si="63"/>
        <v>0</v>
      </c>
      <c r="BJ246" s="14" t="s">
        <v>153</v>
      </c>
      <c r="BK246" s="169">
        <f t="shared" si="64"/>
        <v>0</v>
      </c>
      <c r="BL246" s="14" t="s">
        <v>181</v>
      </c>
      <c r="BM246" s="167" t="s">
        <v>426</v>
      </c>
    </row>
    <row r="247" spans="1:65" s="2" customFormat="1" ht="24.2" customHeight="1">
      <c r="A247" s="29"/>
      <c r="B247" s="121"/>
      <c r="C247" s="156" t="s">
        <v>306</v>
      </c>
      <c r="D247" s="156" t="s">
        <v>177</v>
      </c>
      <c r="E247" s="157" t="s">
        <v>427</v>
      </c>
      <c r="F247" s="158" t="s">
        <v>428</v>
      </c>
      <c r="G247" s="159" t="s">
        <v>284</v>
      </c>
      <c r="H247" s="160">
        <v>1</v>
      </c>
      <c r="I247" s="161"/>
      <c r="J247" s="160">
        <f t="shared" si="55"/>
        <v>0</v>
      </c>
      <c r="K247" s="162"/>
      <c r="L247" s="30"/>
      <c r="M247" s="163" t="s">
        <v>1</v>
      </c>
      <c r="N247" s="164" t="s">
        <v>40</v>
      </c>
      <c r="O247" s="55"/>
      <c r="P247" s="165">
        <f t="shared" si="56"/>
        <v>0</v>
      </c>
      <c r="Q247" s="165">
        <v>0</v>
      </c>
      <c r="R247" s="165">
        <f t="shared" si="57"/>
        <v>0</v>
      </c>
      <c r="S247" s="165">
        <v>0</v>
      </c>
      <c r="T247" s="166">
        <f t="shared" si="58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67" t="s">
        <v>181</v>
      </c>
      <c r="AT247" s="167" t="s">
        <v>177</v>
      </c>
      <c r="AU247" s="167" t="s">
        <v>153</v>
      </c>
      <c r="AY247" s="14" t="s">
        <v>175</v>
      </c>
      <c r="BE247" s="168">
        <f t="shared" si="59"/>
        <v>0</v>
      </c>
      <c r="BF247" s="168">
        <f t="shared" si="60"/>
        <v>0</v>
      </c>
      <c r="BG247" s="168">
        <f t="shared" si="61"/>
        <v>0</v>
      </c>
      <c r="BH247" s="168">
        <f t="shared" si="62"/>
        <v>0</v>
      </c>
      <c r="BI247" s="168">
        <f t="shared" si="63"/>
        <v>0</v>
      </c>
      <c r="BJ247" s="14" t="s">
        <v>153</v>
      </c>
      <c r="BK247" s="169">
        <f t="shared" si="64"/>
        <v>0</v>
      </c>
      <c r="BL247" s="14" t="s">
        <v>181</v>
      </c>
      <c r="BM247" s="167" t="s">
        <v>429</v>
      </c>
    </row>
    <row r="248" spans="1:65" s="2" customFormat="1" ht="24.2" customHeight="1">
      <c r="A248" s="29"/>
      <c r="B248" s="121"/>
      <c r="C248" s="156" t="s">
        <v>430</v>
      </c>
      <c r="D248" s="156" t="s">
        <v>177</v>
      </c>
      <c r="E248" s="157" t="s">
        <v>431</v>
      </c>
      <c r="F248" s="158" t="s">
        <v>432</v>
      </c>
      <c r="G248" s="159" t="s">
        <v>284</v>
      </c>
      <c r="H248" s="160">
        <v>1</v>
      </c>
      <c r="I248" s="161"/>
      <c r="J248" s="160">
        <f t="shared" si="55"/>
        <v>0</v>
      </c>
      <c r="K248" s="162"/>
      <c r="L248" s="30"/>
      <c r="M248" s="163" t="s">
        <v>1</v>
      </c>
      <c r="N248" s="164" t="s">
        <v>40</v>
      </c>
      <c r="O248" s="55"/>
      <c r="P248" s="165">
        <f t="shared" si="56"/>
        <v>0</v>
      </c>
      <c r="Q248" s="165">
        <v>0</v>
      </c>
      <c r="R248" s="165">
        <f t="shared" si="57"/>
        <v>0</v>
      </c>
      <c r="S248" s="165">
        <v>0</v>
      </c>
      <c r="T248" s="166">
        <f t="shared" si="58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67" t="s">
        <v>181</v>
      </c>
      <c r="AT248" s="167" t="s">
        <v>177</v>
      </c>
      <c r="AU248" s="167" t="s">
        <v>153</v>
      </c>
      <c r="AY248" s="14" t="s">
        <v>175</v>
      </c>
      <c r="BE248" s="168">
        <f t="shared" si="59"/>
        <v>0</v>
      </c>
      <c r="BF248" s="168">
        <f t="shared" si="60"/>
        <v>0</v>
      </c>
      <c r="BG248" s="168">
        <f t="shared" si="61"/>
        <v>0</v>
      </c>
      <c r="BH248" s="168">
        <f t="shared" si="62"/>
        <v>0</v>
      </c>
      <c r="BI248" s="168">
        <f t="shared" si="63"/>
        <v>0</v>
      </c>
      <c r="BJ248" s="14" t="s">
        <v>153</v>
      </c>
      <c r="BK248" s="169">
        <f t="shared" si="64"/>
        <v>0</v>
      </c>
      <c r="BL248" s="14" t="s">
        <v>181</v>
      </c>
      <c r="BM248" s="167" t="s">
        <v>433</v>
      </c>
    </row>
    <row r="249" spans="1:65" s="2" customFormat="1" ht="14.45" customHeight="1">
      <c r="A249" s="29"/>
      <c r="B249" s="121"/>
      <c r="C249" s="170" t="s">
        <v>318</v>
      </c>
      <c r="D249" s="170" t="s">
        <v>220</v>
      </c>
      <c r="E249" s="171" t="s">
        <v>434</v>
      </c>
      <c r="F249" s="172" t="s">
        <v>435</v>
      </c>
      <c r="G249" s="173" t="s">
        <v>284</v>
      </c>
      <c r="H249" s="174">
        <v>1</v>
      </c>
      <c r="I249" s="175"/>
      <c r="J249" s="174">
        <f t="shared" si="55"/>
        <v>0</v>
      </c>
      <c r="K249" s="176"/>
      <c r="L249" s="177"/>
      <c r="M249" s="178" t="s">
        <v>1</v>
      </c>
      <c r="N249" s="179" t="s">
        <v>40</v>
      </c>
      <c r="O249" s="55"/>
      <c r="P249" s="165">
        <f t="shared" si="56"/>
        <v>0</v>
      </c>
      <c r="Q249" s="165">
        <v>0</v>
      </c>
      <c r="R249" s="165">
        <f t="shared" si="57"/>
        <v>0</v>
      </c>
      <c r="S249" s="165">
        <v>0</v>
      </c>
      <c r="T249" s="166">
        <f t="shared" si="58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67" t="s">
        <v>190</v>
      </c>
      <c r="AT249" s="167" t="s">
        <v>220</v>
      </c>
      <c r="AU249" s="167" t="s">
        <v>153</v>
      </c>
      <c r="AY249" s="14" t="s">
        <v>175</v>
      </c>
      <c r="BE249" s="168">
        <f t="shared" si="59"/>
        <v>0</v>
      </c>
      <c r="BF249" s="168">
        <f t="shared" si="60"/>
        <v>0</v>
      </c>
      <c r="BG249" s="168">
        <f t="shared" si="61"/>
        <v>0</v>
      </c>
      <c r="BH249" s="168">
        <f t="shared" si="62"/>
        <v>0</v>
      </c>
      <c r="BI249" s="168">
        <f t="shared" si="63"/>
        <v>0</v>
      </c>
      <c r="BJ249" s="14" t="s">
        <v>153</v>
      </c>
      <c r="BK249" s="169">
        <f t="shared" si="64"/>
        <v>0</v>
      </c>
      <c r="BL249" s="14" t="s">
        <v>181</v>
      </c>
      <c r="BM249" s="167" t="s">
        <v>436</v>
      </c>
    </row>
    <row r="250" spans="1:65" s="2" customFormat="1" ht="14.45" customHeight="1">
      <c r="A250" s="29"/>
      <c r="B250" s="121"/>
      <c r="C250" s="170" t="s">
        <v>437</v>
      </c>
      <c r="D250" s="170" t="s">
        <v>220</v>
      </c>
      <c r="E250" s="171" t="s">
        <v>438</v>
      </c>
      <c r="F250" s="172" t="s">
        <v>439</v>
      </c>
      <c r="G250" s="173" t="s">
        <v>284</v>
      </c>
      <c r="H250" s="174">
        <v>1</v>
      </c>
      <c r="I250" s="175"/>
      <c r="J250" s="174">
        <f t="shared" si="55"/>
        <v>0</v>
      </c>
      <c r="K250" s="176"/>
      <c r="L250" s="177"/>
      <c r="M250" s="178" t="s">
        <v>1</v>
      </c>
      <c r="N250" s="179" t="s">
        <v>40</v>
      </c>
      <c r="O250" s="55"/>
      <c r="P250" s="165">
        <f t="shared" si="56"/>
        <v>0</v>
      </c>
      <c r="Q250" s="165">
        <v>0</v>
      </c>
      <c r="R250" s="165">
        <f t="shared" si="57"/>
        <v>0</v>
      </c>
      <c r="S250" s="165">
        <v>0</v>
      </c>
      <c r="T250" s="166">
        <f t="shared" si="58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67" t="s">
        <v>190</v>
      </c>
      <c r="AT250" s="167" t="s">
        <v>220</v>
      </c>
      <c r="AU250" s="167" t="s">
        <v>153</v>
      </c>
      <c r="AY250" s="14" t="s">
        <v>175</v>
      </c>
      <c r="BE250" s="168">
        <f t="shared" si="59"/>
        <v>0</v>
      </c>
      <c r="BF250" s="168">
        <f t="shared" si="60"/>
        <v>0</v>
      </c>
      <c r="BG250" s="168">
        <f t="shared" si="61"/>
        <v>0</v>
      </c>
      <c r="BH250" s="168">
        <f t="shared" si="62"/>
        <v>0</v>
      </c>
      <c r="BI250" s="168">
        <f t="shared" si="63"/>
        <v>0</v>
      </c>
      <c r="BJ250" s="14" t="s">
        <v>153</v>
      </c>
      <c r="BK250" s="169">
        <f t="shared" si="64"/>
        <v>0</v>
      </c>
      <c r="BL250" s="14" t="s">
        <v>181</v>
      </c>
      <c r="BM250" s="167" t="s">
        <v>440</v>
      </c>
    </row>
    <row r="251" spans="1:65" s="2" customFormat="1" ht="24.2" customHeight="1">
      <c r="A251" s="29"/>
      <c r="B251" s="121"/>
      <c r="C251" s="156" t="s">
        <v>321</v>
      </c>
      <c r="D251" s="156" t="s">
        <v>177</v>
      </c>
      <c r="E251" s="157" t="s">
        <v>441</v>
      </c>
      <c r="F251" s="158" t="s">
        <v>442</v>
      </c>
      <c r="G251" s="159" t="s">
        <v>284</v>
      </c>
      <c r="H251" s="160">
        <v>3</v>
      </c>
      <c r="I251" s="161"/>
      <c r="J251" s="160">
        <f t="shared" si="55"/>
        <v>0</v>
      </c>
      <c r="K251" s="162"/>
      <c r="L251" s="30"/>
      <c r="M251" s="163" t="s">
        <v>1</v>
      </c>
      <c r="N251" s="164" t="s">
        <v>40</v>
      </c>
      <c r="O251" s="55"/>
      <c r="P251" s="165">
        <f t="shared" si="56"/>
        <v>0</v>
      </c>
      <c r="Q251" s="165">
        <v>0</v>
      </c>
      <c r="R251" s="165">
        <f t="shared" si="57"/>
        <v>0</v>
      </c>
      <c r="S251" s="165">
        <v>0</v>
      </c>
      <c r="T251" s="166">
        <f t="shared" si="58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67" t="s">
        <v>181</v>
      </c>
      <c r="AT251" s="167" t="s">
        <v>177</v>
      </c>
      <c r="AU251" s="167" t="s">
        <v>153</v>
      </c>
      <c r="AY251" s="14" t="s">
        <v>175</v>
      </c>
      <c r="BE251" s="168">
        <f t="shared" si="59"/>
        <v>0</v>
      </c>
      <c r="BF251" s="168">
        <f t="shared" si="60"/>
        <v>0</v>
      </c>
      <c r="BG251" s="168">
        <f t="shared" si="61"/>
        <v>0</v>
      </c>
      <c r="BH251" s="168">
        <f t="shared" si="62"/>
        <v>0</v>
      </c>
      <c r="BI251" s="168">
        <f t="shared" si="63"/>
        <v>0</v>
      </c>
      <c r="BJ251" s="14" t="s">
        <v>153</v>
      </c>
      <c r="BK251" s="169">
        <f t="shared" si="64"/>
        <v>0</v>
      </c>
      <c r="BL251" s="14" t="s">
        <v>181</v>
      </c>
      <c r="BM251" s="167" t="s">
        <v>443</v>
      </c>
    </row>
    <row r="252" spans="1:65" s="2" customFormat="1" ht="24.2" customHeight="1">
      <c r="A252" s="29"/>
      <c r="B252" s="121"/>
      <c r="C252" s="170" t="s">
        <v>444</v>
      </c>
      <c r="D252" s="170" t="s">
        <v>220</v>
      </c>
      <c r="E252" s="171" t="s">
        <v>445</v>
      </c>
      <c r="F252" s="172" t="s">
        <v>446</v>
      </c>
      <c r="G252" s="173" t="s">
        <v>284</v>
      </c>
      <c r="H252" s="174">
        <v>3</v>
      </c>
      <c r="I252" s="175"/>
      <c r="J252" s="174">
        <f t="shared" si="55"/>
        <v>0</v>
      </c>
      <c r="K252" s="176"/>
      <c r="L252" s="177"/>
      <c r="M252" s="178" t="s">
        <v>1</v>
      </c>
      <c r="N252" s="179" t="s">
        <v>40</v>
      </c>
      <c r="O252" s="55"/>
      <c r="P252" s="165">
        <f t="shared" si="56"/>
        <v>0</v>
      </c>
      <c r="Q252" s="165">
        <v>0</v>
      </c>
      <c r="R252" s="165">
        <f t="shared" si="57"/>
        <v>0</v>
      </c>
      <c r="S252" s="165">
        <v>0</v>
      </c>
      <c r="T252" s="166">
        <f t="shared" si="58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67" t="s">
        <v>190</v>
      </c>
      <c r="AT252" s="167" t="s">
        <v>220</v>
      </c>
      <c r="AU252" s="167" t="s">
        <v>153</v>
      </c>
      <c r="AY252" s="14" t="s">
        <v>175</v>
      </c>
      <c r="BE252" s="168">
        <f t="shared" si="59"/>
        <v>0</v>
      </c>
      <c r="BF252" s="168">
        <f t="shared" si="60"/>
        <v>0</v>
      </c>
      <c r="BG252" s="168">
        <f t="shared" si="61"/>
        <v>0</v>
      </c>
      <c r="BH252" s="168">
        <f t="shared" si="62"/>
        <v>0</v>
      </c>
      <c r="BI252" s="168">
        <f t="shared" si="63"/>
        <v>0</v>
      </c>
      <c r="BJ252" s="14" t="s">
        <v>153</v>
      </c>
      <c r="BK252" s="169">
        <f t="shared" si="64"/>
        <v>0</v>
      </c>
      <c r="BL252" s="14" t="s">
        <v>181</v>
      </c>
      <c r="BM252" s="167" t="s">
        <v>447</v>
      </c>
    </row>
    <row r="253" spans="1:65" s="2" customFormat="1" ht="14.45" customHeight="1">
      <c r="A253" s="29"/>
      <c r="B253" s="121"/>
      <c r="C253" s="170" t="s">
        <v>325</v>
      </c>
      <c r="D253" s="170" t="s">
        <v>220</v>
      </c>
      <c r="E253" s="171" t="s">
        <v>448</v>
      </c>
      <c r="F253" s="172" t="s">
        <v>449</v>
      </c>
      <c r="G253" s="173" t="s">
        <v>284</v>
      </c>
      <c r="H253" s="174">
        <v>3</v>
      </c>
      <c r="I253" s="175"/>
      <c r="J253" s="174">
        <f t="shared" si="55"/>
        <v>0</v>
      </c>
      <c r="K253" s="176"/>
      <c r="L253" s="177"/>
      <c r="M253" s="178" t="s">
        <v>1</v>
      </c>
      <c r="N253" s="179" t="s">
        <v>40</v>
      </c>
      <c r="O253" s="55"/>
      <c r="P253" s="165">
        <f t="shared" si="56"/>
        <v>0</v>
      </c>
      <c r="Q253" s="165">
        <v>0</v>
      </c>
      <c r="R253" s="165">
        <f t="shared" si="57"/>
        <v>0</v>
      </c>
      <c r="S253" s="165">
        <v>0</v>
      </c>
      <c r="T253" s="166">
        <f t="shared" si="58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67" t="s">
        <v>190</v>
      </c>
      <c r="AT253" s="167" t="s">
        <v>220</v>
      </c>
      <c r="AU253" s="167" t="s">
        <v>153</v>
      </c>
      <c r="AY253" s="14" t="s">
        <v>175</v>
      </c>
      <c r="BE253" s="168">
        <f t="shared" si="59"/>
        <v>0</v>
      </c>
      <c r="BF253" s="168">
        <f t="shared" si="60"/>
        <v>0</v>
      </c>
      <c r="BG253" s="168">
        <f t="shared" si="61"/>
        <v>0</v>
      </c>
      <c r="BH253" s="168">
        <f t="shared" si="62"/>
        <v>0</v>
      </c>
      <c r="BI253" s="168">
        <f t="shared" si="63"/>
        <v>0</v>
      </c>
      <c r="BJ253" s="14" t="s">
        <v>153</v>
      </c>
      <c r="BK253" s="169">
        <f t="shared" si="64"/>
        <v>0</v>
      </c>
      <c r="BL253" s="14" t="s">
        <v>181</v>
      </c>
      <c r="BM253" s="167" t="s">
        <v>450</v>
      </c>
    </row>
    <row r="254" spans="1:65" s="2" customFormat="1" ht="24.2" customHeight="1">
      <c r="A254" s="29"/>
      <c r="B254" s="121"/>
      <c r="C254" s="156" t="s">
        <v>451</v>
      </c>
      <c r="D254" s="156" t="s">
        <v>177</v>
      </c>
      <c r="E254" s="157" t="s">
        <v>452</v>
      </c>
      <c r="F254" s="158" t="s">
        <v>453</v>
      </c>
      <c r="G254" s="159" t="s">
        <v>284</v>
      </c>
      <c r="H254" s="160">
        <v>1</v>
      </c>
      <c r="I254" s="161"/>
      <c r="J254" s="160">
        <f t="shared" si="55"/>
        <v>0</v>
      </c>
      <c r="K254" s="162"/>
      <c r="L254" s="30"/>
      <c r="M254" s="163" t="s">
        <v>1</v>
      </c>
      <c r="N254" s="164" t="s">
        <v>40</v>
      </c>
      <c r="O254" s="55"/>
      <c r="P254" s="165">
        <f t="shared" si="56"/>
        <v>0</v>
      </c>
      <c r="Q254" s="165">
        <v>0</v>
      </c>
      <c r="R254" s="165">
        <f t="shared" si="57"/>
        <v>0</v>
      </c>
      <c r="S254" s="165">
        <v>0</v>
      </c>
      <c r="T254" s="166">
        <f t="shared" si="58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67" t="s">
        <v>181</v>
      </c>
      <c r="AT254" s="167" t="s">
        <v>177</v>
      </c>
      <c r="AU254" s="167" t="s">
        <v>153</v>
      </c>
      <c r="AY254" s="14" t="s">
        <v>175</v>
      </c>
      <c r="BE254" s="168">
        <f t="shared" si="59"/>
        <v>0</v>
      </c>
      <c r="BF254" s="168">
        <f t="shared" si="60"/>
        <v>0</v>
      </c>
      <c r="BG254" s="168">
        <f t="shared" si="61"/>
        <v>0</v>
      </c>
      <c r="BH254" s="168">
        <f t="shared" si="62"/>
        <v>0</v>
      </c>
      <c r="BI254" s="168">
        <f t="shared" si="63"/>
        <v>0</v>
      </c>
      <c r="BJ254" s="14" t="s">
        <v>153</v>
      </c>
      <c r="BK254" s="169">
        <f t="shared" si="64"/>
        <v>0</v>
      </c>
      <c r="BL254" s="14" t="s">
        <v>181</v>
      </c>
      <c r="BM254" s="167" t="s">
        <v>454</v>
      </c>
    </row>
    <row r="255" spans="1:65" s="2" customFormat="1" ht="24.2" customHeight="1">
      <c r="A255" s="29"/>
      <c r="B255" s="121"/>
      <c r="C255" s="170" t="s">
        <v>328</v>
      </c>
      <c r="D255" s="170" t="s">
        <v>220</v>
      </c>
      <c r="E255" s="171" t="s">
        <v>455</v>
      </c>
      <c r="F255" s="172" t="s">
        <v>456</v>
      </c>
      <c r="G255" s="173" t="s">
        <v>284</v>
      </c>
      <c r="H255" s="174">
        <v>1</v>
      </c>
      <c r="I255" s="175"/>
      <c r="J255" s="174">
        <f t="shared" si="55"/>
        <v>0</v>
      </c>
      <c r="K255" s="176"/>
      <c r="L255" s="177"/>
      <c r="M255" s="178" t="s">
        <v>1</v>
      </c>
      <c r="N255" s="179" t="s">
        <v>40</v>
      </c>
      <c r="O255" s="55"/>
      <c r="P255" s="165">
        <f t="shared" si="56"/>
        <v>0</v>
      </c>
      <c r="Q255" s="165">
        <v>0</v>
      </c>
      <c r="R255" s="165">
        <f t="shared" si="57"/>
        <v>0</v>
      </c>
      <c r="S255" s="165">
        <v>0</v>
      </c>
      <c r="T255" s="166">
        <f t="shared" si="58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67" t="s">
        <v>190</v>
      </c>
      <c r="AT255" s="167" t="s">
        <v>220</v>
      </c>
      <c r="AU255" s="167" t="s">
        <v>153</v>
      </c>
      <c r="AY255" s="14" t="s">
        <v>175</v>
      </c>
      <c r="BE255" s="168">
        <f t="shared" si="59"/>
        <v>0</v>
      </c>
      <c r="BF255" s="168">
        <f t="shared" si="60"/>
        <v>0</v>
      </c>
      <c r="BG255" s="168">
        <f t="shared" si="61"/>
        <v>0</v>
      </c>
      <c r="BH255" s="168">
        <f t="shared" si="62"/>
        <v>0</v>
      </c>
      <c r="BI255" s="168">
        <f t="shared" si="63"/>
        <v>0</v>
      </c>
      <c r="BJ255" s="14" t="s">
        <v>153</v>
      </c>
      <c r="BK255" s="169">
        <f t="shared" si="64"/>
        <v>0</v>
      </c>
      <c r="BL255" s="14" t="s">
        <v>181</v>
      </c>
      <c r="BM255" s="167" t="s">
        <v>457</v>
      </c>
    </row>
    <row r="256" spans="1:65" s="2" customFormat="1" ht="24.2" customHeight="1">
      <c r="A256" s="29"/>
      <c r="B256" s="121"/>
      <c r="C256" s="156" t="s">
        <v>458</v>
      </c>
      <c r="D256" s="156" t="s">
        <v>177</v>
      </c>
      <c r="E256" s="157" t="s">
        <v>459</v>
      </c>
      <c r="F256" s="158" t="s">
        <v>460</v>
      </c>
      <c r="G256" s="159" t="s">
        <v>284</v>
      </c>
      <c r="H256" s="160">
        <v>1</v>
      </c>
      <c r="I256" s="161"/>
      <c r="J256" s="160">
        <f t="shared" si="55"/>
        <v>0</v>
      </c>
      <c r="K256" s="162"/>
      <c r="L256" s="30"/>
      <c r="M256" s="163" t="s">
        <v>1</v>
      </c>
      <c r="N256" s="164" t="s">
        <v>40</v>
      </c>
      <c r="O256" s="55"/>
      <c r="P256" s="165">
        <f t="shared" si="56"/>
        <v>0</v>
      </c>
      <c r="Q256" s="165">
        <v>0</v>
      </c>
      <c r="R256" s="165">
        <f t="shared" si="57"/>
        <v>0</v>
      </c>
      <c r="S256" s="165">
        <v>0</v>
      </c>
      <c r="T256" s="166">
        <f t="shared" si="58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67" t="s">
        <v>181</v>
      </c>
      <c r="AT256" s="167" t="s">
        <v>177</v>
      </c>
      <c r="AU256" s="167" t="s">
        <v>153</v>
      </c>
      <c r="AY256" s="14" t="s">
        <v>175</v>
      </c>
      <c r="BE256" s="168">
        <f t="shared" si="59"/>
        <v>0</v>
      </c>
      <c r="BF256" s="168">
        <f t="shared" si="60"/>
        <v>0</v>
      </c>
      <c r="BG256" s="168">
        <f t="shared" si="61"/>
        <v>0</v>
      </c>
      <c r="BH256" s="168">
        <f t="shared" si="62"/>
        <v>0</v>
      </c>
      <c r="BI256" s="168">
        <f t="shared" si="63"/>
        <v>0</v>
      </c>
      <c r="BJ256" s="14" t="s">
        <v>153</v>
      </c>
      <c r="BK256" s="169">
        <f t="shared" si="64"/>
        <v>0</v>
      </c>
      <c r="BL256" s="14" t="s">
        <v>181</v>
      </c>
      <c r="BM256" s="167" t="s">
        <v>461</v>
      </c>
    </row>
    <row r="257" spans="1:65" s="2" customFormat="1" ht="14.45" customHeight="1">
      <c r="A257" s="29"/>
      <c r="B257" s="121"/>
      <c r="C257" s="170" t="s">
        <v>332</v>
      </c>
      <c r="D257" s="170" t="s">
        <v>220</v>
      </c>
      <c r="E257" s="171" t="s">
        <v>462</v>
      </c>
      <c r="F257" s="172" t="s">
        <v>463</v>
      </c>
      <c r="G257" s="173" t="s">
        <v>284</v>
      </c>
      <c r="H257" s="174">
        <v>1</v>
      </c>
      <c r="I257" s="175"/>
      <c r="J257" s="174">
        <f t="shared" si="55"/>
        <v>0</v>
      </c>
      <c r="K257" s="176"/>
      <c r="L257" s="177"/>
      <c r="M257" s="178" t="s">
        <v>1</v>
      </c>
      <c r="N257" s="179" t="s">
        <v>40</v>
      </c>
      <c r="O257" s="55"/>
      <c r="P257" s="165">
        <f t="shared" si="56"/>
        <v>0</v>
      </c>
      <c r="Q257" s="165">
        <v>0</v>
      </c>
      <c r="R257" s="165">
        <f t="shared" si="57"/>
        <v>0</v>
      </c>
      <c r="S257" s="165">
        <v>0</v>
      </c>
      <c r="T257" s="166">
        <f t="shared" si="58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67" t="s">
        <v>190</v>
      </c>
      <c r="AT257" s="167" t="s">
        <v>220</v>
      </c>
      <c r="AU257" s="167" t="s">
        <v>153</v>
      </c>
      <c r="AY257" s="14" t="s">
        <v>175</v>
      </c>
      <c r="BE257" s="168">
        <f t="shared" si="59"/>
        <v>0</v>
      </c>
      <c r="BF257" s="168">
        <f t="shared" si="60"/>
        <v>0</v>
      </c>
      <c r="BG257" s="168">
        <f t="shared" si="61"/>
        <v>0</v>
      </c>
      <c r="BH257" s="168">
        <f t="shared" si="62"/>
        <v>0</v>
      </c>
      <c r="BI257" s="168">
        <f t="shared" si="63"/>
        <v>0</v>
      </c>
      <c r="BJ257" s="14" t="s">
        <v>153</v>
      </c>
      <c r="BK257" s="169">
        <f t="shared" si="64"/>
        <v>0</v>
      </c>
      <c r="BL257" s="14" t="s">
        <v>181</v>
      </c>
      <c r="BM257" s="167" t="s">
        <v>464</v>
      </c>
    </row>
    <row r="258" spans="1:65" s="2" customFormat="1" ht="24.2" customHeight="1">
      <c r="A258" s="29"/>
      <c r="B258" s="121"/>
      <c r="C258" s="156" t="s">
        <v>465</v>
      </c>
      <c r="D258" s="156" t="s">
        <v>177</v>
      </c>
      <c r="E258" s="157" t="s">
        <v>466</v>
      </c>
      <c r="F258" s="158" t="s">
        <v>467</v>
      </c>
      <c r="G258" s="159" t="s">
        <v>396</v>
      </c>
      <c r="H258" s="160">
        <v>24</v>
      </c>
      <c r="I258" s="161"/>
      <c r="J258" s="160">
        <f t="shared" si="55"/>
        <v>0</v>
      </c>
      <c r="K258" s="162"/>
      <c r="L258" s="30"/>
      <c r="M258" s="163" t="s">
        <v>1</v>
      </c>
      <c r="N258" s="164" t="s">
        <v>40</v>
      </c>
      <c r="O258" s="55"/>
      <c r="P258" s="165">
        <f t="shared" si="56"/>
        <v>0</v>
      </c>
      <c r="Q258" s="165">
        <v>0</v>
      </c>
      <c r="R258" s="165">
        <f t="shared" si="57"/>
        <v>0</v>
      </c>
      <c r="S258" s="165">
        <v>0</v>
      </c>
      <c r="T258" s="166">
        <f t="shared" si="58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67" t="s">
        <v>181</v>
      </c>
      <c r="AT258" s="167" t="s">
        <v>177</v>
      </c>
      <c r="AU258" s="167" t="s">
        <v>153</v>
      </c>
      <c r="AY258" s="14" t="s">
        <v>175</v>
      </c>
      <c r="BE258" s="168">
        <f t="shared" si="59"/>
        <v>0</v>
      </c>
      <c r="BF258" s="168">
        <f t="shared" si="60"/>
        <v>0</v>
      </c>
      <c r="BG258" s="168">
        <f t="shared" si="61"/>
        <v>0</v>
      </c>
      <c r="BH258" s="168">
        <f t="shared" si="62"/>
        <v>0</v>
      </c>
      <c r="BI258" s="168">
        <f t="shared" si="63"/>
        <v>0</v>
      </c>
      <c r="BJ258" s="14" t="s">
        <v>153</v>
      </c>
      <c r="BK258" s="169">
        <f t="shared" si="64"/>
        <v>0</v>
      </c>
      <c r="BL258" s="14" t="s">
        <v>181</v>
      </c>
      <c r="BM258" s="167" t="s">
        <v>468</v>
      </c>
    </row>
    <row r="259" spans="1:65" s="2" customFormat="1" ht="24.2" customHeight="1">
      <c r="A259" s="29"/>
      <c r="B259" s="121"/>
      <c r="C259" s="156" t="s">
        <v>341</v>
      </c>
      <c r="D259" s="156" t="s">
        <v>177</v>
      </c>
      <c r="E259" s="157" t="s">
        <v>469</v>
      </c>
      <c r="F259" s="158" t="s">
        <v>470</v>
      </c>
      <c r="G259" s="159" t="s">
        <v>396</v>
      </c>
      <c r="H259" s="160">
        <v>4</v>
      </c>
      <c r="I259" s="161"/>
      <c r="J259" s="160">
        <f t="shared" si="55"/>
        <v>0</v>
      </c>
      <c r="K259" s="162"/>
      <c r="L259" s="30"/>
      <c r="M259" s="163" t="s">
        <v>1</v>
      </c>
      <c r="N259" s="164" t="s">
        <v>40</v>
      </c>
      <c r="O259" s="55"/>
      <c r="P259" s="165">
        <f t="shared" si="56"/>
        <v>0</v>
      </c>
      <c r="Q259" s="165">
        <v>0</v>
      </c>
      <c r="R259" s="165">
        <f t="shared" si="57"/>
        <v>0</v>
      </c>
      <c r="S259" s="165">
        <v>0</v>
      </c>
      <c r="T259" s="166">
        <f t="shared" si="58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67" t="s">
        <v>181</v>
      </c>
      <c r="AT259" s="167" t="s">
        <v>177</v>
      </c>
      <c r="AU259" s="167" t="s">
        <v>153</v>
      </c>
      <c r="AY259" s="14" t="s">
        <v>175</v>
      </c>
      <c r="BE259" s="168">
        <f t="shared" si="59"/>
        <v>0</v>
      </c>
      <c r="BF259" s="168">
        <f t="shared" si="60"/>
        <v>0</v>
      </c>
      <c r="BG259" s="168">
        <f t="shared" si="61"/>
        <v>0</v>
      </c>
      <c r="BH259" s="168">
        <f t="shared" si="62"/>
        <v>0</v>
      </c>
      <c r="BI259" s="168">
        <f t="shared" si="63"/>
        <v>0</v>
      </c>
      <c r="BJ259" s="14" t="s">
        <v>153</v>
      </c>
      <c r="BK259" s="169">
        <f t="shared" si="64"/>
        <v>0</v>
      </c>
      <c r="BL259" s="14" t="s">
        <v>181</v>
      </c>
      <c r="BM259" s="167" t="s">
        <v>471</v>
      </c>
    </row>
    <row r="260" spans="1:65" s="2" customFormat="1" ht="24.2" customHeight="1">
      <c r="A260" s="29"/>
      <c r="B260" s="121"/>
      <c r="C260" s="156" t="s">
        <v>472</v>
      </c>
      <c r="D260" s="156" t="s">
        <v>177</v>
      </c>
      <c r="E260" s="157" t="s">
        <v>473</v>
      </c>
      <c r="F260" s="158" t="s">
        <v>474</v>
      </c>
      <c r="G260" s="159" t="s">
        <v>284</v>
      </c>
      <c r="H260" s="160">
        <v>2</v>
      </c>
      <c r="I260" s="161"/>
      <c r="J260" s="160">
        <f t="shared" si="55"/>
        <v>0</v>
      </c>
      <c r="K260" s="162"/>
      <c r="L260" s="30"/>
      <c r="M260" s="163" t="s">
        <v>1</v>
      </c>
      <c r="N260" s="164" t="s">
        <v>40</v>
      </c>
      <c r="O260" s="55"/>
      <c r="P260" s="165">
        <f t="shared" si="56"/>
        <v>0</v>
      </c>
      <c r="Q260" s="165">
        <v>0</v>
      </c>
      <c r="R260" s="165">
        <f t="shared" si="57"/>
        <v>0</v>
      </c>
      <c r="S260" s="165">
        <v>0</v>
      </c>
      <c r="T260" s="166">
        <f t="shared" si="58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67" t="s">
        <v>181</v>
      </c>
      <c r="AT260" s="167" t="s">
        <v>177</v>
      </c>
      <c r="AU260" s="167" t="s">
        <v>153</v>
      </c>
      <c r="AY260" s="14" t="s">
        <v>175</v>
      </c>
      <c r="BE260" s="168">
        <f t="shared" si="59"/>
        <v>0</v>
      </c>
      <c r="BF260" s="168">
        <f t="shared" si="60"/>
        <v>0</v>
      </c>
      <c r="BG260" s="168">
        <f t="shared" si="61"/>
        <v>0</v>
      </c>
      <c r="BH260" s="168">
        <f t="shared" si="62"/>
        <v>0</v>
      </c>
      <c r="BI260" s="168">
        <f t="shared" si="63"/>
        <v>0</v>
      </c>
      <c r="BJ260" s="14" t="s">
        <v>153</v>
      </c>
      <c r="BK260" s="169">
        <f t="shared" si="64"/>
        <v>0</v>
      </c>
      <c r="BL260" s="14" t="s">
        <v>181</v>
      </c>
      <c r="BM260" s="167" t="s">
        <v>475</v>
      </c>
    </row>
    <row r="261" spans="1:65" s="2" customFormat="1" ht="24.2" customHeight="1">
      <c r="A261" s="29"/>
      <c r="B261" s="121"/>
      <c r="C261" s="156" t="s">
        <v>352</v>
      </c>
      <c r="D261" s="156" t="s">
        <v>177</v>
      </c>
      <c r="E261" s="157" t="s">
        <v>476</v>
      </c>
      <c r="F261" s="158" t="s">
        <v>477</v>
      </c>
      <c r="G261" s="159" t="s">
        <v>284</v>
      </c>
      <c r="H261" s="160">
        <v>1</v>
      </c>
      <c r="I261" s="161"/>
      <c r="J261" s="160">
        <f t="shared" si="55"/>
        <v>0</v>
      </c>
      <c r="K261" s="162"/>
      <c r="L261" s="30"/>
      <c r="M261" s="163" t="s">
        <v>1</v>
      </c>
      <c r="N261" s="164" t="s">
        <v>40</v>
      </c>
      <c r="O261" s="55"/>
      <c r="P261" s="165">
        <f t="shared" si="56"/>
        <v>0</v>
      </c>
      <c r="Q261" s="165">
        <v>0</v>
      </c>
      <c r="R261" s="165">
        <f t="shared" si="57"/>
        <v>0</v>
      </c>
      <c r="S261" s="165">
        <v>0</v>
      </c>
      <c r="T261" s="166">
        <f t="shared" si="58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67" t="s">
        <v>181</v>
      </c>
      <c r="AT261" s="167" t="s">
        <v>177</v>
      </c>
      <c r="AU261" s="167" t="s">
        <v>153</v>
      </c>
      <c r="AY261" s="14" t="s">
        <v>175</v>
      </c>
      <c r="BE261" s="168">
        <f t="shared" si="59"/>
        <v>0</v>
      </c>
      <c r="BF261" s="168">
        <f t="shared" si="60"/>
        <v>0</v>
      </c>
      <c r="BG261" s="168">
        <f t="shared" si="61"/>
        <v>0</v>
      </c>
      <c r="BH261" s="168">
        <f t="shared" si="62"/>
        <v>0</v>
      </c>
      <c r="BI261" s="168">
        <f t="shared" si="63"/>
        <v>0</v>
      </c>
      <c r="BJ261" s="14" t="s">
        <v>153</v>
      </c>
      <c r="BK261" s="169">
        <f t="shared" si="64"/>
        <v>0</v>
      </c>
      <c r="BL261" s="14" t="s">
        <v>181</v>
      </c>
      <c r="BM261" s="167" t="s">
        <v>478</v>
      </c>
    </row>
    <row r="262" spans="1:65" s="2" customFormat="1" ht="24.2" customHeight="1">
      <c r="A262" s="29"/>
      <c r="B262" s="121"/>
      <c r="C262" s="170" t="s">
        <v>479</v>
      </c>
      <c r="D262" s="170" t="s">
        <v>220</v>
      </c>
      <c r="E262" s="171" t="s">
        <v>480</v>
      </c>
      <c r="F262" s="172" t="s">
        <v>481</v>
      </c>
      <c r="G262" s="173" t="s">
        <v>284</v>
      </c>
      <c r="H262" s="174">
        <v>1</v>
      </c>
      <c r="I262" s="175"/>
      <c r="J262" s="174">
        <f t="shared" si="55"/>
        <v>0</v>
      </c>
      <c r="K262" s="176"/>
      <c r="L262" s="177"/>
      <c r="M262" s="178" t="s">
        <v>1</v>
      </c>
      <c r="N262" s="179" t="s">
        <v>40</v>
      </c>
      <c r="O262" s="55"/>
      <c r="P262" s="165">
        <f t="shared" si="56"/>
        <v>0</v>
      </c>
      <c r="Q262" s="165">
        <v>0</v>
      </c>
      <c r="R262" s="165">
        <f t="shared" si="57"/>
        <v>0</v>
      </c>
      <c r="S262" s="165">
        <v>0</v>
      </c>
      <c r="T262" s="166">
        <f t="shared" si="58"/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67" t="s">
        <v>190</v>
      </c>
      <c r="AT262" s="167" t="s">
        <v>220</v>
      </c>
      <c r="AU262" s="167" t="s">
        <v>153</v>
      </c>
      <c r="AY262" s="14" t="s">
        <v>175</v>
      </c>
      <c r="BE262" s="168">
        <f t="shared" si="59"/>
        <v>0</v>
      </c>
      <c r="BF262" s="168">
        <f t="shared" si="60"/>
        <v>0</v>
      </c>
      <c r="BG262" s="168">
        <f t="shared" si="61"/>
        <v>0</v>
      </c>
      <c r="BH262" s="168">
        <f t="shared" si="62"/>
        <v>0</v>
      </c>
      <c r="BI262" s="168">
        <f t="shared" si="63"/>
        <v>0</v>
      </c>
      <c r="BJ262" s="14" t="s">
        <v>153</v>
      </c>
      <c r="BK262" s="169">
        <f t="shared" si="64"/>
        <v>0</v>
      </c>
      <c r="BL262" s="14" t="s">
        <v>181</v>
      </c>
      <c r="BM262" s="167" t="s">
        <v>482</v>
      </c>
    </row>
    <row r="263" spans="1:65" s="2" customFormat="1" ht="37.9" customHeight="1">
      <c r="A263" s="29"/>
      <c r="B263" s="121"/>
      <c r="C263" s="156" t="s">
        <v>356</v>
      </c>
      <c r="D263" s="156" t="s">
        <v>177</v>
      </c>
      <c r="E263" s="157" t="s">
        <v>483</v>
      </c>
      <c r="F263" s="158" t="s">
        <v>484</v>
      </c>
      <c r="G263" s="159" t="s">
        <v>284</v>
      </c>
      <c r="H263" s="160">
        <v>1</v>
      </c>
      <c r="I263" s="161"/>
      <c r="J263" s="160">
        <f t="shared" si="55"/>
        <v>0</v>
      </c>
      <c r="K263" s="162"/>
      <c r="L263" s="30"/>
      <c r="M263" s="163" t="s">
        <v>1</v>
      </c>
      <c r="N263" s="164" t="s">
        <v>40</v>
      </c>
      <c r="O263" s="55"/>
      <c r="P263" s="165">
        <f t="shared" si="56"/>
        <v>0</v>
      </c>
      <c r="Q263" s="165">
        <v>0</v>
      </c>
      <c r="R263" s="165">
        <f t="shared" si="57"/>
        <v>0</v>
      </c>
      <c r="S263" s="165">
        <v>0</v>
      </c>
      <c r="T263" s="166">
        <f t="shared" si="58"/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67" t="s">
        <v>181</v>
      </c>
      <c r="AT263" s="167" t="s">
        <v>177</v>
      </c>
      <c r="AU263" s="167" t="s">
        <v>153</v>
      </c>
      <c r="AY263" s="14" t="s">
        <v>175</v>
      </c>
      <c r="BE263" s="168">
        <f t="shared" si="59"/>
        <v>0</v>
      </c>
      <c r="BF263" s="168">
        <f t="shared" si="60"/>
        <v>0</v>
      </c>
      <c r="BG263" s="168">
        <f t="shared" si="61"/>
        <v>0</v>
      </c>
      <c r="BH263" s="168">
        <f t="shared" si="62"/>
        <v>0</v>
      </c>
      <c r="BI263" s="168">
        <f t="shared" si="63"/>
        <v>0</v>
      </c>
      <c r="BJ263" s="14" t="s">
        <v>153</v>
      </c>
      <c r="BK263" s="169">
        <f t="shared" si="64"/>
        <v>0</v>
      </c>
      <c r="BL263" s="14" t="s">
        <v>181</v>
      </c>
      <c r="BM263" s="167" t="s">
        <v>485</v>
      </c>
    </row>
    <row r="264" spans="1:65" s="2" customFormat="1" ht="24.2" customHeight="1">
      <c r="A264" s="29"/>
      <c r="B264" s="121"/>
      <c r="C264" s="170" t="s">
        <v>486</v>
      </c>
      <c r="D264" s="170" t="s">
        <v>220</v>
      </c>
      <c r="E264" s="171" t="s">
        <v>487</v>
      </c>
      <c r="F264" s="172" t="s">
        <v>488</v>
      </c>
      <c r="G264" s="173" t="s">
        <v>284</v>
      </c>
      <c r="H264" s="174">
        <v>1</v>
      </c>
      <c r="I264" s="175"/>
      <c r="J264" s="174">
        <f t="shared" si="55"/>
        <v>0</v>
      </c>
      <c r="K264" s="176"/>
      <c r="L264" s="177"/>
      <c r="M264" s="178" t="s">
        <v>1</v>
      </c>
      <c r="N264" s="179" t="s">
        <v>40</v>
      </c>
      <c r="O264" s="55"/>
      <c r="P264" s="165">
        <f t="shared" si="56"/>
        <v>0</v>
      </c>
      <c r="Q264" s="165">
        <v>0</v>
      </c>
      <c r="R264" s="165">
        <f t="shared" si="57"/>
        <v>0</v>
      </c>
      <c r="S264" s="165">
        <v>0</v>
      </c>
      <c r="T264" s="166">
        <f t="shared" si="58"/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67" t="s">
        <v>190</v>
      </c>
      <c r="AT264" s="167" t="s">
        <v>220</v>
      </c>
      <c r="AU264" s="167" t="s">
        <v>153</v>
      </c>
      <c r="AY264" s="14" t="s">
        <v>175</v>
      </c>
      <c r="BE264" s="168">
        <f t="shared" si="59"/>
        <v>0</v>
      </c>
      <c r="BF264" s="168">
        <f t="shared" si="60"/>
        <v>0</v>
      </c>
      <c r="BG264" s="168">
        <f t="shared" si="61"/>
        <v>0</v>
      </c>
      <c r="BH264" s="168">
        <f t="shared" si="62"/>
        <v>0</v>
      </c>
      <c r="BI264" s="168">
        <f t="shared" si="63"/>
        <v>0</v>
      </c>
      <c r="BJ264" s="14" t="s">
        <v>153</v>
      </c>
      <c r="BK264" s="169">
        <f t="shared" si="64"/>
        <v>0</v>
      </c>
      <c r="BL264" s="14" t="s">
        <v>181</v>
      </c>
      <c r="BM264" s="167" t="s">
        <v>489</v>
      </c>
    </row>
    <row r="265" spans="1:65" s="2" customFormat="1" ht="24.2" customHeight="1">
      <c r="A265" s="29"/>
      <c r="B265" s="121"/>
      <c r="C265" s="170" t="s">
        <v>360</v>
      </c>
      <c r="D265" s="170" t="s">
        <v>220</v>
      </c>
      <c r="E265" s="171" t="s">
        <v>490</v>
      </c>
      <c r="F265" s="172" t="s">
        <v>491</v>
      </c>
      <c r="G265" s="173" t="s">
        <v>284</v>
      </c>
      <c r="H265" s="174">
        <v>1</v>
      </c>
      <c r="I265" s="175"/>
      <c r="J265" s="174">
        <f t="shared" si="55"/>
        <v>0</v>
      </c>
      <c r="K265" s="176"/>
      <c r="L265" s="177"/>
      <c r="M265" s="178" t="s">
        <v>1</v>
      </c>
      <c r="N265" s="179" t="s">
        <v>40</v>
      </c>
      <c r="O265" s="55"/>
      <c r="P265" s="165">
        <f t="shared" si="56"/>
        <v>0</v>
      </c>
      <c r="Q265" s="165">
        <v>0</v>
      </c>
      <c r="R265" s="165">
        <f t="shared" si="57"/>
        <v>0</v>
      </c>
      <c r="S265" s="165">
        <v>0</v>
      </c>
      <c r="T265" s="166">
        <f t="shared" si="58"/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67" t="s">
        <v>190</v>
      </c>
      <c r="AT265" s="167" t="s">
        <v>220</v>
      </c>
      <c r="AU265" s="167" t="s">
        <v>153</v>
      </c>
      <c r="AY265" s="14" t="s">
        <v>175</v>
      </c>
      <c r="BE265" s="168">
        <f t="shared" si="59"/>
        <v>0</v>
      </c>
      <c r="BF265" s="168">
        <f t="shared" si="60"/>
        <v>0</v>
      </c>
      <c r="BG265" s="168">
        <f t="shared" si="61"/>
        <v>0</v>
      </c>
      <c r="BH265" s="168">
        <f t="shared" si="62"/>
        <v>0</v>
      </c>
      <c r="BI265" s="168">
        <f t="shared" si="63"/>
        <v>0</v>
      </c>
      <c r="BJ265" s="14" t="s">
        <v>153</v>
      </c>
      <c r="BK265" s="169">
        <f t="shared" si="64"/>
        <v>0</v>
      </c>
      <c r="BL265" s="14" t="s">
        <v>181</v>
      </c>
      <c r="BM265" s="167" t="s">
        <v>492</v>
      </c>
    </row>
    <row r="266" spans="1:65" s="2" customFormat="1" ht="24.2" customHeight="1">
      <c r="A266" s="29"/>
      <c r="B266" s="121"/>
      <c r="C266" s="170" t="s">
        <v>493</v>
      </c>
      <c r="D266" s="170" t="s">
        <v>220</v>
      </c>
      <c r="E266" s="171" t="s">
        <v>494</v>
      </c>
      <c r="F266" s="172" t="s">
        <v>495</v>
      </c>
      <c r="G266" s="173" t="s">
        <v>284</v>
      </c>
      <c r="H266" s="174">
        <v>1</v>
      </c>
      <c r="I266" s="175"/>
      <c r="J266" s="174">
        <f t="shared" si="55"/>
        <v>0</v>
      </c>
      <c r="K266" s="176"/>
      <c r="L266" s="177"/>
      <c r="M266" s="178" t="s">
        <v>1</v>
      </c>
      <c r="N266" s="179" t="s">
        <v>40</v>
      </c>
      <c r="O266" s="55"/>
      <c r="P266" s="165">
        <f t="shared" si="56"/>
        <v>0</v>
      </c>
      <c r="Q266" s="165">
        <v>0</v>
      </c>
      <c r="R266" s="165">
        <f t="shared" si="57"/>
        <v>0</v>
      </c>
      <c r="S266" s="165">
        <v>0</v>
      </c>
      <c r="T266" s="166">
        <f t="shared" si="58"/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67" t="s">
        <v>190</v>
      </c>
      <c r="AT266" s="167" t="s">
        <v>220</v>
      </c>
      <c r="AU266" s="167" t="s">
        <v>153</v>
      </c>
      <c r="AY266" s="14" t="s">
        <v>175</v>
      </c>
      <c r="BE266" s="168">
        <f t="shared" si="59"/>
        <v>0</v>
      </c>
      <c r="BF266" s="168">
        <f t="shared" si="60"/>
        <v>0</v>
      </c>
      <c r="BG266" s="168">
        <f t="shared" si="61"/>
        <v>0</v>
      </c>
      <c r="BH266" s="168">
        <f t="shared" si="62"/>
        <v>0</v>
      </c>
      <c r="BI266" s="168">
        <f t="shared" si="63"/>
        <v>0</v>
      </c>
      <c r="BJ266" s="14" t="s">
        <v>153</v>
      </c>
      <c r="BK266" s="169">
        <f t="shared" si="64"/>
        <v>0</v>
      </c>
      <c r="BL266" s="14" t="s">
        <v>181</v>
      </c>
      <c r="BM266" s="167" t="s">
        <v>496</v>
      </c>
    </row>
    <row r="267" spans="1:65" s="2" customFormat="1" ht="24.2" customHeight="1">
      <c r="A267" s="29"/>
      <c r="B267" s="121"/>
      <c r="C267" s="170" t="s">
        <v>363</v>
      </c>
      <c r="D267" s="170" t="s">
        <v>220</v>
      </c>
      <c r="E267" s="171" t="s">
        <v>497</v>
      </c>
      <c r="F267" s="172" t="s">
        <v>498</v>
      </c>
      <c r="G267" s="173" t="s">
        <v>284</v>
      </c>
      <c r="H267" s="174">
        <v>2</v>
      </c>
      <c r="I267" s="175"/>
      <c r="J267" s="174">
        <f t="shared" si="55"/>
        <v>0</v>
      </c>
      <c r="K267" s="176"/>
      <c r="L267" s="177"/>
      <c r="M267" s="178" t="s">
        <v>1</v>
      </c>
      <c r="N267" s="179" t="s">
        <v>40</v>
      </c>
      <c r="O267" s="55"/>
      <c r="P267" s="165">
        <f t="shared" si="56"/>
        <v>0</v>
      </c>
      <c r="Q267" s="165">
        <v>0</v>
      </c>
      <c r="R267" s="165">
        <f t="shared" si="57"/>
        <v>0</v>
      </c>
      <c r="S267" s="165">
        <v>0</v>
      </c>
      <c r="T267" s="166">
        <f t="shared" si="58"/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67" t="s">
        <v>190</v>
      </c>
      <c r="AT267" s="167" t="s">
        <v>220</v>
      </c>
      <c r="AU267" s="167" t="s">
        <v>153</v>
      </c>
      <c r="AY267" s="14" t="s">
        <v>175</v>
      </c>
      <c r="BE267" s="168">
        <f t="shared" si="59"/>
        <v>0</v>
      </c>
      <c r="BF267" s="168">
        <f t="shared" si="60"/>
        <v>0</v>
      </c>
      <c r="BG267" s="168">
        <f t="shared" si="61"/>
        <v>0</v>
      </c>
      <c r="BH267" s="168">
        <f t="shared" si="62"/>
        <v>0</v>
      </c>
      <c r="BI267" s="168">
        <f t="shared" si="63"/>
        <v>0</v>
      </c>
      <c r="BJ267" s="14" t="s">
        <v>153</v>
      </c>
      <c r="BK267" s="169">
        <f t="shared" si="64"/>
        <v>0</v>
      </c>
      <c r="BL267" s="14" t="s">
        <v>181</v>
      </c>
      <c r="BM267" s="167" t="s">
        <v>499</v>
      </c>
    </row>
    <row r="268" spans="1:65" s="2" customFormat="1" ht="24.2" customHeight="1">
      <c r="A268" s="29"/>
      <c r="B268" s="121"/>
      <c r="C268" s="170" t="s">
        <v>500</v>
      </c>
      <c r="D268" s="170" t="s">
        <v>220</v>
      </c>
      <c r="E268" s="171" t="s">
        <v>501</v>
      </c>
      <c r="F268" s="172" t="s">
        <v>502</v>
      </c>
      <c r="G268" s="173" t="s">
        <v>284</v>
      </c>
      <c r="H268" s="174">
        <v>1</v>
      </c>
      <c r="I268" s="175"/>
      <c r="J268" s="174">
        <f t="shared" si="55"/>
        <v>0</v>
      </c>
      <c r="K268" s="176"/>
      <c r="L268" s="177"/>
      <c r="M268" s="178" t="s">
        <v>1</v>
      </c>
      <c r="N268" s="179" t="s">
        <v>40</v>
      </c>
      <c r="O268" s="55"/>
      <c r="P268" s="165">
        <f t="shared" si="56"/>
        <v>0</v>
      </c>
      <c r="Q268" s="165">
        <v>0</v>
      </c>
      <c r="R268" s="165">
        <f t="shared" si="57"/>
        <v>0</v>
      </c>
      <c r="S268" s="165">
        <v>0</v>
      </c>
      <c r="T268" s="166">
        <f t="shared" si="58"/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67" t="s">
        <v>190</v>
      </c>
      <c r="AT268" s="167" t="s">
        <v>220</v>
      </c>
      <c r="AU268" s="167" t="s">
        <v>153</v>
      </c>
      <c r="AY268" s="14" t="s">
        <v>175</v>
      </c>
      <c r="BE268" s="168">
        <f t="shared" si="59"/>
        <v>0</v>
      </c>
      <c r="BF268" s="168">
        <f t="shared" si="60"/>
        <v>0</v>
      </c>
      <c r="BG268" s="168">
        <f t="shared" si="61"/>
        <v>0</v>
      </c>
      <c r="BH268" s="168">
        <f t="shared" si="62"/>
        <v>0</v>
      </c>
      <c r="BI268" s="168">
        <f t="shared" si="63"/>
        <v>0</v>
      </c>
      <c r="BJ268" s="14" t="s">
        <v>153</v>
      </c>
      <c r="BK268" s="169">
        <f t="shared" si="64"/>
        <v>0</v>
      </c>
      <c r="BL268" s="14" t="s">
        <v>181</v>
      </c>
      <c r="BM268" s="167" t="s">
        <v>503</v>
      </c>
    </row>
    <row r="269" spans="1:65" s="2" customFormat="1" ht="14.45" customHeight="1">
      <c r="A269" s="29"/>
      <c r="B269" s="121"/>
      <c r="C269" s="156" t="s">
        <v>367</v>
      </c>
      <c r="D269" s="156" t="s">
        <v>177</v>
      </c>
      <c r="E269" s="157" t="s">
        <v>504</v>
      </c>
      <c r="F269" s="158" t="s">
        <v>505</v>
      </c>
      <c r="G269" s="159" t="s">
        <v>284</v>
      </c>
      <c r="H269" s="160">
        <v>1</v>
      </c>
      <c r="I269" s="161"/>
      <c r="J269" s="160">
        <f t="shared" si="55"/>
        <v>0</v>
      </c>
      <c r="K269" s="162"/>
      <c r="L269" s="30"/>
      <c r="M269" s="163" t="s">
        <v>1</v>
      </c>
      <c r="N269" s="164" t="s">
        <v>40</v>
      </c>
      <c r="O269" s="55"/>
      <c r="P269" s="165">
        <f t="shared" si="56"/>
        <v>0</v>
      </c>
      <c r="Q269" s="165">
        <v>0</v>
      </c>
      <c r="R269" s="165">
        <f t="shared" si="57"/>
        <v>0</v>
      </c>
      <c r="S269" s="165">
        <v>0</v>
      </c>
      <c r="T269" s="166">
        <f t="shared" si="58"/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67" t="s">
        <v>181</v>
      </c>
      <c r="AT269" s="167" t="s">
        <v>177</v>
      </c>
      <c r="AU269" s="167" t="s">
        <v>153</v>
      </c>
      <c r="AY269" s="14" t="s">
        <v>175</v>
      </c>
      <c r="BE269" s="168">
        <f t="shared" si="59"/>
        <v>0</v>
      </c>
      <c r="BF269" s="168">
        <f t="shared" si="60"/>
        <v>0</v>
      </c>
      <c r="BG269" s="168">
        <f t="shared" si="61"/>
        <v>0</v>
      </c>
      <c r="BH269" s="168">
        <f t="shared" si="62"/>
        <v>0</v>
      </c>
      <c r="BI269" s="168">
        <f t="shared" si="63"/>
        <v>0</v>
      </c>
      <c r="BJ269" s="14" t="s">
        <v>153</v>
      </c>
      <c r="BK269" s="169">
        <f t="shared" si="64"/>
        <v>0</v>
      </c>
      <c r="BL269" s="14" t="s">
        <v>181</v>
      </c>
      <c r="BM269" s="167" t="s">
        <v>506</v>
      </c>
    </row>
    <row r="270" spans="1:65" s="2" customFormat="1" ht="14.45" customHeight="1">
      <c r="A270" s="29"/>
      <c r="B270" s="121"/>
      <c r="C270" s="170" t="s">
        <v>507</v>
      </c>
      <c r="D270" s="170" t="s">
        <v>220</v>
      </c>
      <c r="E270" s="171" t="s">
        <v>508</v>
      </c>
      <c r="F270" s="172" t="s">
        <v>509</v>
      </c>
      <c r="G270" s="173" t="s">
        <v>284</v>
      </c>
      <c r="H270" s="174">
        <v>1</v>
      </c>
      <c r="I270" s="175"/>
      <c r="J270" s="174">
        <f t="shared" si="55"/>
        <v>0</v>
      </c>
      <c r="K270" s="176"/>
      <c r="L270" s="177"/>
      <c r="M270" s="178" t="s">
        <v>1</v>
      </c>
      <c r="N270" s="179" t="s">
        <v>40</v>
      </c>
      <c r="O270" s="55"/>
      <c r="P270" s="165">
        <f t="shared" si="56"/>
        <v>0</v>
      </c>
      <c r="Q270" s="165">
        <v>0</v>
      </c>
      <c r="R270" s="165">
        <f t="shared" si="57"/>
        <v>0</v>
      </c>
      <c r="S270" s="165">
        <v>0</v>
      </c>
      <c r="T270" s="166">
        <f t="shared" si="58"/>
        <v>0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67" t="s">
        <v>190</v>
      </c>
      <c r="AT270" s="167" t="s">
        <v>220</v>
      </c>
      <c r="AU270" s="167" t="s">
        <v>153</v>
      </c>
      <c r="AY270" s="14" t="s">
        <v>175</v>
      </c>
      <c r="BE270" s="168">
        <f t="shared" si="59"/>
        <v>0</v>
      </c>
      <c r="BF270" s="168">
        <f t="shared" si="60"/>
        <v>0</v>
      </c>
      <c r="BG270" s="168">
        <f t="shared" si="61"/>
        <v>0</v>
      </c>
      <c r="BH270" s="168">
        <f t="shared" si="62"/>
        <v>0</v>
      </c>
      <c r="BI270" s="168">
        <f t="shared" si="63"/>
        <v>0</v>
      </c>
      <c r="BJ270" s="14" t="s">
        <v>153</v>
      </c>
      <c r="BK270" s="169">
        <f t="shared" si="64"/>
        <v>0</v>
      </c>
      <c r="BL270" s="14" t="s">
        <v>181</v>
      </c>
      <c r="BM270" s="167" t="s">
        <v>510</v>
      </c>
    </row>
    <row r="271" spans="1:65" s="2" customFormat="1" ht="14.45" customHeight="1">
      <c r="A271" s="29"/>
      <c r="B271" s="121"/>
      <c r="C271" s="170" t="s">
        <v>373</v>
      </c>
      <c r="D271" s="170" t="s">
        <v>220</v>
      </c>
      <c r="E271" s="171" t="s">
        <v>511</v>
      </c>
      <c r="F271" s="172" t="s">
        <v>512</v>
      </c>
      <c r="G271" s="173" t="s">
        <v>284</v>
      </c>
      <c r="H271" s="174">
        <v>1</v>
      </c>
      <c r="I271" s="175"/>
      <c r="J271" s="174">
        <f t="shared" si="55"/>
        <v>0</v>
      </c>
      <c r="K271" s="176"/>
      <c r="L271" s="177"/>
      <c r="M271" s="178" t="s">
        <v>1</v>
      </c>
      <c r="N271" s="179" t="s">
        <v>40</v>
      </c>
      <c r="O271" s="55"/>
      <c r="P271" s="165">
        <f t="shared" si="56"/>
        <v>0</v>
      </c>
      <c r="Q271" s="165">
        <v>0</v>
      </c>
      <c r="R271" s="165">
        <f t="shared" si="57"/>
        <v>0</v>
      </c>
      <c r="S271" s="165">
        <v>0</v>
      </c>
      <c r="T271" s="166">
        <f t="shared" si="58"/>
        <v>0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67" t="s">
        <v>190</v>
      </c>
      <c r="AT271" s="167" t="s">
        <v>220</v>
      </c>
      <c r="AU271" s="167" t="s">
        <v>153</v>
      </c>
      <c r="AY271" s="14" t="s">
        <v>175</v>
      </c>
      <c r="BE271" s="168">
        <f t="shared" si="59"/>
        <v>0</v>
      </c>
      <c r="BF271" s="168">
        <f t="shared" si="60"/>
        <v>0</v>
      </c>
      <c r="BG271" s="168">
        <f t="shared" si="61"/>
        <v>0</v>
      </c>
      <c r="BH271" s="168">
        <f t="shared" si="62"/>
        <v>0</v>
      </c>
      <c r="BI271" s="168">
        <f t="shared" si="63"/>
        <v>0</v>
      </c>
      <c r="BJ271" s="14" t="s">
        <v>153</v>
      </c>
      <c r="BK271" s="169">
        <f t="shared" si="64"/>
        <v>0</v>
      </c>
      <c r="BL271" s="14" t="s">
        <v>181</v>
      </c>
      <c r="BM271" s="167" t="s">
        <v>513</v>
      </c>
    </row>
    <row r="272" spans="1:65" s="2" customFormat="1" ht="24.2" customHeight="1">
      <c r="A272" s="29"/>
      <c r="B272" s="121"/>
      <c r="C272" s="156" t="s">
        <v>514</v>
      </c>
      <c r="D272" s="156" t="s">
        <v>177</v>
      </c>
      <c r="E272" s="157" t="s">
        <v>515</v>
      </c>
      <c r="F272" s="158" t="s">
        <v>516</v>
      </c>
      <c r="G272" s="159" t="s">
        <v>284</v>
      </c>
      <c r="H272" s="160">
        <v>2</v>
      </c>
      <c r="I272" s="161"/>
      <c r="J272" s="160">
        <f t="shared" si="55"/>
        <v>0</v>
      </c>
      <c r="K272" s="162"/>
      <c r="L272" s="30"/>
      <c r="M272" s="163" t="s">
        <v>1</v>
      </c>
      <c r="N272" s="164" t="s">
        <v>40</v>
      </c>
      <c r="O272" s="55"/>
      <c r="P272" s="165">
        <f t="shared" si="56"/>
        <v>0</v>
      </c>
      <c r="Q272" s="165">
        <v>0</v>
      </c>
      <c r="R272" s="165">
        <f t="shared" si="57"/>
        <v>0</v>
      </c>
      <c r="S272" s="165">
        <v>0</v>
      </c>
      <c r="T272" s="166">
        <f t="shared" si="58"/>
        <v>0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67" t="s">
        <v>181</v>
      </c>
      <c r="AT272" s="167" t="s">
        <v>177</v>
      </c>
      <c r="AU272" s="167" t="s">
        <v>153</v>
      </c>
      <c r="AY272" s="14" t="s">
        <v>175</v>
      </c>
      <c r="BE272" s="168">
        <f t="shared" si="59"/>
        <v>0</v>
      </c>
      <c r="BF272" s="168">
        <f t="shared" si="60"/>
        <v>0</v>
      </c>
      <c r="BG272" s="168">
        <f t="shared" si="61"/>
        <v>0</v>
      </c>
      <c r="BH272" s="168">
        <f t="shared" si="62"/>
        <v>0</v>
      </c>
      <c r="BI272" s="168">
        <f t="shared" si="63"/>
        <v>0</v>
      </c>
      <c r="BJ272" s="14" t="s">
        <v>153</v>
      </c>
      <c r="BK272" s="169">
        <f t="shared" si="64"/>
        <v>0</v>
      </c>
      <c r="BL272" s="14" t="s">
        <v>181</v>
      </c>
      <c r="BM272" s="167" t="s">
        <v>517</v>
      </c>
    </row>
    <row r="273" spans="1:65" s="2" customFormat="1" ht="14.45" customHeight="1">
      <c r="A273" s="29"/>
      <c r="B273" s="121"/>
      <c r="C273" s="156" t="s">
        <v>376</v>
      </c>
      <c r="D273" s="156" t="s">
        <v>177</v>
      </c>
      <c r="E273" s="157" t="s">
        <v>518</v>
      </c>
      <c r="F273" s="158" t="s">
        <v>519</v>
      </c>
      <c r="G273" s="159" t="s">
        <v>396</v>
      </c>
      <c r="H273" s="160">
        <v>49</v>
      </c>
      <c r="I273" s="161"/>
      <c r="J273" s="160">
        <f t="shared" si="55"/>
        <v>0</v>
      </c>
      <c r="K273" s="162"/>
      <c r="L273" s="30"/>
      <c r="M273" s="163" t="s">
        <v>1</v>
      </c>
      <c r="N273" s="164" t="s">
        <v>40</v>
      </c>
      <c r="O273" s="55"/>
      <c r="P273" s="165">
        <f t="shared" si="56"/>
        <v>0</v>
      </c>
      <c r="Q273" s="165">
        <v>0</v>
      </c>
      <c r="R273" s="165">
        <f t="shared" si="57"/>
        <v>0</v>
      </c>
      <c r="S273" s="165">
        <v>0</v>
      </c>
      <c r="T273" s="166">
        <f t="shared" si="58"/>
        <v>0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67" t="s">
        <v>181</v>
      </c>
      <c r="AT273" s="167" t="s">
        <v>177</v>
      </c>
      <c r="AU273" s="167" t="s">
        <v>153</v>
      </c>
      <c r="AY273" s="14" t="s">
        <v>175</v>
      </c>
      <c r="BE273" s="168">
        <f t="shared" si="59"/>
        <v>0</v>
      </c>
      <c r="BF273" s="168">
        <f t="shared" si="60"/>
        <v>0</v>
      </c>
      <c r="BG273" s="168">
        <f t="shared" si="61"/>
        <v>0</v>
      </c>
      <c r="BH273" s="168">
        <f t="shared" si="62"/>
        <v>0</v>
      </c>
      <c r="BI273" s="168">
        <f t="shared" si="63"/>
        <v>0</v>
      </c>
      <c r="BJ273" s="14" t="s">
        <v>153</v>
      </c>
      <c r="BK273" s="169">
        <f t="shared" si="64"/>
        <v>0</v>
      </c>
      <c r="BL273" s="14" t="s">
        <v>181</v>
      </c>
      <c r="BM273" s="167" t="s">
        <v>520</v>
      </c>
    </row>
    <row r="274" spans="1:65" s="2" customFormat="1" ht="24.2" customHeight="1">
      <c r="A274" s="29"/>
      <c r="B274" s="121"/>
      <c r="C274" s="156" t="s">
        <v>521</v>
      </c>
      <c r="D274" s="156" t="s">
        <v>177</v>
      </c>
      <c r="E274" s="157" t="s">
        <v>522</v>
      </c>
      <c r="F274" s="158" t="s">
        <v>523</v>
      </c>
      <c r="G274" s="159" t="s">
        <v>396</v>
      </c>
      <c r="H274" s="160">
        <v>49</v>
      </c>
      <c r="I274" s="161"/>
      <c r="J274" s="160">
        <f t="shared" si="55"/>
        <v>0</v>
      </c>
      <c r="K274" s="162"/>
      <c r="L274" s="30"/>
      <c r="M274" s="163" t="s">
        <v>1</v>
      </c>
      <c r="N274" s="164" t="s">
        <v>40</v>
      </c>
      <c r="O274" s="55"/>
      <c r="P274" s="165">
        <f t="shared" si="56"/>
        <v>0</v>
      </c>
      <c r="Q274" s="165">
        <v>0</v>
      </c>
      <c r="R274" s="165">
        <f t="shared" si="57"/>
        <v>0</v>
      </c>
      <c r="S274" s="165">
        <v>0</v>
      </c>
      <c r="T274" s="166">
        <f t="shared" si="58"/>
        <v>0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67" t="s">
        <v>181</v>
      </c>
      <c r="AT274" s="167" t="s">
        <v>177</v>
      </c>
      <c r="AU274" s="167" t="s">
        <v>153</v>
      </c>
      <c r="AY274" s="14" t="s">
        <v>175</v>
      </c>
      <c r="BE274" s="168">
        <f t="shared" si="59"/>
        <v>0</v>
      </c>
      <c r="BF274" s="168">
        <f t="shared" si="60"/>
        <v>0</v>
      </c>
      <c r="BG274" s="168">
        <f t="shared" si="61"/>
        <v>0</v>
      </c>
      <c r="BH274" s="168">
        <f t="shared" si="62"/>
        <v>0</v>
      </c>
      <c r="BI274" s="168">
        <f t="shared" si="63"/>
        <v>0</v>
      </c>
      <c r="BJ274" s="14" t="s">
        <v>153</v>
      </c>
      <c r="BK274" s="169">
        <f t="shared" si="64"/>
        <v>0</v>
      </c>
      <c r="BL274" s="14" t="s">
        <v>181</v>
      </c>
      <c r="BM274" s="167" t="s">
        <v>524</v>
      </c>
    </row>
    <row r="275" spans="1:65" s="12" customFormat="1" ht="22.9" customHeight="1">
      <c r="B275" s="143"/>
      <c r="D275" s="144" t="s">
        <v>73</v>
      </c>
      <c r="E275" s="154" t="s">
        <v>205</v>
      </c>
      <c r="F275" s="154" t="s">
        <v>525</v>
      </c>
      <c r="I275" s="146"/>
      <c r="J275" s="155">
        <f>BK275</f>
        <v>0</v>
      </c>
      <c r="L275" s="143"/>
      <c r="M275" s="148"/>
      <c r="N275" s="149"/>
      <c r="O275" s="149"/>
      <c r="P275" s="150">
        <f>SUM(P276:P291)</f>
        <v>0</v>
      </c>
      <c r="Q275" s="149"/>
      <c r="R275" s="150">
        <f>SUM(R276:R291)</f>
        <v>1.3860000000000001E-3</v>
      </c>
      <c r="S275" s="149"/>
      <c r="T275" s="151">
        <f>SUM(T276:T291)</f>
        <v>5.7871199999999998</v>
      </c>
      <c r="AR275" s="144" t="s">
        <v>82</v>
      </c>
      <c r="AT275" s="152" t="s">
        <v>73</v>
      </c>
      <c r="AU275" s="152" t="s">
        <v>82</v>
      </c>
      <c r="AY275" s="144" t="s">
        <v>175</v>
      </c>
      <c r="BK275" s="153">
        <f>SUM(BK276:BK291)</f>
        <v>0</v>
      </c>
    </row>
    <row r="276" spans="1:65" s="2" customFormat="1" ht="24.2" customHeight="1">
      <c r="A276" s="29"/>
      <c r="B276" s="121"/>
      <c r="C276" s="156" t="s">
        <v>380</v>
      </c>
      <c r="D276" s="156" t="s">
        <v>177</v>
      </c>
      <c r="E276" s="157" t="s">
        <v>526</v>
      </c>
      <c r="F276" s="158" t="s">
        <v>527</v>
      </c>
      <c r="G276" s="159" t="s">
        <v>226</v>
      </c>
      <c r="H276" s="160">
        <v>3.3</v>
      </c>
      <c r="I276" s="161"/>
      <c r="J276" s="160">
        <f t="shared" ref="J276:J291" si="65">ROUND(I276*H276,3)</f>
        <v>0</v>
      </c>
      <c r="K276" s="162"/>
      <c r="L276" s="30"/>
      <c r="M276" s="163" t="s">
        <v>1</v>
      </c>
      <c r="N276" s="164" t="s">
        <v>40</v>
      </c>
      <c r="O276" s="55"/>
      <c r="P276" s="165">
        <f t="shared" ref="P276:P291" si="66">O276*H276</f>
        <v>0</v>
      </c>
      <c r="Q276" s="165">
        <v>4.2000000000000002E-4</v>
      </c>
      <c r="R276" s="165">
        <f t="shared" ref="R276:R291" si="67">Q276*H276</f>
        <v>1.3860000000000001E-3</v>
      </c>
      <c r="S276" s="165">
        <v>0</v>
      </c>
      <c r="T276" s="166">
        <f t="shared" ref="T276:T291" si="68">S276*H276</f>
        <v>0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67" t="s">
        <v>181</v>
      </c>
      <c r="AT276" s="167" t="s">
        <v>177</v>
      </c>
      <c r="AU276" s="167" t="s">
        <v>153</v>
      </c>
      <c r="AY276" s="14" t="s">
        <v>175</v>
      </c>
      <c r="BE276" s="168">
        <f t="shared" ref="BE276:BE291" si="69">IF(N276="základná",J276,0)</f>
        <v>0</v>
      </c>
      <c r="BF276" s="168">
        <f t="shared" ref="BF276:BF291" si="70">IF(N276="znížená",J276,0)</f>
        <v>0</v>
      </c>
      <c r="BG276" s="168">
        <f t="shared" ref="BG276:BG291" si="71">IF(N276="zákl. prenesená",J276,0)</f>
        <v>0</v>
      </c>
      <c r="BH276" s="168">
        <f t="shared" ref="BH276:BH291" si="72">IF(N276="zníž. prenesená",J276,0)</f>
        <v>0</v>
      </c>
      <c r="BI276" s="168">
        <f t="shared" ref="BI276:BI291" si="73">IF(N276="nulová",J276,0)</f>
        <v>0</v>
      </c>
      <c r="BJ276" s="14" t="s">
        <v>153</v>
      </c>
      <c r="BK276" s="169">
        <f t="shared" ref="BK276:BK291" si="74">ROUND(I276*H276,3)</f>
        <v>0</v>
      </c>
      <c r="BL276" s="14" t="s">
        <v>181</v>
      </c>
      <c r="BM276" s="167" t="s">
        <v>528</v>
      </c>
    </row>
    <row r="277" spans="1:65" s="2" customFormat="1" ht="14.45" customHeight="1">
      <c r="A277" s="29"/>
      <c r="B277" s="121"/>
      <c r="C277" s="156" t="s">
        <v>529</v>
      </c>
      <c r="D277" s="156" t="s">
        <v>177</v>
      </c>
      <c r="E277" s="157" t="s">
        <v>530</v>
      </c>
      <c r="F277" s="158" t="s">
        <v>531</v>
      </c>
      <c r="G277" s="159" t="s">
        <v>226</v>
      </c>
      <c r="H277" s="160">
        <v>151.24</v>
      </c>
      <c r="I277" s="161"/>
      <c r="J277" s="160">
        <f t="shared" si="65"/>
        <v>0</v>
      </c>
      <c r="K277" s="162"/>
      <c r="L277" s="30"/>
      <c r="M277" s="163" t="s">
        <v>1</v>
      </c>
      <c r="N277" s="164" t="s">
        <v>40</v>
      </c>
      <c r="O277" s="55"/>
      <c r="P277" s="165">
        <f t="shared" si="66"/>
        <v>0</v>
      </c>
      <c r="Q277" s="165">
        <v>0</v>
      </c>
      <c r="R277" s="165">
        <f t="shared" si="67"/>
        <v>0</v>
      </c>
      <c r="S277" s="165">
        <v>0</v>
      </c>
      <c r="T277" s="166">
        <f t="shared" si="68"/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67" t="s">
        <v>181</v>
      </c>
      <c r="AT277" s="167" t="s">
        <v>177</v>
      </c>
      <c r="AU277" s="167" t="s">
        <v>153</v>
      </c>
      <c r="AY277" s="14" t="s">
        <v>175</v>
      </c>
      <c r="BE277" s="168">
        <f t="shared" si="69"/>
        <v>0</v>
      </c>
      <c r="BF277" s="168">
        <f t="shared" si="70"/>
        <v>0</v>
      </c>
      <c r="BG277" s="168">
        <f t="shared" si="71"/>
        <v>0</v>
      </c>
      <c r="BH277" s="168">
        <f t="shared" si="72"/>
        <v>0</v>
      </c>
      <c r="BI277" s="168">
        <f t="shared" si="73"/>
        <v>0</v>
      </c>
      <c r="BJ277" s="14" t="s">
        <v>153</v>
      </c>
      <c r="BK277" s="169">
        <f t="shared" si="74"/>
        <v>0</v>
      </c>
      <c r="BL277" s="14" t="s">
        <v>181</v>
      </c>
      <c r="BM277" s="167" t="s">
        <v>532</v>
      </c>
    </row>
    <row r="278" spans="1:65" s="2" customFormat="1" ht="37.9" customHeight="1">
      <c r="A278" s="29"/>
      <c r="B278" s="121"/>
      <c r="C278" s="156" t="s">
        <v>384</v>
      </c>
      <c r="D278" s="156" t="s">
        <v>177</v>
      </c>
      <c r="E278" s="157" t="s">
        <v>533</v>
      </c>
      <c r="F278" s="158" t="s">
        <v>534</v>
      </c>
      <c r="G278" s="159" t="s">
        <v>180</v>
      </c>
      <c r="H278" s="160">
        <v>19.308</v>
      </c>
      <c r="I278" s="161"/>
      <c r="J278" s="160">
        <f t="shared" si="65"/>
        <v>0</v>
      </c>
      <c r="K278" s="162"/>
      <c r="L278" s="30"/>
      <c r="M278" s="163" t="s">
        <v>1</v>
      </c>
      <c r="N278" s="164" t="s">
        <v>40</v>
      </c>
      <c r="O278" s="55"/>
      <c r="P278" s="165">
        <f t="shared" si="66"/>
        <v>0</v>
      </c>
      <c r="Q278" s="165">
        <v>0</v>
      </c>
      <c r="R278" s="165">
        <f t="shared" si="67"/>
        <v>0</v>
      </c>
      <c r="S278" s="165">
        <v>0</v>
      </c>
      <c r="T278" s="166">
        <f t="shared" si="68"/>
        <v>0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67" t="s">
        <v>181</v>
      </c>
      <c r="AT278" s="167" t="s">
        <v>177</v>
      </c>
      <c r="AU278" s="167" t="s">
        <v>153</v>
      </c>
      <c r="AY278" s="14" t="s">
        <v>175</v>
      </c>
      <c r="BE278" s="168">
        <f t="shared" si="69"/>
        <v>0</v>
      </c>
      <c r="BF278" s="168">
        <f t="shared" si="70"/>
        <v>0</v>
      </c>
      <c r="BG278" s="168">
        <f t="shared" si="71"/>
        <v>0</v>
      </c>
      <c r="BH278" s="168">
        <f t="shared" si="72"/>
        <v>0</v>
      </c>
      <c r="BI278" s="168">
        <f t="shared" si="73"/>
        <v>0</v>
      </c>
      <c r="BJ278" s="14" t="s">
        <v>153</v>
      </c>
      <c r="BK278" s="169">
        <f t="shared" si="74"/>
        <v>0</v>
      </c>
      <c r="BL278" s="14" t="s">
        <v>181</v>
      </c>
      <c r="BM278" s="167" t="s">
        <v>535</v>
      </c>
    </row>
    <row r="279" spans="1:65" s="2" customFormat="1" ht="24.2" customHeight="1">
      <c r="A279" s="29"/>
      <c r="B279" s="121"/>
      <c r="C279" s="156" t="s">
        <v>536</v>
      </c>
      <c r="D279" s="156" t="s">
        <v>177</v>
      </c>
      <c r="E279" s="157" t="s">
        <v>537</v>
      </c>
      <c r="F279" s="158" t="s">
        <v>538</v>
      </c>
      <c r="G279" s="159" t="s">
        <v>180</v>
      </c>
      <c r="H279" s="160">
        <v>3.42</v>
      </c>
      <c r="I279" s="161"/>
      <c r="J279" s="160">
        <f t="shared" si="65"/>
        <v>0</v>
      </c>
      <c r="K279" s="162"/>
      <c r="L279" s="30"/>
      <c r="M279" s="163" t="s">
        <v>1</v>
      </c>
      <c r="N279" s="164" t="s">
        <v>40</v>
      </c>
      <c r="O279" s="55"/>
      <c r="P279" s="165">
        <f t="shared" si="66"/>
        <v>0</v>
      </c>
      <c r="Q279" s="165">
        <v>0</v>
      </c>
      <c r="R279" s="165">
        <f t="shared" si="67"/>
        <v>0</v>
      </c>
      <c r="S279" s="165">
        <v>0</v>
      </c>
      <c r="T279" s="166">
        <f t="shared" si="68"/>
        <v>0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R279" s="167" t="s">
        <v>181</v>
      </c>
      <c r="AT279" s="167" t="s">
        <v>177</v>
      </c>
      <c r="AU279" s="167" t="s">
        <v>153</v>
      </c>
      <c r="AY279" s="14" t="s">
        <v>175</v>
      </c>
      <c r="BE279" s="168">
        <f t="shared" si="69"/>
        <v>0</v>
      </c>
      <c r="BF279" s="168">
        <f t="shared" si="70"/>
        <v>0</v>
      </c>
      <c r="BG279" s="168">
        <f t="shared" si="71"/>
        <v>0</v>
      </c>
      <c r="BH279" s="168">
        <f t="shared" si="72"/>
        <v>0</v>
      </c>
      <c r="BI279" s="168">
        <f t="shared" si="73"/>
        <v>0</v>
      </c>
      <c r="BJ279" s="14" t="s">
        <v>153</v>
      </c>
      <c r="BK279" s="169">
        <f t="shared" si="74"/>
        <v>0</v>
      </c>
      <c r="BL279" s="14" t="s">
        <v>181</v>
      </c>
      <c r="BM279" s="167" t="s">
        <v>539</v>
      </c>
    </row>
    <row r="280" spans="1:65" s="2" customFormat="1" ht="24.2" customHeight="1">
      <c r="A280" s="29"/>
      <c r="B280" s="121"/>
      <c r="C280" s="156" t="s">
        <v>388</v>
      </c>
      <c r="D280" s="156" t="s">
        <v>177</v>
      </c>
      <c r="E280" s="157" t="s">
        <v>540</v>
      </c>
      <c r="F280" s="158" t="s">
        <v>541</v>
      </c>
      <c r="G280" s="159" t="s">
        <v>226</v>
      </c>
      <c r="H280" s="160">
        <v>1.8</v>
      </c>
      <c r="I280" s="161"/>
      <c r="J280" s="160">
        <f t="shared" si="65"/>
        <v>0</v>
      </c>
      <c r="K280" s="162"/>
      <c r="L280" s="30"/>
      <c r="M280" s="163" t="s">
        <v>1</v>
      </c>
      <c r="N280" s="164" t="s">
        <v>40</v>
      </c>
      <c r="O280" s="55"/>
      <c r="P280" s="165">
        <f t="shared" si="66"/>
        <v>0</v>
      </c>
      <c r="Q280" s="165">
        <v>0</v>
      </c>
      <c r="R280" s="165">
        <f t="shared" si="67"/>
        <v>0</v>
      </c>
      <c r="S280" s="165">
        <v>0</v>
      </c>
      <c r="T280" s="166">
        <f t="shared" si="68"/>
        <v>0</v>
      </c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R280" s="167" t="s">
        <v>181</v>
      </c>
      <c r="AT280" s="167" t="s">
        <v>177</v>
      </c>
      <c r="AU280" s="167" t="s">
        <v>153</v>
      </c>
      <c r="AY280" s="14" t="s">
        <v>175</v>
      </c>
      <c r="BE280" s="168">
        <f t="shared" si="69"/>
        <v>0</v>
      </c>
      <c r="BF280" s="168">
        <f t="shared" si="70"/>
        <v>0</v>
      </c>
      <c r="BG280" s="168">
        <f t="shared" si="71"/>
        <v>0</v>
      </c>
      <c r="BH280" s="168">
        <f t="shared" si="72"/>
        <v>0</v>
      </c>
      <c r="BI280" s="168">
        <f t="shared" si="73"/>
        <v>0</v>
      </c>
      <c r="BJ280" s="14" t="s">
        <v>153</v>
      </c>
      <c r="BK280" s="169">
        <f t="shared" si="74"/>
        <v>0</v>
      </c>
      <c r="BL280" s="14" t="s">
        <v>181</v>
      </c>
      <c r="BM280" s="167" t="s">
        <v>542</v>
      </c>
    </row>
    <row r="281" spans="1:65" s="2" customFormat="1" ht="24.2" customHeight="1">
      <c r="A281" s="29"/>
      <c r="B281" s="121"/>
      <c r="C281" s="156" t="s">
        <v>543</v>
      </c>
      <c r="D281" s="156" t="s">
        <v>177</v>
      </c>
      <c r="E281" s="157" t="s">
        <v>544</v>
      </c>
      <c r="F281" s="158" t="s">
        <v>545</v>
      </c>
      <c r="G281" s="159" t="s">
        <v>226</v>
      </c>
      <c r="H281" s="160">
        <v>6.21</v>
      </c>
      <c r="I281" s="161"/>
      <c r="J281" s="160">
        <f t="shared" si="65"/>
        <v>0</v>
      </c>
      <c r="K281" s="162"/>
      <c r="L281" s="30"/>
      <c r="M281" s="163" t="s">
        <v>1</v>
      </c>
      <c r="N281" s="164" t="s">
        <v>40</v>
      </c>
      <c r="O281" s="55"/>
      <c r="P281" s="165">
        <f t="shared" si="66"/>
        <v>0</v>
      </c>
      <c r="Q281" s="165">
        <v>0</v>
      </c>
      <c r="R281" s="165">
        <f t="shared" si="67"/>
        <v>0</v>
      </c>
      <c r="S281" s="165">
        <v>0.39200000000000002</v>
      </c>
      <c r="T281" s="166">
        <f t="shared" si="68"/>
        <v>2.43432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67" t="s">
        <v>181</v>
      </c>
      <c r="AT281" s="167" t="s">
        <v>177</v>
      </c>
      <c r="AU281" s="167" t="s">
        <v>153</v>
      </c>
      <c r="AY281" s="14" t="s">
        <v>175</v>
      </c>
      <c r="BE281" s="168">
        <f t="shared" si="69"/>
        <v>0</v>
      </c>
      <c r="BF281" s="168">
        <f t="shared" si="70"/>
        <v>0</v>
      </c>
      <c r="BG281" s="168">
        <f t="shared" si="71"/>
        <v>0</v>
      </c>
      <c r="BH281" s="168">
        <f t="shared" si="72"/>
        <v>0</v>
      </c>
      <c r="BI281" s="168">
        <f t="shared" si="73"/>
        <v>0</v>
      </c>
      <c r="BJ281" s="14" t="s">
        <v>153</v>
      </c>
      <c r="BK281" s="169">
        <f t="shared" si="74"/>
        <v>0</v>
      </c>
      <c r="BL281" s="14" t="s">
        <v>181</v>
      </c>
      <c r="BM281" s="167" t="s">
        <v>546</v>
      </c>
    </row>
    <row r="282" spans="1:65" s="2" customFormat="1" ht="37.9" customHeight="1">
      <c r="A282" s="29"/>
      <c r="B282" s="121"/>
      <c r="C282" s="156" t="s">
        <v>391</v>
      </c>
      <c r="D282" s="156" t="s">
        <v>177</v>
      </c>
      <c r="E282" s="157" t="s">
        <v>547</v>
      </c>
      <c r="F282" s="158" t="s">
        <v>548</v>
      </c>
      <c r="G282" s="159" t="s">
        <v>180</v>
      </c>
      <c r="H282" s="160">
        <v>1.524</v>
      </c>
      <c r="I282" s="161"/>
      <c r="J282" s="160">
        <f t="shared" si="65"/>
        <v>0</v>
      </c>
      <c r="K282" s="162"/>
      <c r="L282" s="30"/>
      <c r="M282" s="163" t="s">
        <v>1</v>
      </c>
      <c r="N282" s="164" t="s">
        <v>40</v>
      </c>
      <c r="O282" s="55"/>
      <c r="P282" s="165">
        <f t="shared" si="66"/>
        <v>0</v>
      </c>
      <c r="Q282" s="165">
        <v>0</v>
      </c>
      <c r="R282" s="165">
        <f t="shared" si="67"/>
        <v>0</v>
      </c>
      <c r="S282" s="165">
        <v>2.2000000000000002</v>
      </c>
      <c r="T282" s="166">
        <f t="shared" si="68"/>
        <v>3.3528000000000002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67" t="s">
        <v>181</v>
      </c>
      <c r="AT282" s="167" t="s">
        <v>177</v>
      </c>
      <c r="AU282" s="167" t="s">
        <v>153</v>
      </c>
      <c r="AY282" s="14" t="s">
        <v>175</v>
      </c>
      <c r="BE282" s="168">
        <f t="shared" si="69"/>
        <v>0</v>
      </c>
      <c r="BF282" s="168">
        <f t="shared" si="70"/>
        <v>0</v>
      </c>
      <c r="BG282" s="168">
        <f t="shared" si="71"/>
        <v>0</v>
      </c>
      <c r="BH282" s="168">
        <f t="shared" si="72"/>
        <v>0</v>
      </c>
      <c r="BI282" s="168">
        <f t="shared" si="73"/>
        <v>0</v>
      </c>
      <c r="BJ282" s="14" t="s">
        <v>153</v>
      </c>
      <c r="BK282" s="169">
        <f t="shared" si="74"/>
        <v>0</v>
      </c>
      <c r="BL282" s="14" t="s">
        <v>181</v>
      </c>
      <c r="BM282" s="167" t="s">
        <v>549</v>
      </c>
    </row>
    <row r="283" spans="1:65" s="2" customFormat="1" ht="14.45" customHeight="1">
      <c r="A283" s="29"/>
      <c r="B283" s="121"/>
      <c r="C283" s="156" t="s">
        <v>550</v>
      </c>
      <c r="D283" s="156" t="s">
        <v>177</v>
      </c>
      <c r="E283" s="157" t="s">
        <v>551</v>
      </c>
      <c r="F283" s="158" t="s">
        <v>552</v>
      </c>
      <c r="G283" s="159" t="s">
        <v>396</v>
      </c>
      <c r="H283" s="160">
        <v>25.2</v>
      </c>
      <c r="I283" s="161"/>
      <c r="J283" s="160">
        <f t="shared" si="65"/>
        <v>0</v>
      </c>
      <c r="K283" s="162"/>
      <c r="L283" s="30"/>
      <c r="M283" s="163" t="s">
        <v>1</v>
      </c>
      <c r="N283" s="164" t="s">
        <v>40</v>
      </c>
      <c r="O283" s="55"/>
      <c r="P283" s="165">
        <f t="shared" si="66"/>
        <v>0</v>
      </c>
      <c r="Q283" s="165">
        <v>0</v>
      </c>
      <c r="R283" s="165">
        <f t="shared" si="67"/>
        <v>0</v>
      </c>
      <c r="S283" s="165">
        <v>0</v>
      </c>
      <c r="T283" s="166">
        <f t="shared" si="68"/>
        <v>0</v>
      </c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R283" s="167" t="s">
        <v>181</v>
      </c>
      <c r="AT283" s="167" t="s">
        <v>177</v>
      </c>
      <c r="AU283" s="167" t="s">
        <v>153</v>
      </c>
      <c r="AY283" s="14" t="s">
        <v>175</v>
      </c>
      <c r="BE283" s="168">
        <f t="shared" si="69"/>
        <v>0</v>
      </c>
      <c r="BF283" s="168">
        <f t="shared" si="70"/>
        <v>0</v>
      </c>
      <c r="BG283" s="168">
        <f t="shared" si="71"/>
        <v>0</v>
      </c>
      <c r="BH283" s="168">
        <f t="shared" si="72"/>
        <v>0</v>
      </c>
      <c r="BI283" s="168">
        <f t="shared" si="73"/>
        <v>0</v>
      </c>
      <c r="BJ283" s="14" t="s">
        <v>153</v>
      </c>
      <c r="BK283" s="169">
        <f t="shared" si="74"/>
        <v>0</v>
      </c>
      <c r="BL283" s="14" t="s">
        <v>181</v>
      </c>
      <c r="BM283" s="167" t="s">
        <v>553</v>
      </c>
    </row>
    <row r="284" spans="1:65" s="2" customFormat="1" ht="24.2" customHeight="1">
      <c r="A284" s="29"/>
      <c r="B284" s="121"/>
      <c r="C284" s="156" t="s">
        <v>397</v>
      </c>
      <c r="D284" s="156" t="s">
        <v>177</v>
      </c>
      <c r="E284" s="157" t="s">
        <v>554</v>
      </c>
      <c r="F284" s="158" t="s">
        <v>555</v>
      </c>
      <c r="G284" s="159" t="s">
        <v>226</v>
      </c>
      <c r="H284" s="160">
        <v>7.2</v>
      </c>
      <c r="I284" s="161"/>
      <c r="J284" s="160">
        <f t="shared" si="65"/>
        <v>0</v>
      </c>
      <c r="K284" s="162"/>
      <c r="L284" s="30"/>
      <c r="M284" s="163" t="s">
        <v>1</v>
      </c>
      <c r="N284" s="164" t="s">
        <v>40</v>
      </c>
      <c r="O284" s="55"/>
      <c r="P284" s="165">
        <f t="shared" si="66"/>
        <v>0</v>
      </c>
      <c r="Q284" s="165">
        <v>0</v>
      </c>
      <c r="R284" s="165">
        <f t="shared" si="67"/>
        <v>0</v>
      </c>
      <c r="S284" s="165">
        <v>0</v>
      </c>
      <c r="T284" s="166">
        <f t="shared" si="68"/>
        <v>0</v>
      </c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R284" s="167" t="s">
        <v>181</v>
      </c>
      <c r="AT284" s="167" t="s">
        <v>177</v>
      </c>
      <c r="AU284" s="167" t="s">
        <v>153</v>
      </c>
      <c r="AY284" s="14" t="s">
        <v>175</v>
      </c>
      <c r="BE284" s="168">
        <f t="shared" si="69"/>
        <v>0</v>
      </c>
      <c r="BF284" s="168">
        <f t="shared" si="70"/>
        <v>0</v>
      </c>
      <c r="BG284" s="168">
        <f t="shared" si="71"/>
        <v>0</v>
      </c>
      <c r="BH284" s="168">
        <f t="shared" si="72"/>
        <v>0</v>
      </c>
      <c r="BI284" s="168">
        <f t="shared" si="73"/>
        <v>0</v>
      </c>
      <c r="BJ284" s="14" t="s">
        <v>153</v>
      </c>
      <c r="BK284" s="169">
        <f t="shared" si="74"/>
        <v>0</v>
      </c>
      <c r="BL284" s="14" t="s">
        <v>181</v>
      </c>
      <c r="BM284" s="167" t="s">
        <v>556</v>
      </c>
    </row>
    <row r="285" spans="1:65" s="2" customFormat="1" ht="24.2" customHeight="1">
      <c r="A285" s="29"/>
      <c r="B285" s="121"/>
      <c r="C285" s="156" t="s">
        <v>557</v>
      </c>
      <c r="D285" s="156" t="s">
        <v>177</v>
      </c>
      <c r="E285" s="157" t="s">
        <v>558</v>
      </c>
      <c r="F285" s="158" t="s">
        <v>559</v>
      </c>
      <c r="G285" s="159" t="s">
        <v>226</v>
      </c>
      <c r="H285" s="160">
        <v>9.6</v>
      </c>
      <c r="I285" s="161"/>
      <c r="J285" s="160">
        <f t="shared" si="65"/>
        <v>0</v>
      </c>
      <c r="K285" s="162"/>
      <c r="L285" s="30"/>
      <c r="M285" s="163" t="s">
        <v>1</v>
      </c>
      <c r="N285" s="164" t="s">
        <v>40</v>
      </c>
      <c r="O285" s="55"/>
      <c r="P285" s="165">
        <f t="shared" si="66"/>
        <v>0</v>
      </c>
      <c r="Q285" s="165">
        <v>0</v>
      </c>
      <c r="R285" s="165">
        <f t="shared" si="67"/>
        <v>0</v>
      </c>
      <c r="S285" s="165">
        <v>0</v>
      </c>
      <c r="T285" s="166">
        <f t="shared" si="68"/>
        <v>0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67" t="s">
        <v>181</v>
      </c>
      <c r="AT285" s="167" t="s">
        <v>177</v>
      </c>
      <c r="AU285" s="167" t="s">
        <v>153</v>
      </c>
      <c r="AY285" s="14" t="s">
        <v>175</v>
      </c>
      <c r="BE285" s="168">
        <f t="shared" si="69"/>
        <v>0</v>
      </c>
      <c r="BF285" s="168">
        <f t="shared" si="70"/>
        <v>0</v>
      </c>
      <c r="BG285" s="168">
        <f t="shared" si="71"/>
        <v>0</v>
      </c>
      <c r="BH285" s="168">
        <f t="shared" si="72"/>
        <v>0</v>
      </c>
      <c r="BI285" s="168">
        <f t="shared" si="73"/>
        <v>0</v>
      </c>
      <c r="BJ285" s="14" t="s">
        <v>153</v>
      </c>
      <c r="BK285" s="169">
        <f t="shared" si="74"/>
        <v>0</v>
      </c>
      <c r="BL285" s="14" t="s">
        <v>181</v>
      </c>
      <c r="BM285" s="167" t="s">
        <v>560</v>
      </c>
    </row>
    <row r="286" spans="1:65" s="2" customFormat="1" ht="14.45" customHeight="1">
      <c r="A286" s="29"/>
      <c r="B286" s="121"/>
      <c r="C286" s="156" t="s">
        <v>400</v>
      </c>
      <c r="D286" s="156" t="s">
        <v>177</v>
      </c>
      <c r="E286" s="157" t="s">
        <v>561</v>
      </c>
      <c r="F286" s="158" t="s">
        <v>562</v>
      </c>
      <c r="G286" s="159" t="s">
        <v>396</v>
      </c>
      <c r="H286" s="160">
        <v>11.55</v>
      </c>
      <c r="I286" s="161"/>
      <c r="J286" s="160">
        <f t="shared" si="65"/>
        <v>0</v>
      </c>
      <c r="K286" s="162"/>
      <c r="L286" s="30"/>
      <c r="M286" s="163" t="s">
        <v>1</v>
      </c>
      <c r="N286" s="164" t="s">
        <v>40</v>
      </c>
      <c r="O286" s="55"/>
      <c r="P286" s="165">
        <f t="shared" si="66"/>
        <v>0</v>
      </c>
      <c r="Q286" s="165">
        <v>0</v>
      </c>
      <c r="R286" s="165">
        <f t="shared" si="67"/>
        <v>0</v>
      </c>
      <c r="S286" s="165">
        <v>0</v>
      </c>
      <c r="T286" s="166">
        <f t="shared" si="68"/>
        <v>0</v>
      </c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R286" s="167" t="s">
        <v>181</v>
      </c>
      <c r="AT286" s="167" t="s">
        <v>177</v>
      </c>
      <c r="AU286" s="167" t="s">
        <v>153</v>
      </c>
      <c r="AY286" s="14" t="s">
        <v>175</v>
      </c>
      <c r="BE286" s="168">
        <f t="shared" si="69"/>
        <v>0</v>
      </c>
      <c r="BF286" s="168">
        <f t="shared" si="70"/>
        <v>0</v>
      </c>
      <c r="BG286" s="168">
        <f t="shared" si="71"/>
        <v>0</v>
      </c>
      <c r="BH286" s="168">
        <f t="shared" si="72"/>
        <v>0</v>
      </c>
      <c r="BI286" s="168">
        <f t="shared" si="73"/>
        <v>0</v>
      </c>
      <c r="BJ286" s="14" t="s">
        <v>153</v>
      </c>
      <c r="BK286" s="169">
        <f t="shared" si="74"/>
        <v>0</v>
      </c>
      <c r="BL286" s="14" t="s">
        <v>181</v>
      </c>
      <c r="BM286" s="167" t="s">
        <v>563</v>
      </c>
    </row>
    <row r="287" spans="1:65" s="2" customFormat="1" ht="24.2" customHeight="1">
      <c r="A287" s="29"/>
      <c r="B287" s="121"/>
      <c r="C287" s="156" t="s">
        <v>564</v>
      </c>
      <c r="D287" s="156" t="s">
        <v>177</v>
      </c>
      <c r="E287" s="157" t="s">
        <v>565</v>
      </c>
      <c r="F287" s="158" t="s">
        <v>566</v>
      </c>
      <c r="G287" s="159" t="s">
        <v>226</v>
      </c>
      <c r="H287" s="160">
        <v>31.5</v>
      </c>
      <c r="I287" s="161"/>
      <c r="J287" s="160">
        <f t="shared" si="65"/>
        <v>0</v>
      </c>
      <c r="K287" s="162"/>
      <c r="L287" s="30"/>
      <c r="M287" s="163" t="s">
        <v>1</v>
      </c>
      <c r="N287" s="164" t="s">
        <v>40</v>
      </c>
      <c r="O287" s="55"/>
      <c r="P287" s="165">
        <f t="shared" si="66"/>
        <v>0</v>
      </c>
      <c r="Q287" s="165">
        <v>0</v>
      </c>
      <c r="R287" s="165">
        <f t="shared" si="67"/>
        <v>0</v>
      </c>
      <c r="S287" s="165">
        <v>0</v>
      </c>
      <c r="T287" s="166">
        <f t="shared" si="68"/>
        <v>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67" t="s">
        <v>181</v>
      </c>
      <c r="AT287" s="167" t="s">
        <v>177</v>
      </c>
      <c r="AU287" s="167" t="s">
        <v>153</v>
      </c>
      <c r="AY287" s="14" t="s">
        <v>175</v>
      </c>
      <c r="BE287" s="168">
        <f t="shared" si="69"/>
        <v>0</v>
      </c>
      <c r="BF287" s="168">
        <f t="shared" si="70"/>
        <v>0</v>
      </c>
      <c r="BG287" s="168">
        <f t="shared" si="71"/>
        <v>0</v>
      </c>
      <c r="BH287" s="168">
        <f t="shared" si="72"/>
        <v>0</v>
      </c>
      <c r="BI287" s="168">
        <f t="shared" si="73"/>
        <v>0</v>
      </c>
      <c r="BJ287" s="14" t="s">
        <v>153</v>
      </c>
      <c r="BK287" s="169">
        <f t="shared" si="74"/>
        <v>0</v>
      </c>
      <c r="BL287" s="14" t="s">
        <v>181</v>
      </c>
      <c r="BM287" s="167" t="s">
        <v>567</v>
      </c>
    </row>
    <row r="288" spans="1:65" s="2" customFormat="1" ht="14.45" customHeight="1">
      <c r="A288" s="29"/>
      <c r="B288" s="121"/>
      <c r="C288" s="156" t="s">
        <v>404</v>
      </c>
      <c r="D288" s="156" t="s">
        <v>177</v>
      </c>
      <c r="E288" s="157" t="s">
        <v>568</v>
      </c>
      <c r="F288" s="158" t="s">
        <v>569</v>
      </c>
      <c r="G288" s="159" t="s">
        <v>211</v>
      </c>
      <c r="H288" s="160">
        <v>52.725999999999999</v>
      </c>
      <c r="I288" s="161"/>
      <c r="J288" s="160">
        <f t="shared" si="65"/>
        <v>0</v>
      </c>
      <c r="K288" s="162"/>
      <c r="L288" s="30"/>
      <c r="M288" s="163" t="s">
        <v>1</v>
      </c>
      <c r="N288" s="164" t="s">
        <v>40</v>
      </c>
      <c r="O288" s="55"/>
      <c r="P288" s="165">
        <f t="shared" si="66"/>
        <v>0</v>
      </c>
      <c r="Q288" s="165">
        <v>0</v>
      </c>
      <c r="R288" s="165">
        <f t="shared" si="67"/>
        <v>0</v>
      </c>
      <c r="S288" s="165">
        <v>0</v>
      </c>
      <c r="T288" s="166">
        <f t="shared" si="68"/>
        <v>0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R288" s="167" t="s">
        <v>181</v>
      </c>
      <c r="AT288" s="167" t="s">
        <v>177</v>
      </c>
      <c r="AU288" s="167" t="s">
        <v>153</v>
      </c>
      <c r="AY288" s="14" t="s">
        <v>175</v>
      </c>
      <c r="BE288" s="168">
        <f t="shared" si="69"/>
        <v>0</v>
      </c>
      <c r="BF288" s="168">
        <f t="shared" si="70"/>
        <v>0</v>
      </c>
      <c r="BG288" s="168">
        <f t="shared" si="71"/>
        <v>0</v>
      </c>
      <c r="BH288" s="168">
        <f t="shared" si="72"/>
        <v>0</v>
      </c>
      <c r="BI288" s="168">
        <f t="shared" si="73"/>
        <v>0</v>
      </c>
      <c r="BJ288" s="14" t="s">
        <v>153</v>
      </c>
      <c r="BK288" s="169">
        <f t="shared" si="74"/>
        <v>0</v>
      </c>
      <c r="BL288" s="14" t="s">
        <v>181</v>
      </c>
      <c r="BM288" s="167" t="s">
        <v>570</v>
      </c>
    </row>
    <row r="289" spans="1:65" s="2" customFormat="1" ht="24.2" customHeight="1">
      <c r="A289" s="29"/>
      <c r="B289" s="121"/>
      <c r="C289" s="156" t="s">
        <v>571</v>
      </c>
      <c r="D289" s="156" t="s">
        <v>177</v>
      </c>
      <c r="E289" s="157" t="s">
        <v>572</v>
      </c>
      <c r="F289" s="158" t="s">
        <v>573</v>
      </c>
      <c r="G289" s="159" t="s">
        <v>211</v>
      </c>
      <c r="H289" s="160">
        <v>1265.424</v>
      </c>
      <c r="I289" s="161"/>
      <c r="J289" s="160">
        <f t="shared" si="65"/>
        <v>0</v>
      </c>
      <c r="K289" s="162"/>
      <c r="L289" s="30"/>
      <c r="M289" s="163" t="s">
        <v>1</v>
      </c>
      <c r="N289" s="164" t="s">
        <v>40</v>
      </c>
      <c r="O289" s="55"/>
      <c r="P289" s="165">
        <f t="shared" si="66"/>
        <v>0</v>
      </c>
      <c r="Q289" s="165">
        <v>0</v>
      </c>
      <c r="R289" s="165">
        <f t="shared" si="67"/>
        <v>0</v>
      </c>
      <c r="S289" s="165">
        <v>0</v>
      </c>
      <c r="T289" s="166">
        <f t="shared" si="68"/>
        <v>0</v>
      </c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R289" s="167" t="s">
        <v>181</v>
      </c>
      <c r="AT289" s="167" t="s">
        <v>177</v>
      </c>
      <c r="AU289" s="167" t="s">
        <v>153</v>
      </c>
      <c r="AY289" s="14" t="s">
        <v>175</v>
      </c>
      <c r="BE289" s="168">
        <f t="shared" si="69"/>
        <v>0</v>
      </c>
      <c r="BF289" s="168">
        <f t="shared" si="70"/>
        <v>0</v>
      </c>
      <c r="BG289" s="168">
        <f t="shared" si="71"/>
        <v>0</v>
      </c>
      <c r="BH289" s="168">
        <f t="shared" si="72"/>
        <v>0</v>
      </c>
      <c r="BI289" s="168">
        <f t="shared" si="73"/>
        <v>0</v>
      </c>
      <c r="BJ289" s="14" t="s">
        <v>153</v>
      </c>
      <c r="BK289" s="169">
        <f t="shared" si="74"/>
        <v>0</v>
      </c>
      <c r="BL289" s="14" t="s">
        <v>181</v>
      </c>
      <c r="BM289" s="167" t="s">
        <v>574</v>
      </c>
    </row>
    <row r="290" spans="1:65" s="2" customFormat="1" ht="24.2" customHeight="1">
      <c r="A290" s="29"/>
      <c r="B290" s="121"/>
      <c r="C290" s="156" t="s">
        <v>407</v>
      </c>
      <c r="D290" s="156" t="s">
        <v>177</v>
      </c>
      <c r="E290" s="157" t="s">
        <v>575</v>
      </c>
      <c r="F290" s="158" t="s">
        <v>576</v>
      </c>
      <c r="G290" s="159" t="s">
        <v>211</v>
      </c>
      <c r="H290" s="160">
        <v>52.725999999999999</v>
      </c>
      <c r="I290" s="161"/>
      <c r="J290" s="160">
        <f t="shared" si="65"/>
        <v>0</v>
      </c>
      <c r="K290" s="162"/>
      <c r="L290" s="30"/>
      <c r="M290" s="163" t="s">
        <v>1</v>
      </c>
      <c r="N290" s="164" t="s">
        <v>40</v>
      </c>
      <c r="O290" s="55"/>
      <c r="P290" s="165">
        <f t="shared" si="66"/>
        <v>0</v>
      </c>
      <c r="Q290" s="165">
        <v>0</v>
      </c>
      <c r="R290" s="165">
        <f t="shared" si="67"/>
        <v>0</v>
      </c>
      <c r="S290" s="165">
        <v>0</v>
      </c>
      <c r="T290" s="166">
        <f t="shared" si="68"/>
        <v>0</v>
      </c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R290" s="167" t="s">
        <v>181</v>
      </c>
      <c r="AT290" s="167" t="s">
        <v>177</v>
      </c>
      <c r="AU290" s="167" t="s">
        <v>153</v>
      </c>
      <c r="AY290" s="14" t="s">
        <v>175</v>
      </c>
      <c r="BE290" s="168">
        <f t="shared" si="69"/>
        <v>0</v>
      </c>
      <c r="BF290" s="168">
        <f t="shared" si="70"/>
        <v>0</v>
      </c>
      <c r="BG290" s="168">
        <f t="shared" si="71"/>
        <v>0</v>
      </c>
      <c r="BH290" s="168">
        <f t="shared" si="72"/>
        <v>0</v>
      </c>
      <c r="BI290" s="168">
        <f t="shared" si="73"/>
        <v>0</v>
      </c>
      <c r="BJ290" s="14" t="s">
        <v>153</v>
      </c>
      <c r="BK290" s="169">
        <f t="shared" si="74"/>
        <v>0</v>
      </c>
      <c r="BL290" s="14" t="s">
        <v>181</v>
      </c>
      <c r="BM290" s="167" t="s">
        <v>577</v>
      </c>
    </row>
    <row r="291" spans="1:65" s="2" customFormat="1" ht="24.2" customHeight="1">
      <c r="A291" s="29"/>
      <c r="B291" s="121"/>
      <c r="C291" s="156" t="s">
        <v>578</v>
      </c>
      <c r="D291" s="156" t="s">
        <v>177</v>
      </c>
      <c r="E291" s="157" t="s">
        <v>579</v>
      </c>
      <c r="F291" s="158" t="s">
        <v>580</v>
      </c>
      <c r="G291" s="159" t="s">
        <v>211</v>
      </c>
      <c r="H291" s="160">
        <v>52.725999999999999</v>
      </c>
      <c r="I291" s="161"/>
      <c r="J291" s="160">
        <f t="shared" si="65"/>
        <v>0</v>
      </c>
      <c r="K291" s="162"/>
      <c r="L291" s="30"/>
      <c r="M291" s="163" t="s">
        <v>1</v>
      </c>
      <c r="N291" s="164" t="s">
        <v>40</v>
      </c>
      <c r="O291" s="55"/>
      <c r="P291" s="165">
        <f t="shared" si="66"/>
        <v>0</v>
      </c>
      <c r="Q291" s="165">
        <v>0</v>
      </c>
      <c r="R291" s="165">
        <f t="shared" si="67"/>
        <v>0</v>
      </c>
      <c r="S291" s="165">
        <v>0</v>
      </c>
      <c r="T291" s="166">
        <f t="shared" si="68"/>
        <v>0</v>
      </c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R291" s="167" t="s">
        <v>181</v>
      </c>
      <c r="AT291" s="167" t="s">
        <v>177</v>
      </c>
      <c r="AU291" s="167" t="s">
        <v>153</v>
      </c>
      <c r="AY291" s="14" t="s">
        <v>175</v>
      </c>
      <c r="BE291" s="168">
        <f t="shared" si="69"/>
        <v>0</v>
      </c>
      <c r="BF291" s="168">
        <f t="shared" si="70"/>
        <v>0</v>
      </c>
      <c r="BG291" s="168">
        <f t="shared" si="71"/>
        <v>0</v>
      </c>
      <c r="BH291" s="168">
        <f t="shared" si="72"/>
        <v>0</v>
      </c>
      <c r="BI291" s="168">
        <f t="shared" si="73"/>
        <v>0</v>
      </c>
      <c r="BJ291" s="14" t="s">
        <v>153</v>
      </c>
      <c r="BK291" s="169">
        <f t="shared" si="74"/>
        <v>0</v>
      </c>
      <c r="BL291" s="14" t="s">
        <v>181</v>
      </c>
      <c r="BM291" s="167" t="s">
        <v>581</v>
      </c>
    </row>
    <row r="292" spans="1:65" s="12" customFormat="1" ht="22.9" customHeight="1">
      <c r="B292" s="143"/>
      <c r="D292" s="144" t="s">
        <v>73</v>
      </c>
      <c r="E292" s="154" t="s">
        <v>529</v>
      </c>
      <c r="F292" s="154" t="s">
        <v>582</v>
      </c>
      <c r="I292" s="146"/>
      <c r="J292" s="155">
        <f>BK292</f>
        <v>0</v>
      </c>
      <c r="L292" s="143"/>
      <c r="M292" s="148"/>
      <c r="N292" s="149"/>
      <c r="O292" s="149"/>
      <c r="P292" s="150">
        <f>P293</f>
        <v>0</v>
      </c>
      <c r="Q292" s="149"/>
      <c r="R292" s="150">
        <f>R293</f>
        <v>0</v>
      </c>
      <c r="S292" s="149"/>
      <c r="T292" s="151">
        <f>T293</f>
        <v>0</v>
      </c>
      <c r="AR292" s="144" t="s">
        <v>82</v>
      </c>
      <c r="AT292" s="152" t="s">
        <v>73</v>
      </c>
      <c r="AU292" s="152" t="s">
        <v>82</v>
      </c>
      <c r="AY292" s="144" t="s">
        <v>175</v>
      </c>
      <c r="BK292" s="153">
        <f>BK293</f>
        <v>0</v>
      </c>
    </row>
    <row r="293" spans="1:65" s="2" customFormat="1" ht="24.2" customHeight="1">
      <c r="A293" s="29"/>
      <c r="B293" s="121"/>
      <c r="C293" s="156" t="s">
        <v>411</v>
      </c>
      <c r="D293" s="156" t="s">
        <v>177</v>
      </c>
      <c r="E293" s="157" t="s">
        <v>583</v>
      </c>
      <c r="F293" s="158" t="s">
        <v>584</v>
      </c>
      <c r="G293" s="159" t="s">
        <v>211</v>
      </c>
      <c r="H293" s="160">
        <v>426.81099999999998</v>
      </c>
      <c r="I293" s="161"/>
      <c r="J293" s="160">
        <f>ROUND(I293*H293,3)</f>
        <v>0</v>
      </c>
      <c r="K293" s="162"/>
      <c r="L293" s="30"/>
      <c r="M293" s="163" t="s">
        <v>1</v>
      </c>
      <c r="N293" s="164" t="s">
        <v>40</v>
      </c>
      <c r="O293" s="55"/>
      <c r="P293" s="165">
        <f>O293*H293</f>
        <v>0</v>
      </c>
      <c r="Q293" s="165">
        <v>0</v>
      </c>
      <c r="R293" s="165">
        <f>Q293*H293</f>
        <v>0</v>
      </c>
      <c r="S293" s="165">
        <v>0</v>
      </c>
      <c r="T293" s="166">
        <f>S293*H293</f>
        <v>0</v>
      </c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R293" s="167" t="s">
        <v>181</v>
      </c>
      <c r="AT293" s="167" t="s">
        <v>177</v>
      </c>
      <c r="AU293" s="167" t="s">
        <v>153</v>
      </c>
      <c r="AY293" s="14" t="s">
        <v>175</v>
      </c>
      <c r="BE293" s="168">
        <f>IF(N293="základná",J293,0)</f>
        <v>0</v>
      </c>
      <c r="BF293" s="168">
        <f>IF(N293="znížená",J293,0)</f>
        <v>0</v>
      </c>
      <c r="BG293" s="168">
        <f>IF(N293="zákl. prenesená",J293,0)</f>
        <v>0</v>
      </c>
      <c r="BH293" s="168">
        <f>IF(N293="zníž. prenesená",J293,0)</f>
        <v>0</v>
      </c>
      <c r="BI293" s="168">
        <f>IF(N293="nulová",J293,0)</f>
        <v>0</v>
      </c>
      <c r="BJ293" s="14" t="s">
        <v>153</v>
      </c>
      <c r="BK293" s="169">
        <f>ROUND(I293*H293,3)</f>
        <v>0</v>
      </c>
      <c r="BL293" s="14" t="s">
        <v>181</v>
      </c>
      <c r="BM293" s="167" t="s">
        <v>585</v>
      </c>
    </row>
    <row r="294" spans="1:65" s="12" customFormat="1" ht="25.9" customHeight="1">
      <c r="B294" s="143"/>
      <c r="D294" s="144" t="s">
        <v>73</v>
      </c>
      <c r="E294" s="145" t="s">
        <v>586</v>
      </c>
      <c r="F294" s="145" t="s">
        <v>587</v>
      </c>
      <c r="I294" s="146"/>
      <c r="J294" s="147">
        <f>BK294</f>
        <v>0</v>
      </c>
      <c r="L294" s="143"/>
      <c r="M294" s="148"/>
      <c r="N294" s="149"/>
      <c r="O294" s="149"/>
      <c r="P294" s="150">
        <v>0</v>
      </c>
      <c r="Q294" s="149"/>
      <c r="R294" s="150">
        <v>0</v>
      </c>
      <c r="S294" s="149"/>
      <c r="T294" s="151">
        <v>0</v>
      </c>
      <c r="AR294" s="144" t="s">
        <v>82</v>
      </c>
      <c r="AT294" s="152" t="s">
        <v>73</v>
      </c>
      <c r="AU294" s="152" t="s">
        <v>74</v>
      </c>
      <c r="AY294" s="144" t="s">
        <v>175</v>
      </c>
      <c r="BK294" s="153">
        <v>0</v>
      </c>
    </row>
    <row r="295" spans="1:65" s="12" customFormat="1" ht="25.9" customHeight="1">
      <c r="B295" s="143"/>
      <c r="D295" s="144" t="s">
        <v>73</v>
      </c>
      <c r="E295" s="145" t="s">
        <v>588</v>
      </c>
      <c r="F295" s="145" t="s">
        <v>589</v>
      </c>
      <c r="I295" s="146"/>
      <c r="J295" s="147">
        <f>BK295</f>
        <v>0</v>
      </c>
      <c r="L295" s="143"/>
      <c r="M295" s="148"/>
      <c r="N295" s="149"/>
      <c r="O295" s="149"/>
      <c r="P295" s="150">
        <f>P296+P306+P325+P346+P392+P396+P436+P450+P460+P472+P501+P520+P523+P526+P540+P547+P555+P565+P569+P573+P575</f>
        <v>0</v>
      </c>
      <c r="Q295" s="149"/>
      <c r="R295" s="150">
        <f>R296+R306+R325+R346+R392+R396+R436+R450+R460+R472+R501+R520+R523+R526+R540+R547+R555+R565+R569+R573+R575</f>
        <v>0.26294649999999997</v>
      </c>
      <c r="S295" s="149"/>
      <c r="T295" s="151">
        <f>T296+T306+T325+T346+T392+T396+T436+T450+T460+T472+T501+T520+T523+T526+T540+T547+T555+T565+T569+T573+T575</f>
        <v>3.7412900000000002</v>
      </c>
      <c r="AR295" s="144" t="s">
        <v>153</v>
      </c>
      <c r="AT295" s="152" t="s">
        <v>73</v>
      </c>
      <c r="AU295" s="152" t="s">
        <v>74</v>
      </c>
      <c r="AY295" s="144" t="s">
        <v>175</v>
      </c>
      <c r="BK295" s="153">
        <f>BK296+BK306+BK325+BK346+BK392+BK396+BK436+BK450+BK460+BK472+BK501+BK520+BK523+BK526+BK540+BK547+BK555+BK565+BK569+BK573+BK575</f>
        <v>0</v>
      </c>
    </row>
    <row r="296" spans="1:65" s="12" customFormat="1" ht="22.9" customHeight="1">
      <c r="B296" s="143"/>
      <c r="D296" s="144" t="s">
        <v>73</v>
      </c>
      <c r="E296" s="154" t="s">
        <v>590</v>
      </c>
      <c r="F296" s="154" t="s">
        <v>591</v>
      </c>
      <c r="I296" s="146"/>
      <c r="J296" s="155">
        <f>BK296</f>
        <v>0</v>
      </c>
      <c r="L296" s="143"/>
      <c r="M296" s="148"/>
      <c r="N296" s="149"/>
      <c r="O296" s="149"/>
      <c r="P296" s="150">
        <f>SUM(P297:P305)</f>
        <v>0</v>
      </c>
      <c r="Q296" s="149"/>
      <c r="R296" s="150">
        <f>SUM(R297:R305)</f>
        <v>0</v>
      </c>
      <c r="S296" s="149"/>
      <c r="T296" s="151">
        <f>SUM(T297:T305)</f>
        <v>0</v>
      </c>
      <c r="AR296" s="144" t="s">
        <v>153</v>
      </c>
      <c r="AT296" s="152" t="s">
        <v>73</v>
      </c>
      <c r="AU296" s="152" t="s">
        <v>82</v>
      </c>
      <c r="AY296" s="144" t="s">
        <v>175</v>
      </c>
      <c r="BK296" s="153">
        <f>SUM(BK297:BK305)</f>
        <v>0</v>
      </c>
    </row>
    <row r="297" spans="1:65" s="2" customFormat="1" ht="24.2" customHeight="1">
      <c r="A297" s="29"/>
      <c r="B297" s="121"/>
      <c r="C297" s="156" t="s">
        <v>592</v>
      </c>
      <c r="D297" s="156" t="s">
        <v>177</v>
      </c>
      <c r="E297" s="157" t="s">
        <v>593</v>
      </c>
      <c r="F297" s="158" t="s">
        <v>594</v>
      </c>
      <c r="G297" s="159" t="s">
        <v>226</v>
      </c>
      <c r="H297" s="160">
        <v>78.45</v>
      </c>
      <c r="I297" s="161"/>
      <c r="J297" s="160">
        <f t="shared" ref="J297:J305" si="75">ROUND(I297*H297,3)</f>
        <v>0</v>
      </c>
      <c r="K297" s="162"/>
      <c r="L297" s="30"/>
      <c r="M297" s="163" t="s">
        <v>1</v>
      </c>
      <c r="N297" s="164" t="s">
        <v>40</v>
      </c>
      <c r="O297" s="55"/>
      <c r="P297" s="165">
        <f t="shared" ref="P297:P305" si="76">O297*H297</f>
        <v>0</v>
      </c>
      <c r="Q297" s="165">
        <v>0</v>
      </c>
      <c r="R297" s="165">
        <f t="shared" ref="R297:R305" si="77">Q297*H297</f>
        <v>0</v>
      </c>
      <c r="S297" s="165">
        <v>0</v>
      </c>
      <c r="T297" s="166">
        <f t="shared" ref="T297:T305" si="78">S297*H297</f>
        <v>0</v>
      </c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R297" s="167" t="s">
        <v>204</v>
      </c>
      <c r="AT297" s="167" t="s">
        <v>177</v>
      </c>
      <c r="AU297" s="167" t="s">
        <v>153</v>
      </c>
      <c r="AY297" s="14" t="s">
        <v>175</v>
      </c>
      <c r="BE297" s="168">
        <f t="shared" ref="BE297:BE305" si="79">IF(N297="základná",J297,0)</f>
        <v>0</v>
      </c>
      <c r="BF297" s="168">
        <f t="shared" ref="BF297:BF305" si="80">IF(N297="znížená",J297,0)</f>
        <v>0</v>
      </c>
      <c r="BG297" s="168">
        <f t="shared" ref="BG297:BG305" si="81">IF(N297="zákl. prenesená",J297,0)</f>
        <v>0</v>
      </c>
      <c r="BH297" s="168">
        <f t="shared" ref="BH297:BH305" si="82">IF(N297="zníž. prenesená",J297,0)</f>
        <v>0</v>
      </c>
      <c r="BI297" s="168">
        <f t="shared" ref="BI297:BI305" si="83">IF(N297="nulová",J297,0)</f>
        <v>0</v>
      </c>
      <c r="BJ297" s="14" t="s">
        <v>153</v>
      </c>
      <c r="BK297" s="169">
        <f t="shared" ref="BK297:BK305" si="84">ROUND(I297*H297,3)</f>
        <v>0</v>
      </c>
      <c r="BL297" s="14" t="s">
        <v>204</v>
      </c>
      <c r="BM297" s="167" t="s">
        <v>595</v>
      </c>
    </row>
    <row r="298" spans="1:65" s="2" customFormat="1" ht="37.9" customHeight="1">
      <c r="A298" s="29"/>
      <c r="B298" s="121"/>
      <c r="C298" s="170" t="s">
        <v>415</v>
      </c>
      <c r="D298" s="170" t="s">
        <v>220</v>
      </c>
      <c r="E298" s="171" t="s">
        <v>596</v>
      </c>
      <c r="F298" s="172" t="s">
        <v>597</v>
      </c>
      <c r="G298" s="173" t="s">
        <v>226</v>
      </c>
      <c r="H298" s="174">
        <v>90.218000000000004</v>
      </c>
      <c r="I298" s="175"/>
      <c r="J298" s="174">
        <f t="shared" si="75"/>
        <v>0</v>
      </c>
      <c r="K298" s="176"/>
      <c r="L298" s="177"/>
      <c r="M298" s="178" t="s">
        <v>1</v>
      </c>
      <c r="N298" s="179" t="s">
        <v>40</v>
      </c>
      <c r="O298" s="55"/>
      <c r="P298" s="165">
        <f t="shared" si="76"/>
        <v>0</v>
      </c>
      <c r="Q298" s="165">
        <v>0</v>
      </c>
      <c r="R298" s="165">
        <f t="shared" si="77"/>
        <v>0</v>
      </c>
      <c r="S298" s="165">
        <v>0</v>
      </c>
      <c r="T298" s="166">
        <f t="shared" si="78"/>
        <v>0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R298" s="167" t="s">
        <v>235</v>
      </c>
      <c r="AT298" s="167" t="s">
        <v>220</v>
      </c>
      <c r="AU298" s="167" t="s">
        <v>153</v>
      </c>
      <c r="AY298" s="14" t="s">
        <v>175</v>
      </c>
      <c r="BE298" s="168">
        <f t="shared" si="79"/>
        <v>0</v>
      </c>
      <c r="BF298" s="168">
        <f t="shared" si="80"/>
        <v>0</v>
      </c>
      <c r="BG298" s="168">
        <f t="shared" si="81"/>
        <v>0</v>
      </c>
      <c r="BH298" s="168">
        <f t="shared" si="82"/>
        <v>0</v>
      </c>
      <c r="BI298" s="168">
        <f t="shared" si="83"/>
        <v>0</v>
      </c>
      <c r="BJ298" s="14" t="s">
        <v>153</v>
      </c>
      <c r="BK298" s="169">
        <f t="shared" si="84"/>
        <v>0</v>
      </c>
      <c r="BL298" s="14" t="s">
        <v>204</v>
      </c>
      <c r="BM298" s="167" t="s">
        <v>598</v>
      </c>
    </row>
    <row r="299" spans="1:65" s="2" customFormat="1" ht="24.2" customHeight="1">
      <c r="A299" s="29"/>
      <c r="B299" s="121"/>
      <c r="C299" s="156" t="s">
        <v>599</v>
      </c>
      <c r="D299" s="156" t="s">
        <v>177</v>
      </c>
      <c r="E299" s="157" t="s">
        <v>600</v>
      </c>
      <c r="F299" s="158" t="s">
        <v>601</v>
      </c>
      <c r="G299" s="159" t="s">
        <v>226</v>
      </c>
      <c r="H299" s="160">
        <v>50.45</v>
      </c>
      <c r="I299" s="161"/>
      <c r="J299" s="160">
        <f t="shared" si="75"/>
        <v>0</v>
      </c>
      <c r="K299" s="162"/>
      <c r="L299" s="30"/>
      <c r="M299" s="163" t="s">
        <v>1</v>
      </c>
      <c r="N299" s="164" t="s">
        <v>40</v>
      </c>
      <c r="O299" s="55"/>
      <c r="P299" s="165">
        <f t="shared" si="76"/>
        <v>0</v>
      </c>
      <c r="Q299" s="165">
        <v>0</v>
      </c>
      <c r="R299" s="165">
        <f t="shared" si="77"/>
        <v>0</v>
      </c>
      <c r="S299" s="165">
        <v>0</v>
      </c>
      <c r="T299" s="166">
        <f t="shared" si="78"/>
        <v>0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R299" s="167" t="s">
        <v>204</v>
      </c>
      <c r="AT299" s="167" t="s">
        <v>177</v>
      </c>
      <c r="AU299" s="167" t="s">
        <v>153</v>
      </c>
      <c r="AY299" s="14" t="s">
        <v>175</v>
      </c>
      <c r="BE299" s="168">
        <f t="shared" si="79"/>
        <v>0</v>
      </c>
      <c r="BF299" s="168">
        <f t="shared" si="80"/>
        <v>0</v>
      </c>
      <c r="BG299" s="168">
        <f t="shared" si="81"/>
        <v>0</v>
      </c>
      <c r="BH299" s="168">
        <f t="shared" si="82"/>
        <v>0</v>
      </c>
      <c r="BI299" s="168">
        <f t="shared" si="83"/>
        <v>0</v>
      </c>
      <c r="BJ299" s="14" t="s">
        <v>153</v>
      </c>
      <c r="BK299" s="169">
        <f t="shared" si="84"/>
        <v>0</v>
      </c>
      <c r="BL299" s="14" t="s">
        <v>204</v>
      </c>
      <c r="BM299" s="167" t="s">
        <v>602</v>
      </c>
    </row>
    <row r="300" spans="1:65" s="2" customFormat="1" ht="37.9" customHeight="1">
      <c r="A300" s="29"/>
      <c r="B300" s="121"/>
      <c r="C300" s="170" t="s">
        <v>419</v>
      </c>
      <c r="D300" s="170" t="s">
        <v>220</v>
      </c>
      <c r="E300" s="171" t="s">
        <v>596</v>
      </c>
      <c r="F300" s="172" t="s">
        <v>597</v>
      </c>
      <c r="G300" s="173" t="s">
        <v>226</v>
      </c>
      <c r="H300" s="174">
        <v>60.54</v>
      </c>
      <c r="I300" s="175"/>
      <c r="J300" s="174">
        <f t="shared" si="75"/>
        <v>0</v>
      </c>
      <c r="K300" s="176"/>
      <c r="L300" s="177"/>
      <c r="M300" s="178" t="s">
        <v>1</v>
      </c>
      <c r="N300" s="179" t="s">
        <v>40</v>
      </c>
      <c r="O300" s="55"/>
      <c r="P300" s="165">
        <f t="shared" si="76"/>
        <v>0</v>
      </c>
      <c r="Q300" s="165">
        <v>0</v>
      </c>
      <c r="R300" s="165">
        <f t="shared" si="77"/>
        <v>0</v>
      </c>
      <c r="S300" s="165">
        <v>0</v>
      </c>
      <c r="T300" s="166">
        <f t="shared" si="78"/>
        <v>0</v>
      </c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R300" s="167" t="s">
        <v>235</v>
      </c>
      <c r="AT300" s="167" t="s">
        <v>220</v>
      </c>
      <c r="AU300" s="167" t="s">
        <v>153</v>
      </c>
      <c r="AY300" s="14" t="s">
        <v>175</v>
      </c>
      <c r="BE300" s="168">
        <f t="shared" si="79"/>
        <v>0</v>
      </c>
      <c r="BF300" s="168">
        <f t="shared" si="80"/>
        <v>0</v>
      </c>
      <c r="BG300" s="168">
        <f t="shared" si="81"/>
        <v>0</v>
      </c>
      <c r="BH300" s="168">
        <f t="shared" si="82"/>
        <v>0</v>
      </c>
      <c r="BI300" s="168">
        <f t="shared" si="83"/>
        <v>0</v>
      </c>
      <c r="BJ300" s="14" t="s">
        <v>153</v>
      </c>
      <c r="BK300" s="169">
        <f t="shared" si="84"/>
        <v>0</v>
      </c>
      <c r="BL300" s="14" t="s">
        <v>204</v>
      </c>
      <c r="BM300" s="167" t="s">
        <v>603</v>
      </c>
    </row>
    <row r="301" spans="1:65" s="2" customFormat="1" ht="37.9" customHeight="1">
      <c r="A301" s="29"/>
      <c r="B301" s="121"/>
      <c r="C301" s="156" t="s">
        <v>604</v>
      </c>
      <c r="D301" s="156" t="s">
        <v>177</v>
      </c>
      <c r="E301" s="157" t="s">
        <v>605</v>
      </c>
      <c r="F301" s="158" t="s">
        <v>606</v>
      </c>
      <c r="G301" s="159" t="s">
        <v>226</v>
      </c>
      <c r="H301" s="160">
        <v>78.45</v>
      </c>
      <c r="I301" s="161"/>
      <c r="J301" s="160">
        <f t="shared" si="75"/>
        <v>0</v>
      </c>
      <c r="K301" s="162"/>
      <c r="L301" s="30"/>
      <c r="M301" s="163" t="s">
        <v>1</v>
      </c>
      <c r="N301" s="164" t="s">
        <v>40</v>
      </c>
      <c r="O301" s="55"/>
      <c r="P301" s="165">
        <f t="shared" si="76"/>
        <v>0</v>
      </c>
      <c r="Q301" s="165">
        <v>0</v>
      </c>
      <c r="R301" s="165">
        <f t="shared" si="77"/>
        <v>0</v>
      </c>
      <c r="S301" s="165">
        <v>0</v>
      </c>
      <c r="T301" s="166">
        <f t="shared" si="78"/>
        <v>0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R301" s="167" t="s">
        <v>204</v>
      </c>
      <c r="AT301" s="167" t="s">
        <v>177</v>
      </c>
      <c r="AU301" s="167" t="s">
        <v>153</v>
      </c>
      <c r="AY301" s="14" t="s">
        <v>175</v>
      </c>
      <c r="BE301" s="168">
        <f t="shared" si="79"/>
        <v>0</v>
      </c>
      <c r="BF301" s="168">
        <f t="shared" si="80"/>
        <v>0</v>
      </c>
      <c r="BG301" s="168">
        <f t="shared" si="81"/>
        <v>0</v>
      </c>
      <c r="BH301" s="168">
        <f t="shared" si="82"/>
        <v>0</v>
      </c>
      <c r="BI301" s="168">
        <f t="shared" si="83"/>
        <v>0</v>
      </c>
      <c r="BJ301" s="14" t="s">
        <v>153</v>
      </c>
      <c r="BK301" s="169">
        <f t="shared" si="84"/>
        <v>0</v>
      </c>
      <c r="BL301" s="14" t="s">
        <v>204</v>
      </c>
      <c r="BM301" s="167" t="s">
        <v>607</v>
      </c>
    </row>
    <row r="302" spans="1:65" s="2" customFormat="1" ht="37.9" customHeight="1">
      <c r="A302" s="29"/>
      <c r="B302" s="121"/>
      <c r="C302" s="170" t="s">
        <v>422</v>
      </c>
      <c r="D302" s="170" t="s">
        <v>220</v>
      </c>
      <c r="E302" s="171" t="s">
        <v>608</v>
      </c>
      <c r="F302" s="172" t="s">
        <v>609</v>
      </c>
      <c r="G302" s="173" t="s">
        <v>226</v>
      </c>
      <c r="H302" s="174">
        <v>90.218000000000004</v>
      </c>
      <c r="I302" s="175"/>
      <c r="J302" s="174">
        <f t="shared" si="75"/>
        <v>0</v>
      </c>
      <c r="K302" s="176"/>
      <c r="L302" s="177"/>
      <c r="M302" s="178" t="s">
        <v>1</v>
      </c>
      <c r="N302" s="179" t="s">
        <v>40</v>
      </c>
      <c r="O302" s="55"/>
      <c r="P302" s="165">
        <f t="shared" si="76"/>
        <v>0</v>
      </c>
      <c r="Q302" s="165">
        <v>0</v>
      </c>
      <c r="R302" s="165">
        <f t="shared" si="77"/>
        <v>0</v>
      </c>
      <c r="S302" s="165">
        <v>0</v>
      </c>
      <c r="T302" s="166">
        <f t="shared" si="78"/>
        <v>0</v>
      </c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R302" s="167" t="s">
        <v>235</v>
      </c>
      <c r="AT302" s="167" t="s">
        <v>220</v>
      </c>
      <c r="AU302" s="167" t="s">
        <v>153</v>
      </c>
      <c r="AY302" s="14" t="s">
        <v>175</v>
      </c>
      <c r="BE302" s="168">
        <f t="shared" si="79"/>
        <v>0</v>
      </c>
      <c r="BF302" s="168">
        <f t="shared" si="80"/>
        <v>0</v>
      </c>
      <c r="BG302" s="168">
        <f t="shared" si="81"/>
        <v>0</v>
      </c>
      <c r="BH302" s="168">
        <f t="shared" si="82"/>
        <v>0</v>
      </c>
      <c r="BI302" s="168">
        <f t="shared" si="83"/>
        <v>0</v>
      </c>
      <c r="BJ302" s="14" t="s">
        <v>153</v>
      </c>
      <c r="BK302" s="169">
        <f t="shared" si="84"/>
        <v>0</v>
      </c>
      <c r="BL302" s="14" t="s">
        <v>204</v>
      </c>
      <c r="BM302" s="167" t="s">
        <v>610</v>
      </c>
    </row>
    <row r="303" spans="1:65" s="2" customFormat="1" ht="24.2" customHeight="1">
      <c r="A303" s="29"/>
      <c r="B303" s="121"/>
      <c r="C303" s="156" t="s">
        <v>611</v>
      </c>
      <c r="D303" s="156" t="s">
        <v>177</v>
      </c>
      <c r="E303" s="157" t="s">
        <v>612</v>
      </c>
      <c r="F303" s="158" t="s">
        <v>613</v>
      </c>
      <c r="G303" s="159" t="s">
        <v>226</v>
      </c>
      <c r="H303" s="160">
        <v>50.45</v>
      </c>
      <c r="I303" s="161"/>
      <c r="J303" s="160">
        <f t="shared" si="75"/>
        <v>0</v>
      </c>
      <c r="K303" s="162"/>
      <c r="L303" s="30"/>
      <c r="M303" s="163" t="s">
        <v>1</v>
      </c>
      <c r="N303" s="164" t="s">
        <v>40</v>
      </c>
      <c r="O303" s="55"/>
      <c r="P303" s="165">
        <f t="shared" si="76"/>
        <v>0</v>
      </c>
      <c r="Q303" s="165">
        <v>0</v>
      </c>
      <c r="R303" s="165">
        <f t="shared" si="77"/>
        <v>0</v>
      </c>
      <c r="S303" s="165">
        <v>0</v>
      </c>
      <c r="T303" s="166">
        <f t="shared" si="78"/>
        <v>0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R303" s="167" t="s">
        <v>204</v>
      </c>
      <c r="AT303" s="167" t="s">
        <v>177</v>
      </c>
      <c r="AU303" s="167" t="s">
        <v>153</v>
      </c>
      <c r="AY303" s="14" t="s">
        <v>175</v>
      </c>
      <c r="BE303" s="168">
        <f t="shared" si="79"/>
        <v>0</v>
      </c>
      <c r="BF303" s="168">
        <f t="shared" si="80"/>
        <v>0</v>
      </c>
      <c r="BG303" s="168">
        <f t="shared" si="81"/>
        <v>0</v>
      </c>
      <c r="BH303" s="168">
        <f t="shared" si="82"/>
        <v>0</v>
      </c>
      <c r="BI303" s="168">
        <f t="shared" si="83"/>
        <v>0</v>
      </c>
      <c r="BJ303" s="14" t="s">
        <v>153</v>
      </c>
      <c r="BK303" s="169">
        <f t="shared" si="84"/>
        <v>0</v>
      </c>
      <c r="BL303" s="14" t="s">
        <v>204</v>
      </c>
      <c r="BM303" s="167" t="s">
        <v>614</v>
      </c>
    </row>
    <row r="304" spans="1:65" s="2" customFormat="1" ht="37.9" customHeight="1">
      <c r="A304" s="29"/>
      <c r="B304" s="121"/>
      <c r="C304" s="170" t="s">
        <v>426</v>
      </c>
      <c r="D304" s="170" t="s">
        <v>220</v>
      </c>
      <c r="E304" s="171" t="s">
        <v>615</v>
      </c>
      <c r="F304" s="172" t="s">
        <v>616</v>
      </c>
      <c r="G304" s="173" t="s">
        <v>226</v>
      </c>
      <c r="H304" s="174">
        <v>60.54</v>
      </c>
      <c r="I304" s="175"/>
      <c r="J304" s="174">
        <f t="shared" si="75"/>
        <v>0</v>
      </c>
      <c r="K304" s="176"/>
      <c r="L304" s="177"/>
      <c r="M304" s="178" t="s">
        <v>1</v>
      </c>
      <c r="N304" s="179" t="s">
        <v>40</v>
      </c>
      <c r="O304" s="55"/>
      <c r="P304" s="165">
        <f t="shared" si="76"/>
        <v>0</v>
      </c>
      <c r="Q304" s="165">
        <v>0</v>
      </c>
      <c r="R304" s="165">
        <f t="shared" si="77"/>
        <v>0</v>
      </c>
      <c r="S304" s="165">
        <v>0</v>
      </c>
      <c r="T304" s="166">
        <f t="shared" si="78"/>
        <v>0</v>
      </c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R304" s="167" t="s">
        <v>235</v>
      </c>
      <c r="AT304" s="167" t="s">
        <v>220</v>
      </c>
      <c r="AU304" s="167" t="s">
        <v>153</v>
      </c>
      <c r="AY304" s="14" t="s">
        <v>175</v>
      </c>
      <c r="BE304" s="168">
        <f t="shared" si="79"/>
        <v>0</v>
      </c>
      <c r="BF304" s="168">
        <f t="shared" si="80"/>
        <v>0</v>
      </c>
      <c r="BG304" s="168">
        <f t="shared" si="81"/>
        <v>0</v>
      </c>
      <c r="BH304" s="168">
        <f t="shared" si="82"/>
        <v>0</v>
      </c>
      <c r="BI304" s="168">
        <f t="shared" si="83"/>
        <v>0</v>
      </c>
      <c r="BJ304" s="14" t="s">
        <v>153</v>
      </c>
      <c r="BK304" s="169">
        <f t="shared" si="84"/>
        <v>0</v>
      </c>
      <c r="BL304" s="14" t="s">
        <v>204</v>
      </c>
      <c r="BM304" s="167" t="s">
        <v>617</v>
      </c>
    </row>
    <row r="305" spans="1:65" s="2" customFormat="1" ht="24.2" customHeight="1">
      <c r="A305" s="29"/>
      <c r="B305" s="121"/>
      <c r="C305" s="156" t="s">
        <v>618</v>
      </c>
      <c r="D305" s="156" t="s">
        <v>177</v>
      </c>
      <c r="E305" s="157" t="s">
        <v>619</v>
      </c>
      <c r="F305" s="158" t="s">
        <v>620</v>
      </c>
      <c r="G305" s="159" t="s">
        <v>211</v>
      </c>
      <c r="H305" s="160">
        <v>0.373</v>
      </c>
      <c r="I305" s="161"/>
      <c r="J305" s="160">
        <f t="shared" si="75"/>
        <v>0</v>
      </c>
      <c r="K305" s="162"/>
      <c r="L305" s="30"/>
      <c r="M305" s="163" t="s">
        <v>1</v>
      </c>
      <c r="N305" s="164" t="s">
        <v>40</v>
      </c>
      <c r="O305" s="55"/>
      <c r="P305" s="165">
        <f t="shared" si="76"/>
        <v>0</v>
      </c>
      <c r="Q305" s="165">
        <v>0</v>
      </c>
      <c r="R305" s="165">
        <f t="shared" si="77"/>
        <v>0</v>
      </c>
      <c r="S305" s="165">
        <v>0</v>
      </c>
      <c r="T305" s="166">
        <f t="shared" si="78"/>
        <v>0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R305" s="167" t="s">
        <v>204</v>
      </c>
      <c r="AT305" s="167" t="s">
        <v>177</v>
      </c>
      <c r="AU305" s="167" t="s">
        <v>153</v>
      </c>
      <c r="AY305" s="14" t="s">
        <v>175</v>
      </c>
      <c r="BE305" s="168">
        <f t="shared" si="79"/>
        <v>0</v>
      </c>
      <c r="BF305" s="168">
        <f t="shared" si="80"/>
        <v>0</v>
      </c>
      <c r="BG305" s="168">
        <f t="shared" si="81"/>
        <v>0</v>
      </c>
      <c r="BH305" s="168">
        <f t="shared" si="82"/>
        <v>0</v>
      </c>
      <c r="BI305" s="168">
        <f t="shared" si="83"/>
        <v>0</v>
      </c>
      <c r="BJ305" s="14" t="s">
        <v>153</v>
      </c>
      <c r="BK305" s="169">
        <f t="shared" si="84"/>
        <v>0</v>
      </c>
      <c r="BL305" s="14" t="s">
        <v>204</v>
      </c>
      <c r="BM305" s="167" t="s">
        <v>621</v>
      </c>
    </row>
    <row r="306" spans="1:65" s="12" customFormat="1" ht="22.9" customHeight="1">
      <c r="B306" s="143"/>
      <c r="D306" s="144" t="s">
        <v>73</v>
      </c>
      <c r="E306" s="154" t="s">
        <v>622</v>
      </c>
      <c r="F306" s="154" t="s">
        <v>623</v>
      </c>
      <c r="I306" s="146"/>
      <c r="J306" s="155">
        <f>BK306</f>
        <v>0</v>
      </c>
      <c r="L306" s="143"/>
      <c r="M306" s="148"/>
      <c r="N306" s="149"/>
      <c r="O306" s="149"/>
      <c r="P306" s="150">
        <f>SUM(P307:P324)</f>
        <v>0</v>
      </c>
      <c r="Q306" s="149"/>
      <c r="R306" s="150">
        <f>SUM(R307:R324)</f>
        <v>0.15185100000000001</v>
      </c>
      <c r="S306" s="149"/>
      <c r="T306" s="151">
        <f>SUM(T307:T324)</f>
        <v>0</v>
      </c>
      <c r="AR306" s="144" t="s">
        <v>153</v>
      </c>
      <c r="AT306" s="152" t="s">
        <v>73</v>
      </c>
      <c r="AU306" s="152" t="s">
        <v>82</v>
      </c>
      <c r="AY306" s="144" t="s">
        <v>175</v>
      </c>
      <c r="BK306" s="153">
        <f>SUM(BK307:BK324)</f>
        <v>0</v>
      </c>
    </row>
    <row r="307" spans="1:65" s="2" customFormat="1" ht="24.2" customHeight="1">
      <c r="A307" s="29"/>
      <c r="B307" s="121"/>
      <c r="C307" s="156" t="s">
        <v>429</v>
      </c>
      <c r="D307" s="156" t="s">
        <v>177</v>
      </c>
      <c r="E307" s="157" t="s">
        <v>624</v>
      </c>
      <c r="F307" s="158" t="s">
        <v>625</v>
      </c>
      <c r="G307" s="159" t="s">
        <v>396</v>
      </c>
      <c r="H307" s="160">
        <v>290</v>
      </c>
      <c r="I307" s="161"/>
      <c r="J307" s="160">
        <f t="shared" ref="J307:J324" si="85">ROUND(I307*H307,3)</f>
        <v>0</v>
      </c>
      <c r="K307" s="162"/>
      <c r="L307" s="30"/>
      <c r="M307" s="163" t="s">
        <v>1</v>
      </c>
      <c r="N307" s="164" t="s">
        <v>40</v>
      </c>
      <c r="O307" s="55"/>
      <c r="P307" s="165">
        <f t="shared" ref="P307:P324" si="86">O307*H307</f>
        <v>0</v>
      </c>
      <c r="Q307" s="165">
        <v>0</v>
      </c>
      <c r="R307" s="165">
        <f t="shared" ref="R307:R324" si="87">Q307*H307</f>
        <v>0</v>
      </c>
      <c r="S307" s="165">
        <v>0</v>
      </c>
      <c r="T307" s="166">
        <f t="shared" ref="T307:T324" si="88">S307*H307</f>
        <v>0</v>
      </c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R307" s="167" t="s">
        <v>204</v>
      </c>
      <c r="AT307" s="167" t="s">
        <v>177</v>
      </c>
      <c r="AU307" s="167" t="s">
        <v>153</v>
      </c>
      <c r="AY307" s="14" t="s">
        <v>175</v>
      </c>
      <c r="BE307" s="168">
        <f t="shared" ref="BE307:BE324" si="89">IF(N307="základná",J307,0)</f>
        <v>0</v>
      </c>
      <c r="BF307" s="168">
        <f t="shared" ref="BF307:BF324" si="90">IF(N307="znížená",J307,0)</f>
        <v>0</v>
      </c>
      <c r="BG307" s="168">
        <f t="shared" ref="BG307:BG324" si="91">IF(N307="zákl. prenesená",J307,0)</f>
        <v>0</v>
      </c>
      <c r="BH307" s="168">
        <f t="shared" ref="BH307:BH324" si="92">IF(N307="zníž. prenesená",J307,0)</f>
        <v>0</v>
      </c>
      <c r="BI307" s="168">
        <f t="shared" ref="BI307:BI324" si="93">IF(N307="nulová",J307,0)</f>
        <v>0</v>
      </c>
      <c r="BJ307" s="14" t="s">
        <v>153</v>
      </c>
      <c r="BK307" s="169">
        <f t="shared" ref="BK307:BK324" si="94">ROUND(I307*H307,3)</f>
        <v>0</v>
      </c>
      <c r="BL307" s="14" t="s">
        <v>204</v>
      </c>
      <c r="BM307" s="167" t="s">
        <v>626</v>
      </c>
    </row>
    <row r="308" spans="1:65" s="2" customFormat="1" ht="24.2" customHeight="1">
      <c r="A308" s="29"/>
      <c r="B308" s="121"/>
      <c r="C308" s="170" t="s">
        <v>627</v>
      </c>
      <c r="D308" s="170" t="s">
        <v>220</v>
      </c>
      <c r="E308" s="171" t="s">
        <v>628</v>
      </c>
      <c r="F308" s="172" t="s">
        <v>629</v>
      </c>
      <c r="G308" s="173" t="s">
        <v>396</v>
      </c>
      <c r="H308" s="174">
        <v>10.199999999999999</v>
      </c>
      <c r="I308" s="175"/>
      <c r="J308" s="174">
        <f t="shared" si="85"/>
        <v>0</v>
      </c>
      <c r="K308" s="176"/>
      <c r="L308" s="177"/>
      <c r="M308" s="178" t="s">
        <v>1</v>
      </c>
      <c r="N308" s="179" t="s">
        <v>40</v>
      </c>
      <c r="O308" s="55"/>
      <c r="P308" s="165">
        <f t="shared" si="86"/>
        <v>0</v>
      </c>
      <c r="Q308" s="165">
        <v>0</v>
      </c>
      <c r="R308" s="165">
        <f t="shared" si="87"/>
        <v>0</v>
      </c>
      <c r="S308" s="165">
        <v>0</v>
      </c>
      <c r="T308" s="166">
        <f t="shared" si="88"/>
        <v>0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R308" s="167" t="s">
        <v>235</v>
      </c>
      <c r="AT308" s="167" t="s">
        <v>220</v>
      </c>
      <c r="AU308" s="167" t="s">
        <v>153</v>
      </c>
      <c r="AY308" s="14" t="s">
        <v>175</v>
      </c>
      <c r="BE308" s="168">
        <f t="shared" si="89"/>
        <v>0</v>
      </c>
      <c r="BF308" s="168">
        <f t="shared" si="90"/>
        <v>0</v>
      </c>
      <c r="BG308" s="168">
        <f t="shared" si="91"/>
        <v>0</v>
      </c>
      <c r="BH308" s="168">
        <f t="shared" si="92"/>
        <v>0</v>
      </c>
      <c r="BI308" s="168">
        <f t="shared" si="93"/>
        <v>0</v>
      </c>
      <c r="BJ308" s="14" t="s">
        <v>153</v>
      </c>
      <c r="BK308" s="169">
        <f t="shared" si="94"/>
        <v>0</v>
      </c>
      <c r="BL308" s="14" t="s">
        <v>204</v>
      </c>
      <c r="BM308" s="167" t="s">
        <v>630</v>
      </c>
    </row>
    <row r="309" spans="1:65" s="2" customFormat="1" ht="24.2" customHeight="1">
      <c r="A309" s="29"/>
      <c r="B309" s="121"/>
      <c r="C309" s="170" t="s">
        <v>433</v>
      </c>
      <c r="D309" s="170" t="s">
        <v>220</v>
      </c>
      <c r="E309" s="171" t="s">
        <v>631</v>
      </c>
      <c r="F309" s="172" t="s">
        <v>632</v>
      </c>
      <c r="G309" s="173" t="s">
        <v>396</v>
      </c>
      <c r="H309" s="174">
        <v>285.60000000000002</v>
      </c>
      <c r="I309" s="175"/>
      <c r="J309" s="174">
        <f t="shared" si="85"/>
        <v>0</v>
      </c>
      <c r="K309" s="176"/>
      <c r="L309" s="177"/>
      <c r="M309" s="178" t="s">
        <v>1</v>
      </c>
      <c r="N309" s="179" t="s">
        <v>40</v>
      </c>
      <c r="O309" s="55"/>
      <c r="P309" s="165">
        <f t="shared" si="86"/>
        <v>0</v>
      </c>
      <c r="Q309" s="165">
        <v>0</v>
      </c>
      <c r="R309" s="165">
        <f t="shared" si="87"/>
        <v>0</v>
      </c>
      <c r="S309" s="165">
        <v>0</v>
      </c>
      <c r="T309" s="166">
        <f t="shared" si="88"/>
        <v>0</v>
      </c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R309" s="167" t="s">
        <v>235</v>
      </c>
      <c r="AT309" s="167" t="s">
        <v>220</v>
      </c>
      <c r="AU309" s="167" t="s">
        <v>153</v>
      </c>
      <c r="AY309" s="14" t="s">
        <v>175</v>
      </c>
      <c r="BE309" s="168">
        <f t="shared" si="89"/>
        <v>0</v>
      </c>
      <c r="BF309" s="168">
        <f t="shared" si="90"/>
        <v>0</v>
      </c>
      <c r="BG309" s="168">
        <f t="shared" si="91"/>
        <v>0</v>
      </c>
      <c r="BH309" s="168">
        <f t="shared" si="92"/>
        <v>0</v>
      </c>
      <c r="BI309" s="168">
        <f t="shared" si="93"/>
        <v>0</v>
      </c>
      <c r="BJ309" s="14" t="s">
        <v>153</v>
      </c>
      <c r="BK309" s="169">
        <f t="shared" si="94"/>
        <v>0</v>
      </c>
      <c r="BL309" s="14" t="s">
        <v>204</v>
      </c>
      <c r="BM309" s="167" t="s">
        <v>633</v>
      </c>
    </row>
    <row r="310" spans="1:65" s="2" customFormat="1" ht="24.2" customHeight="1">
      <c r="A310" s="29"/>
      <c r="B310" s="121"/>
      <c r="C310" s="156" t="s">
        <v>634</v>
      </c>
      <c r="D310" s="156" t="s">
        <v>177</v>
      </c>
      <c r="E310" s="157" t="s">
        <v>635</v>
      </c>
      <c r="F310" s="158" t="s">
        <v>636</v>
      </c>
      <c r="G310" s="159" t="s">
        <v>396</v>
      </c>
      <c r="H310" s="160">
        <v>40</v>
      </c>
      <c r="I310" s="161"/>
      <c r="J310" s="160">
        <f t="shared" si="85"/>
        <v>0</v>
      </c>
      <c r="K310" s="162"/>
      <c r="L310" s="30"/>
      <c r="M310" s="163" t="s">
        <v>1</v>
      </c>
      <c r="N310" s="164" t="s">
        <v>40</v>
      </c>
      <c r="O310" s="55"/>
      <c r="P310" s="165">
        <f t="shared" si="86"/>
        <v>0</v>
      </c>
      <c r="Q310" s="165">
        <v>0</v>
      </c>
      <c r="R310" s="165">
        <f t="shared" si="87"/>
        <v>0</v>
      </c>
      <c r="S310" s="165">
        <v>0</v>
      </c>
      <c r="T310" s="166">
        <f t="shared" si="88"/>
        <v>0</v>
      </c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R310" s="167" t="s">
        <v>204</v>
      </c>
      <c r="AT310" s="167" t="s">
        <v>177</v>
      </c>
      <c r="AU310" s="167" t="s">
        <v>153</v>
      </c>
      <c r="AY310" s="14" t="s">
        <v>175</v>
      </c>
      <c r="BE310" s="168">
        <f t="shared" si="89"/>
        <v>0</v>
      </c>
      <c r="BF310" s="168">
        <f t="shared" si="90"/>
        <v>0</v>
      </c>
      <c r="BG310" s="168">
        <f t="shared" si="91"/>
        <v>0</v>
      </c>
      <c r="BH310" s="168">
        <f t="shared" si="92"/>
        <v>0</v>
      </c>
      <c r="BI310" s="168">
        <f t="shared" si="93"/>
        <v>0</v>
      </c>
      <c r="BJ310" s="14" t="s">
        <v>153</v>
      </c>
      <c r="BK310" s="169">
        <f t="shared" si="94"/>
        <v>0</v>
      </c>
      <c r="BL310" s="14" t="s">
        <v>204</v>
      </c>
      <c r="BM310" s="167" t="s">
        <v>637</v>
      </c>
    </row>
    <row r="311" spans="1:65" s="2" customFormat="1" ht="24.2" customHeight="1">
      <c r="A311" s="29"/>
      <c r="B311" s="121"/>
      <c r="C311" s="170" t="s">
        <v>436</v>
      </c>
      <c r="D311" s="170" t="s">
        <v>220</v>
      </c>
      <c r="E311" s="171" t="s">
        <v>638</v>
      </c>
      <c r="F311" s="172" t="s">
        <v>639</v>
      </c>
      <c r="G311" s="173" t="s">
        <v>396</v>
      </c>
      <c r="H311" s="174">
        <v>30.6</v>
      </c>
      <c r="I311" s="175"/>
      <c r="J311" s="174">
        <f t="shared" si="85"/>
        <v>0</v>
      </c>
      <c r="K311" s="176"/>
      <c r="L311" s="177"/>
      <c r="M311" s="178" t="s">
        <v>1</v>
      </c>
      <c r="N311" s="179" t="s">
        <v>40</v>
      </c>
      <c r="O311" s="55"/>
      <c r="P311" s="165">
        <f t="shared" si="86"/>
        <v>0</v>
      </c>
      <c r="Q311" s="165">
        <v>0</v>
      </c>
      <c r="R311" s="165">
        <f t="shared" si="87"/>
        <v>0</v>
      </c>
      <c r="S311" s="165">
        <v>0</v>
      </c>
      <c r="T311" s="166">
        <f t="shared" si="88"/>
        <v>0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R311" s="167" t="s">
        <v>235</v>
      </c>
      <c r="AT311" s="167" t="s">
        <v>220</v>
      </c>
      <c r="AU311" s="167" t="s">
        <v>153</v>
      </c>
      <c r="AY311" s="14" t="s">
        <v>175</v>
      </c>
      <c r="BE311" s="168">
        <f t="shared" si="89"/>
        <v>0</v>
      </c>
      <c r="BF311" s="168">
        <f t="shared" si="90"/>
        <v>0</v>
      </c>
      <c r="BG311" s="168">
        <f t="shared" si="91"/>
        <v>0</v>
      </c>
      <c r="BH311" s="168">
        <f t="shared" si="92"/>
        <v>0</v>
      </c>
      <c r="BI311" s="168">
        <f t="shared" si="93"/>
        <v>0</v>
      </c>
      <c r="BJ311" s="14" t="s">
        <v>153</v>
      </c>
      <c r="BK311" s="169">
        <f t="shared" si="94"/>
        <v>0</v>
      </c>
      <c r="BL311" s="14" t="s">
        <v>204</v>
      </c>
      <c r="BM311" s="167" t="s">
        <v>640</v>
      </c>
    </row>
    <row r="312" spans="1:65" s="2" customFormat="1" ht="24.2" customHeight="1">
      <c r="A312" s="29"/>
      <c r="B312" s="121"/>
      <c r="C312" s="170" t="s">
        <v>641</v>
      </c>
      <c r="D312" s="170" t="s">
        <v>220</v>
      </c>
      <c r="E312" s="171" t="s">
        <v>642</v>
      </c>
      <c r="F312" s="172" t="s">
        <v>643</v>
      </c>
      <c r="G312" s="173" t="s">
        <v>396</v>
      </c>
      <c r="H312" s="174">
        <v>10.199999999999999</v>
      </c>
      <c r="I312" s="175"/>
      <c r="J312" s="174">
        <f t="shared" si="85"/>
        <v>0</v>
      </c>
      <c r="K312" s="176"/>
      <c r="L312" s="177"/>
      <c r="M312" s="178" t="s">
        <v>1</v>
      </c>
      <c r="N312" s="179" t="s">
        <v>40</v>
      </c>
      <c r="O312" s="55"/>
      <c r="P312" s="165">
        <f t="shared" si="86"/>
        <v>0</v>
      </c>
      <c r="Q312" s="165">
        <v>0</v>
      </c>
      <c r="R312" s="165">
        <f t="shared" si="87"/>
        <v>0</v>
      </c>
      <c r="S312" s="165">
        <v>0</v>
      </c>
      <c r="T312" s="166">
        <f t="shared" si="88"/>
        <v>0</v>
      </c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R312" s="167" t="s">
        <v>235</v>
      </c>
      <c r="AT312" s="167" t="s">
        <v>220</v>
      </c>
      <c r="AU312" s="167" t="s">
        <v>153</v>
      </c>
      <c r="AY312" s="14" t="s">
        <v>175</v>
      </c>
      <c r="BE312" s="168">
        <f t="shared" si="89"/>
        <v>0</v>
      </c>
      <c r="BF312" s="168">
        <f t="shared" si="90"/>
        <v>0</v>
      </c>
      <c r="BG312" s="168">
        <f t="shared" si="91"/>
        <v>0</v>
      </c>
      <c r="BH312" s="168">
        <f t="shared" si="92"/>
        <v>0</v>
      </c>
      <c r="BI312" s="168">
        <f t="shared" si="93"/>
        <v>0</v>
      </c>
      <c r="BJ312" s="14" t="s">
        <v>153</v>
      </c>
      <c r="BK312" s="169">
        <f t="shared" si="94"/>
        <v>0</v>
      </c>
      <c r="BL312" s="14" t="s">
        <v>204</v>
      </c>
      <c r="BM312" s="167" t="s">
        <v>644</v>
      </c>
    </row>
    <row r="313" spans="1:65" s="2" customFormat="1" ht="24.2" customHeight="1">
      <c r="A313" s="29"/>
      <c r="B313" s="121"/>
      <c r="C313" s="156" t="s">
        <v>440</v>
      </c>
      <c r="D313" s="156" t="s">
        <v>177</v>
      </c>
      <c r="E313" s="157" t="s">
        <v>645</v>
      </c>
      <c r="F313" s="158" t="s">
        <v>646</v>
      </c>
      <c r="G313" s="159" t="s">
        <v>647</v>
      </c>
      <c r="H313" s="161"/>
      <c r="I313" s="161"/>
      <c r="J313" s="160">
        <f t="shared" si="85"/>
        <v>0</v>
      </c>
      <c r="K313" s="162"/>
      <c r="L313" s="30"/>
      <c r="M313" s="163" t="s">
        <v>1</v>
      </c>
      <c r="N313" s="164" t="s">
        <v>40</v>
      </c>
      <c r="O313" s="55"/>
      <c r="P313" s="165">
        <f t="shared" si="86"/>
        <v>0</v>
      </c>
      <c r="Q313" s="165">
        <v>0</v>
      </c>
      <c r="R313" s="165">
        <f t="shared" si="87"/>
        <v>0</v>
      </c>
      <c r="S313" s="165">
        <v>0</v>
      </c>
      <c r="T313" s="166">
        <f t="shared" si="88"/>
        <v>0</v>
      </c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R313" s="167" t="s">
        <v>204</v>
      </c>
      <c r="AT313" s="167" t="s">
        <v>177</v>
      </c>
      <c r="AU313" s="167" t="s">
        <v>153</v>
      </c>
      <c r="AY313" s="14" t="s">
        <v>175</v>
      </c>
      <c r="BE313" s="168">
        <f t="shared" si="89"/>
        <v>0</v>
      </c>
      <c r="BF313" s="168">
        <f t="shared" si="90"/>
        <v>0</v>
      </c>
      <c r="BG313" s="168">
        <f t="shared" si="91"/>
        <v>0</v>
      </c>
      <c r="BH313" s="168">
        <f t="shared" si="92"/>
        <v>0</v>
      </c>
      <c r="BI313" s="168">
        <f t="shared" si="93"/>
        <v>0</v>
      </c>
      <c r="BJ313" s="14" t="s">
        <v>153</v>
      </c>
      <c r="BK313" s="169">
        <f t="shared" si="94"/>
        <v>0</v>
      </c>
      <c r="BL313" s="14" t="s">
        <v>204</v>
      </c>
      <c r="BM313" s="167" t="s">
        <v>648</v>
      </c>
    </row>
    <row r="314" spans="1:65" s="2" customFormat="1" ht="24.2" customHeight="1">
      <c r="A314" s="29"/>
      <c r="B314" s="121"/>
      <c r="C314" s="156" t="s">
        <v>649</v>
      </c>
      <c r="D314" s="156" t="s">
        <v>177</v>
      </c>
      <c r="E314" s="157" t="s">
        <v>650</v>
      </c>
      <c r="F314" s="158" t="s">
        <v>651</v>
      </c>
      <c r="G314" s="159" t="s">
        <v>226</v>
      </c>
      <c r="H314" s="160">
        <v>18.84</v>
      </c>
      <c r="I314" s="161"/>
      <c r="J314" s="160">
        <f t="shared" si="85"/>
        <v>0</v>
      </c>
      <c r="K314" s="162"/>
      <c r="L314" s="30"/>
      <c r="M314" s="163" t="s">
        <v>1</v>
      </c>
      <c r="N314" s="164" t="s">
        <v>40</v>
      </c>
      <c r="O314" s="55"/>
      <c r="P314" s="165">
        <f t="shared" si="86"/>
        <v>0</v>
      </c>
      <c r="Q314" s="165">
        <v>5.0000000000000001E-3</v>
      </c>
      <c r="R314" s="165">
        <f t="shared" si="87"/>
        <v>9.4200000000000006E-2</v>
      </c>
      <c r="S314" s="165">
        <v>0</v>
      </c>
      <c r="T314" s="166">
        <f t="shared" si="88"/>
        <v>0</v>
      </c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R314" s="167" t="s">
        <v>204</v>
      </c>
      <c r="AT314" s="167" t="s">
        <v>177</v>
      </c>
      <c r="AU314" s="167" t="s">
        <v>153</v>
      </c>
      <c r="AY314" s="14" t="s">
        <v>175</v>
      </c>
      <c r="BE314" s="168">
        <f t="shared" si="89"/>
        <v>0</v>
      </c>
      <c r="BF314" s="168">
        <f t="shared" si="90"/>
        <v>0</v>
      </c>
      <c r="BG314" s="168">
        <f t="shared" si="91"/>
        <v>0</v>
      </c>
      <c r="BH314" s="168">
        <f t="shared" si="92"/>
        <v>0</v>
      </c>
      <c r="BI314" s="168">
        <f t="shared" si="93"/>
        <v>0</v>
      </c>
      <c r="BJ314" s="14" t="s">
        <v>153</v>
      </c>
      <c r="BK314" s="169">
        <f t="shared" si="94"/>
        <v>0</v>
      </c>
      <c r="BL314" s="14" t="s">
        <v>204</v>
      </c>
      <c r="BM314" s="167" t="s">
        <v>652</v>
      </c>
    </row>
    <row r="315" spans="1:65" s="2" customFormat="1" ht="24.2" customHeight="1">
      <c r="A315" s="29"/>
      <c r="B315" s="121"/>
      <c r="C315" s="170" t="s">
        <v>443</v>
      </c>
      <c r="D315" s="170" t="s">
        <v>220</v>
      </c>
      <c r="E315" s="171" t="s">
        <v>653</v>
      </c>
      <c r="F315" s="172" t="s">
        <v>654</v>
      </c>
      <c r="G315" s="173" t="s">
        <v>226</v>
      </c>
      <c r="H315" s="174">
        <v>19.216999999999999</v>
      </c>
      <c r="I315" s="175"/>
      <c r="J315" s="174">
        <f t="shared" si="85"/>
        <v>0</v>
      </c>
      <c r="K315" s="176"/>
      <c r="L315" s="177"/>
      <c r="M315" s="178" t="s">
        <v>1</v>
      </c>
      <c r="N315" s="179" t="s">
        <v>40</v>
      </c>
      <c r="O315" s="55"/>
      <c r="P315" s="165">
        <f t="shared" si="86"/>
        <v>0</v>
      </c>
      <c r="Q315" s="165">
        <v>3.0000000000000001E-3</v>
      </c>
      <c r="R315" s="165">
        <f t="shared" si="87"/>
        <v>5.7651000000000001E-2</v>
      </c>
      <c r="S315" s="165">
        <v>0</v>
      </c>
      <c r="T315" s="166">
        <f t="shared" si="88"/>
        <v>0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R315" s="167" t="s">
        <v>235</v>
      </c>
      <c r="AT315" s="167" t="s">
        <v>220</v>
      </c>
      <c r="AU315" s="167" t="s">
        <v>153</v>
      </c>
      <c r="AY315" s="14" t="s">
        <v>175</v>
      </c>
      <c r="BE315" s="168">
        <f t="shared" si="89"/>
        <v>0</v>
      </c>
      <c r="BF315" s="168">
        <f t="shared" si="90"/>
        <v>0</v>
      </c>
      <c r="BG315" s="168">
        <f t="shared" si="91"/>
        <v>0</v>
      </c>
      <c r="BH315" s="168">
        <f t="shared" si="92"/>
        <v>0</v>
      </c>
      <c r="BI315" s="168">
        <f t="shared" si="93"/>
        <v>0</v>
      </c>
      <c r="BJ315" s="14" t="s">
        <v>153</v>
      </c>
      <c r="BK315" s="169">
        <f t="shared" si="94"/>
        <v>0</v>
      </c>
      <c r="BL315" s="14" t="s">
        <v>204</v>
      </c>
      <c r="BM315" s="167" t="s">
        <v>655</v>
      </c>
    </row>
    <row r="316" spans="1:65" s="2" customFormat="1" ht="14.45" customHeight="1">
      <c r="A316" s="29"/>
      <c r="B316" s="121"/>
      <c r="C316" s="156" t="s">
        <v>656</v>
      </c>
      <c r="D316" s="156" t="s">
        <v>177</v>
      </c>
      <c r="E316" s="157" t="s">
        <v>657</v>
      </c>
      <c r="F316" s="158" t="s">
        <v>658</v>
      </c>
      <c r="G316" s="159" t="s">
        <v>396</v>
      </c>
      <c r="H316" s="160">
        <v>50</v>
      </c>
      <c r="I316" s="161"/>
      <c r="J316" s="160">
        <f t="shared" si="85"/>
        <v>0</v>
      </c>
      <c r="K316" s="162"/>
      <c r="L316" s="30"/>
      <c r="M316" s="163" t="s">
        <v>1</v>
      </c>
      <c r="N316" s="164" t="s">
        <v>40</v>
      </c>
      <c r="O316" s="55"/>
      <c r="P316" s="165">
        <f t="shared" si="86"/>
        <v>0</v>
      </c>
      <c r="Q316" s="165">
        <v>0</v>
      </c>
      <c r="R316" s="165">
        <f t="shared" si="87"/>
        <v>0</v>
      </c>
      <c r="S316" s="165">
        <v>0</v>
      </c>
      <c r="T316" s="166">
        <f t="shared" si="88"/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67" t="s">
        <v>204</v>
      </c>
      <c r="AT316" s="167" t="s">
        <v>177</v>
      </c>
      <c r="AU316" s="167" t="s">
        <v>153</v>
      </c>
      <c r="AY316" s="14" t="s">
        <v>175</v>
      </c>
      <c r="BE316" s="168">
        <f t="shared" si="89"/>
        <v>0</v>
      </c>
      <c r="BF316" s="168">
        <f t="shared" si="90"/>
        <v>0</v>
      </c>
      <c r="BG316" s="168">
        <f t="shared" si="91"/>
        <v>0</v>
      </c>
      <c r="BH316" s="168">
        <f t="shared" si="92"/>
        <v>0</v>
      </c>
      <c r="BI316" s="168">
        <f t="shared" si="93"/>
        <v>0</v>
      </c>
      <c r="BJ316" s="14" t="s">
        <v>153</v>
      </c>
      <c r="BK316" s="169">
        <f t="shared" si="94"/>
        <v>0</v>
      </c>
      <c r="BL316" s="14" t="s">
        <v>204</v>
      </c>
      <c r="BM316" s="167" t="s">
        <v>659</v>
      </c>
    </row>
    <row r="317" spans="1:65" s="2" customFormat="1" ht="14.45" customHeight="1">
      <c r="A317" s="29"/>
      <c r="B317" s="121"/>
      <c r="C317" s="170" t="s">
        <v>447</v>
      </c>
      <c r="D317" s="170" t="s">
        <v>220</v>
      </c>
      <c r="E317" s="171" t="s">
        <v>660</v>
      </c>
      <c r="F317" s="172" t="s">
        <v>661</v>
      </c>
      <c r="G317" s="173" t="s">
        <v>396</v>
      </c>
      <c r="H317" s="174">
        <v>30</v>
      </c>
      <c r="I317" s="175"/>
      <c r="J317" s="174">
        <f t="shared" si="85"/>
        <v>0</v>
      </c>
      <c r="K317" s="176"/>
      <c r="L317" s="177"/>
      <c r="M317" s="178" t="s">
        <v>1</v>
      </c>
      <c r="N317" s="179" t="s">
        <v>40</v>
      </c>
      <c r="O317" s="55"/>
      <c r="P317" s="165">
        <f t="shared" si="86"/>
        <v>0</v>
      </c>
      <c r="Q317" s="165">
        <v>0</v>
      </c>
      <c r="R317" s="165">
        <f t="shared" si="87"/>
        <v>0</v>
      </c>
      <c r="S317" s="165">
        <v>0</v>
      </c>
      <c r="T317" s="166">
        <f t="shared" si="88"/>
        <v>0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R317" s="167" t="s">
        <v>235</v>
      </c>
      <c r="AT317" s="167" t="s">
        <v>220</v>
      </c>
      <c r="AU317" s="167" t="s">
        <v>153</v>
      </c>
      <c r="AY317" s="14" t="s">
        <v>175</v>
      </c>
      <c r="BE317" s="168">
        <f t="shared" si="89"/>
        <v>0</v>
      </c>
      <c r="BF317" s="168">
        <f t="shared" si="90"/>
        <v>0</v>
      </c>
      <c r="BG317" s="168">
        <f t="shared" si="91"/>
        <v>0</v>
      </c>
      <c r="BH317" s="168">
        <f t="shared" si="92"/>
        <v>0</v>
      </c>
      <c r="BI317" s="168">
        <f t="shared" si="93"/>
        <v>0</v>
      </c>
      <c r="BJ317" s="14" t="s">
        <v>153</v>
      </c>
      <c r="BK317" s="169">
        <f t="shared" si="94"/>
        <v>0</v>
      </c>
      <c r="BL317" s="14" t="s">
        <v>204</v>
      </c>
      <c r="BM317" s="167" t="s">
        <v>662</v>
      </c>
    </row>
    <row r="318" spans="1:65" s="2" customFormat="1" ht="14.45" customHeight="1">
      <c r="A318" s="29"/>
      <c r="B318" s="121"/>
      <c r="C318" s="170" t="s">
        <v>663</v>
      </c>
      <c r="D318" s="170" t="s">
        <v>220</v>
      </c>
      <c r="E318" s="171" t="s">
        <v>664</v>
      </c>
      <c r="F318" s="172" t="s">
        <v>665</v>
      </c>
      <c r="G318" s="173" t="s">
        <v>396</v>
      </c>
      <c r="H318" s="174">
        <v>20</v>
      </c>
      <c r="I318" s="175"/>
      <c r="J318" s="174">
        <f t="shared" si="85"/>
        <v>0</v>
      </c>
      <c r="K318" s="176"/>
      <c r="L318" s="177"/>
      <c r="M318" s="178" t="s">
        <v>1</v>
      </c>
      <c r="N318" s="179" t="s">
        <v>40</v>
      </c>
      <c r="O318" s="55"/>
      <c r="P318" s="165">
        <f t="shared" si="86"/>
        <v>0</v>
      </c>
      <c r="Q318" s="165">
        <v>0</v>
      </c>
      <c r="R318" s="165">
        <f t="shared" si="87"/>
        <v>0</v>
      </c>
      <c r="S318" s="165">
        <v>0</v>
      </c>
      <c r="T318" s="166">
        <f t="shared" si="88"/>
        <v>0</v>
      </c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R318" s="167" t="s">
        <v>235</v>
      </c>
      <c r="AT318" s="167" t="s">
        <v>220</v>
      </c>
      <c r="AU318" s="167" t="s">
        <v>153</v>
      </c>
      <c r="AY318" s="14" t="s">
        <v>175</v>
      </c>
      <c r="BE318" s="168">
        <f t="shared" si="89"/>
        <v>0</v>
      </c>
      <c r="BF318" s="168">
        <f t="shared" si="90"/>
        <v>0</v>
      </c>
      <c r="BG318" s="168">
        <f t="shared" si="91"/>
        <v>0</v>
      </c>
      <c r="BH318" s="168">
        <f t="shared" si="92"/>
        <v>0</v>
      </c>
      <c r="BI318" s="168">
        <f t="shared" si="93"/>
        <v>0</v>
      </c>
      <c r="BJ318" s="14" t="s">
        <v>153</v>
      </c>
      <c r="BK318" s="169">
        <f t="shared" si="94"/>
        <v>0</v>
      </c>
      <c r="BL318" s="14" t="s">
        <v>204</v>
      </c>
      <c r="BM318" s="167" t="s">
        <v>666</v>
      </c>
    </row>
    <row r="319" spans="1:65" s="2" customFormat="1" ht="14.45" customHeight="1">
      <c r="A319" s="29"/>
      <c r="B319" s="121"/>
      <c r="C319" s="156" t="s">
        <v>450</v>
      </c>
      <c r="D319" s="156" t="s">
        <v>177</v>
      </c>
      <c r="E319" s="157" t="s">
        <v>667</v>
      </c>
      <c r="F319" s="158" t="s">
        <v>668</v>
      </c>
      <c r="G319" s="159" t="s">
        <v>396</v>
      </c>
      <c r="H319" s="160">
        <v>24</v>
      </c>
      <c r="I319" s="161"/>
      <c r="J319" s="160">
        <f t="shared" si="85"/>
        <v>0</v>
      </c>
      <c r="K319" s="162"/>
      <c r="L319" s="30"/>
      <c r="M319" s="163" t="s">
        <v>1</v>
      </c>
      <c r="N319" s="164" t="s">
        <v>40</v>
      </c>
      <c r="O319" s="55"/>
      <c r="P319" s="165">
        <f t="shared" si="86"/>
        <v>0</v>
      </c>
      <c r="Q319" s="165">
        <v>0</v>
      </c>
      <c r="R319" s="165">
        <f t="shared" si="87"/>
        <v>0</v>
      </c>
      <c r="S319" s="165">
        <v>0</v>
      </c>
      <c r="T319" s="166">
        <f t="shared" si="88"/>
        <v>0</v>
      </c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R319" s="167" t="s">
        <v>204</v>
      </c>
      <c r="AT319" s="167" t="s">
        <v>177</v>
      </c>
      <c r="AU319" s="167" t="s">
        <v>153</v>
      </c>
      <c r="AY319" s="14" t="s">
        <v>175</v>
      </c>
      <c r="BE319" s="168">
        <f t="shared" si="89"/>
        <v>0</v>
      </c>
      <c r="BF319" s="168">
        <f t="shared" si="90"/>
        <v>0</v>
      </c>
      <c r="BG319" s="168">
        <f t="shared" si="91"/>
        <v>0</v>
      </c>
      <c r="BH319" s="168">
        <f t="shared" si="92"/>
        <v>0</v>
      </c>
      <c r="BI319" s="168">
        <f t="shared" si="93"/>
        <v>0</v>
      </c>
      <c r="BJ319" s="14" t="s">
        <v>153</v>
      </c>
      <c r="BK319" s="169">
        <f t="shared" si="94"/>
        <v>0</v>
      </c>
      <c r="BL319" s="14" t="s">
        <v>204</v>
      </c>
      <c r="BM319" s="167" t="s">
        <v>669</v>
      </c>
    </row>
    <row r="320" spans="1:65" s="2" customFormat="1" ht="14.45" customHeight="1">
      <c r="A320" s="29"/>
      <c r="B320" s="121"/>
      <c r="C320" s="170" t="s">
        <v>670</v>
      </c>
      <c r="D320" s="170" t="s">
        <v>220</v>
      </c>
      <c r="E320" s="171" t="s">
        <v>671</v>
      </c>
      <c r="F320" s="172" t="s">
        <v>672</v>
      </c>
      <c r="G320" s="173" t="s">
        <v>396</v>
      </c>
      <c r="H320" s="174">
        <v>24</v>
      </c>
      <c r="I320" s="175"/>
      <c r="J320" s="174">
        <f t="shared" si="85"/>
        <v>0</v>
      </c>
      <c r="K320" s="176"/>
      <c r="L320" s="177"/>
      <c r="M320" s="178" t="s">
        <v>1</v>
      </c>
      <c r="N320" s="179" t="s">
        <v>40</v>
      </c>
      <c r="O320" s="55"/>
      <c r="P320" s="165">
        <f t="shared" si="86"/>
        <v>0</v>
      </c>
      <c r="Q320" s="165">
        <v>0</v>
      </c>
      <c r="R320" s="165">
        <f t="shared" si="87"/>
        <v>0</v>
      </c>
      <c r="S320" s="165">
        <v>0</v>
      </c>
      <c r="T320" s="166">
        <f t="shared" si="88"/>
        <v>0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R320" s="167" t="s">
        <v>235</v>
      </c>
      <c r="AT320" s="167" t="s">
        <v>220</v>
      </c>
      <c r="AU320" s="167" t="s">
        <v>153</v>
      </c>
      <c r="AY320" s="14" t="s">
        <v>175</v>
      </c>
      <c r="BE320" s="168">
        <f t="shared" si="89"/>
        <v>0</v>
      </c>
      <c r="BF320" s="168">
        <f t="shared" si="90"/>
        <v>0</v>
      </c>
      <c r="BG320" s="168">
        <f t="shared" si="91"/>
        <v>0</v>
      </c>
      <c r="BH320" s="168">
        <f t="shared" si="92"/>
        <v>0</v>
      </c>
      <c r="BI320" s="168">
        <f t="shared" si="93"/>
        <v>0</v>
      </c>
      <c r="BJ320" s="14" t="s">
        <v>153</v>
      </c>
      <c r="BK320" s="169">
        <f t="shared" si="94"/>
        <v>0</v>
      </c>
      <c r="BL320" s="14" t="s">
        <v>204</v>
      </c>
      <c r="BM320" s="167" t="s">
        <v>673</v>
      </c>
    </row>
    <row r="321" spans="1:65" s="2" customFormat="1" ht="14.45" customHeight="1">
      <c r="A321" s="29"/>
      <c r="B321" s="121"/>
      <c r="C321" s="156" t="s">
        <v>454</v>
      </c>
      <c r="D321" s="156" t="s">
        <v>177</v>
      </c>
      <c r="E321" s="157" t="s">
        <v>674</v>
      </c>
      <c r="F321" s="158" t="s">
        <v>675</v>
      </c>
      <c r="G321" s="159" t="s">
        <v>396</v>
      </c>
      <c r="H321" s="160">
        <v>42</v>
      </c>
      <c r="I321" s="161"/>
      <c r="J321" s="160">
        <f t="shared" si="85"/>
        <v>0</v>
      </c>
      <c r="K321" s="162"/>
      <c r="L321" s="30"/>
      <c r="M321" s="163" t="s">
        <v>1</v>
      </c>
      <c r="N321" s="164" t="s">
        <v>40</v>
      </c>
      <c r="O321" s="55"/>
      <c r="P321" s="165">
        <f t="shared" si="86"/>
        <v>0</v>
      </c>
      <c r="Q321" s="165">
        <v>0</v>
      </c>
      <c r="R321" s="165">
        <f t="shared" si="87"/>
        <v>0</v>
      </c>
      <c r="S321" s="165">
        <v>0</v>
      </c>
      <c r="T321" s="166">
        <f t="shared" si="88"/>
        <v>0</v>
      </c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R321" s="167" t="s">
        <v>204</v>
      </c>
      <c r="AT321" s="167" t="s">
        <v>177</v>
      </c>
      <c r="AU321" s="167" t="s">
        <v>153</v>
      </c>
      <c r="AY321" s="14" t="s">
        <v>175</v>
      </c>
      <c r="BE321" s="168">
        <f t="shared" si="89"/>
        <v>0</v>
      </c>
      <c r="BF321" s="168">
        <f t="shared" si="90"/>
        <v>0</v>
      </c>
      <c r="BG321" s="168">
        <f t="shared" si="91"/>
        <v>0</v>
      </c>
      <c r="BH321" s="168">
        <f t="shared" si="92"/>
        <v>0</v>
      </c>
      <c r="BI321" s="168">
        <f t="shared" si="93"/>
        <v>0</v>
      </c>
      <c r="BJ321" s="14" t="s">
        <v>153</v>
      </c>
      <c r="BK321" s="169">
        <f t="shared" si="94"/>
        <v>0</v>
      </c>
      <c r="BL321" s="14" t="s">
        <v>204</v>
      </c>
      <c r="BM321" s="167" t="s">
        <v>676</v>
      </c>
    </row>
    <row r="322" spans="1:65" s="2" customFormat="1" ht="14.45" customHeight="1">
      <c r="A322" s="29"/>
      <c r="B322" s="121"/>
      <c r="C322" s="170" t="s">
        <v>677</v>
      </c>
      <c r="D322" s="170" t="s">
        <v>220</v>
      </c>
      <c r="E322" s="171" t="s">
        <v>678</v>
      </c>
      <c r="F322" s="172" t="s">
        <v>679</v>
      </c>
      <c r="G322" s="173" t="s">
        <v>396</v>
      </c>
      <c r="H322" s="174">
        <v>15</v>
      </c>
      <c r="I322" s="175"/>
      <c r="J322" s="174">
        <f t="shared" si="85"/>
        <v>0</v>
      </c>
      <c r="K322" s="176"/>
      <c r="L322" s="177"/>
      <c r="M322" s="178" t="s">
        <v>1</v>
      </c>
      <c r="N322" s="179" t="s">
        <v>40</v>
      </c>
      <c r="O322" s="55"/>
      <c r="P322" s="165">
        <f t="shared" si="86"/>
        <v>0</v>
      </c>
      <c r="Q322" s="165">
        <v>0</v>
      </c>
      <c r="R322" s="165">
        <f t="shared" si="87"/>
        <v>0</v>
      </c>
      <c r="S322" s="165">
        <v>0</v>
      </c>
      <c r="T322" s="166">
        <f t="shared" si="88"/>
        <v>0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R322" s="167" t="s">
        <v>235</v>
      </c>
      <c r="AT322" s="167" t="s">
        <v>220</v>
      </c>
      <c r="AU322" s="167" t="s">
        <v>153</v>
      </c>
      <c r="AY322" s="14" t="s">
        <v>175</v>
      </c>
      <c r="BE322" s="168">
        <f t="shared" si="89"/>
        <v>0</v>
      </c>
      <c r="BF322" s="168">
        <f t="shared" si="90"/>
        <v>0</v>
      </c>
      <c r="BG322" s="168">
        <f t="shared" si="91"/>
        <v>0</v>
      </c>
      <c r="BH322" s="168">
        <f t="shared" si="92"/>
        <v>0</v>
      </c>
      <c r="BI322" s="168">
        <f t="shared" si="93"/>
        <v>0</v>
      </c>
      <c r="BJ322" s="14" t="s">
        <v>153</v>
      </c>
      <c r="BK322" s="169">
        <f t="shared" si="94"/>
        <v>0</v>
      </c>
      <c r="BL322" s="14" t="s">
        <v>204</v>
      </c>
      <c r="BM322" s="167" t="s">
        <v>680</v>
      </c>
    </row>
    <row r="323" spans="1:65" s="2" customFormat="1" ht="14.45" customHeight="1">
      <c r="A323" s="29"/>
      <c r="B323" s="121"/>
      <c r="C323" s="170" t="s">
        <v>457</v>
      </c>
      <c r="D323" s="170" t="s">
        <v>220</v>
      </c>
      <c r="E323" s="171" t="s">
        <v>681</v>
      </c>
      <c r="F323" s="172" t="s">
        <v>682</v>
      </c>
      <c r="G323" s="173" t="s">
        <v>396</v>
      </c>
      <c r="H323" s="174">
        <v>27</v>
      </c>
      <c r="I323" s="175"/>
      <c r="J323" s="174">
        <f t="shared" si="85"/>
        <v>0</v>
      </c>
      <c r="K323" s="176"/>
      <c r="L323" s="177"/>
      <c r="M323" s="178" t="s">
        <v>1</v>
      </c>
      <c r="N323" s="179" t="s">
        <v>40</v>
      </c>
      <c r="O323" s="55"/>
      <c r="P323" s="165">
        <f t="shared" si="86"/>
        <v>0</v>
      </c>
      <c r="Q323" s="165">
        <v>0</v>
      </c>
      <c r="R323" s="165">
        <f t="shared" si="87"/>
        <v>0</v>
      </c>
      <c r="S323" s="165">
        <v>0</v>
      </c>
      <c r="T323" s="166">
        <f t="shared" si="88"/>
        <v>0</v>
      </c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R323" s="167" t="s">
        <v>235</v>
      </c>
      <c r="AT323" s="167" t="s">
        <v>220</v>
      </c>
      <c r="AU323" s="167" t="s">
        <v>153</v>
      </c>
      <c r="AY323" s="14" t="s">
        <v>175</v>
      </c>
      <c r="BE323" s="168">
        <f t="shared" si="89"/>
        <v>0</v>
      </c>
      <c r="BF323" s="168">
        <f t="shared" si="90"/>
        <v>0</v>
      </c>
      <c r="BG323" s="168">
        <f t="shared" si="91"/>
        <v>0</v>
      </c>
      <c r="BH323" s="168">
        <f t="shared" si="92"/>
        <v>0</v>
      </c>
      <c r="BI323" s="168">
        <f t="shared" si="93"/>
        <v>0</v>
      </c>
      <c r="BJ323" s="14" t="s">
        <v>153</v>
      </c>
      <c r="BK323" s="169">
        <f t="shared" si="94"/>
        <v>0</v>
      </c>
      <c r="BL323" s="14" t="s">
        <v>204</v>
      </c>
      <c r="BM323" s="167" t="s">
        <v>683</v>
      </c>
    </row>
    <row r="324" spans="1:65" s="2" customFormat="1" ht="24.2" customHeight="1">
      <c r="A324" s="29"/>
      <c r="B324" s="121"/>
      <c r="C324" s="156" t="s">
        <v>684</v>
      </c>
      <c r="D324" s="156" t="s">
        <v>177</v>
      </c>
      <c r="E324" s="157" t="s">
        <v>685</v>
      </c>
      <c r="F324" s="158" t="s">
        <v>686</v>
      </c>
      <c r="G324" s="159" t="s">
        <v>647</v>
      </c>
      <c r="H324" s="161"/>
      <c r="I324" s="161"/>
      <c r="J324" s="160">
        <f t="shared" si="85"/>
        <v>0</v>
      </c>
      <c r="K324" s="162"/>
      <c r="L324" s="30"/>
      <c r="M324" s="163" t="s">
        <v>1</v>
      </c>
      <c r="N324" s="164" t="s">
        <v>40</v>
      </c>
      <c r="O324" s="55"/>
      <c r="P324" s="165">
        <f t="shared" si="86"/>
        <v>0</v>
      </c>
      <c r="Q324" s="165">
        <v>0</v>
      </c>
      <c r="R324" s="165">
        <f t="shared" si="87"/>
        <v>0</v>
      </c>
      <c r="S324" s="165">
        <v>0</v>
      </c>
      <c r="T324" s="166">
        <f t="shared" si="88"/>
        <v>0</v>
      </c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R324" s="167" t="s">
        <v>204</v>
      </c>
      <c r="AT324" s="167" t="s">
        <v>177</v>
      </c>
      <c r="AU324" s="167" t="s">
        <v>153</v>
      </c>
      <c r="AY324" s="14" t="s">
        <v>175</v>
      </c>
      <c r="BE324" s="168">
        <f t="shared" si="89"/>
        <v>0</v>
      </c>
      <c r="BF324" s="168">
        <f t="shared" si="90"/>
        <v>0</v>
      </c>
      <c r="BG324" s="168">
        <f t="shared" si="91"/>
        <v>0</v>
      </c>
      <c r="BH324" s="168">
        <f t="shared" si="92"/>
        <v>0</v>
      </c>
      <c r="BI324" s="168">
        <f t="shared" si="93"/>
        <v>0</v>
      </c>
      <c r="BJ324" s="14" t="s">
        <v>153</v>
      </c>
      <c r="BK324" s="169">
        <f t="shared" si="94"/>
        <v>0</v>
      </c>
      <c r="BL324" s="14" t="s">
        <v>204</v>
      </c>
      <c r="BM324" s="167" t="s">
        <v>687</v>
      </c>
    </row>
    <row r="325" spans="1:65" s="12" customFormat="1" ht="22.9" customHeight="1">
      <c r="B325" s="143"/>
      <c r="D325" s="144" t="s">
        <v>73</v>
      </c>
      <c r="E325" s="154" t="s">
        <v>688</v>
      </c>
      <c r="F325" s="154" t="s">
        <v>689</v>
      </c>
      <c r="I325" s="146"/>
      <c r="J325" s="155">
        <f>BK325</f>
        <v>0</v>
      </c>
      <c r="L325" s="143"/>
      <c r="M325" s="148"/>
      <c r="N325" s="149"/>
      <c r="O325" s="149"/>
      <c r="P325" s="150">
        <f>SUM(P326:P345)</f>
        <v>0</v>
      </c>
      <c r="Q325" s="149"/>
      <c r="R325" s="150">
        <f>SUM(R326:R345)</f>
        <v>0</v>
      </c>
      <c r="S325" s="149"/>
      <c r="T325" s="151">
        <f>SUM(T326:T345)</f>
        <v>0</v>
      </c>
      <c r="AR325" s="144" t="s">
        <v>153</v>
      </c>
      <c r="AT325" s="152" t="s">
        <v>73</v>
      </c>
      <c r="AU325" s="152" t="s">
        <v>82</v>
      </c>
      <c r="AY325" s="144" t="s">
        <v>175</v>
      </c>
      <c r="BK325" s="153">
        <f>SUM(BK326:BK345)</f>
        <v>0</v>
      </c>
    </row>
    <row r="326" spans="1:65" s="2" customFormat="1" ht="24.2" customHeight="1">
      <c r="A326" s="29"/>
      <c r="B326" s="121"/>
      <c r="C326" s="156" t="s">
        <v>461</v>
      </c>
      <c r="D326" s="156" t="s">
        <v>177</v>
      </c>
      <c r="E326" s="157" t="s">
        <v>690</v>
      </c>
      <c r="F326" s="158" t="s">
        <v>691</v>
      </c>
      <c r="G326" s="159" t="s">
        <v>647</v>
      </c>
      <c r="H326" s="161"/>
      <c r="I326" s="161"/>
      <c r="J326" s="160">
        <f t="shared" ref="J326:J345" si="95">ROUND(I326*H326,3)</f>
        <v>0</v>
      </c>
      <c r="K326" s="162"/>
      <c r="L326" s="30"/>
      <c r="M326" s="163" t="s">
        <v>1</v>
      </c>
      <c r="N326" s="164" t="s">
        <v>40</v>
      </c>
      <c r="O326" s="55"/>
      <c r="P326" s="165">
        <f t="shared" ref="P326:P345" si="96">O326*H326</f>
        <v>0</v>
      </c>
      <c r="Q326" s="165">
        <v>0</v>
      </c>
      <c r="R326" s="165">
        <f t="shared" ref="R326:R345" si="97">Q326*H326</f>
        <v>0</v>
      </c>
      <c r="S326" s="165">
        <v>0</v>
      </c>
      <c r="T326" s="166">
        <f t="shared" ref="T326:T345" si="98">S326*H326</f>
        <v>0</v>
      </c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R326" s="167" t="s">
        <v>204</v>
      </c>
      <c r="AT326" s="167" t="s">
        <v>177</v>
      </c>
      <c r="AU326" s="167" t="s">
        <v>153</v>
      </c>
      <c r="AY326" s="14" t="s">
        <v>175</v>
      </c>
      <c r="BE326" s="168">
        <f t="shared" ref="BE326:BE345" si="99">IF(N326="základná",J326,0)</f>
        <v>0</v>
      </c>
      <c r="BF326" s="168">
        <f t="shared" ref="BF326:BF345" si="100">IF(N326="znížená",J326,0)</f>
        <v>0</v>
      </c>
      <c r="BG326" s="168">
        <f t="shared" ref="BG326:BG345" si="101">IF(N326="zákl. prenesená",J326,0)</f>
        <v>0</v>
      </c>
      <c r="BH326" s="168">
        <f t="shared" ref="BH326:BH345" si="102">IF(N326="zníž. prenesená",J326,0)</f>
        <v>0</v>
      </c>
      <c r="BI326" s="168">
        <f t="shared" ref="BI326:BI345" si="103">IF(N326="nulová",J326,0)</f>
        <v>0</v>
      </c>
      <c r="BJ326" s="14" t="s">
        <v>153</v>
      </c>
      <c r="BK326" s="169">
        <f t="shared" ref="BK326:BK345" si="104">ROUND(I326*H326,3)</f>
        <v>0</v>
      </c>
      <c r="BL326" s="14" t="s">
        <v>204</v>
      </c>
      <c r="BM326" s="167" t="s">
        <v>692</v>
      </c>
    </row>
    <row r="327" spans="1:65" s="2" customFormat="1" ht="14.45" customHeight="1">
      <c r="A327" s="29"/>
      <c r="B327" s="121"/>
      <c r="C327" s="156" t="s">
        <v>693</v>
      </c>
      <c r="D327" s="156" t="s">
        <v>177</v>
      </c>
      <c r="E327" s="157" t="s">
        <v>694</v>
      </c>
      <c r="F327" s="158" t="s">
        <v>695</v>
      </c>
      <c r="G327" s="159" t="s">
        <v>396</v>
      </c>
      <c r="H327" s="160">
        <v>30</v>
      </c>
      <c r="I327" s="161"/>
      <c r="J327" s="160">
        <f t="shared" si="95"/>
        <v>0</v>
      </c>
      <c r="K327" s="162"/>
      <c r="L327" s="30"/>
      <c r="M327" s="163" t="s">
        <v>1</v>
      </c>
      <c r="N327" s="164" t="s">
        <v>40</v>
      </c>
      <c r="O327" s="55"/>
      <c r="P327" s="165">
        <f t="shared" si="96"/>
        <v>0</v>
      </c>
      <c r="Q327" s="165">
        <v>0</v>
      </c>
      <c r="R327" s="165">
        <f t="shared" si="97"/>
        <v>0</v>
      </c>
      <c r="S327" s="165">
        <v>0</v>
      </c>
      <c r="T327" s="166">
        <f t="shared" si="98"/>
        <v>0</v>
      </c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R327" s="167" t="s">
        <v>204</v>
      </c>
      <c r="AT327" s="167" t="s">
        <v>177</v>
      </c>
      <c r="AU327" s="167" t="s">
        <v>153</v>
      </c>
      <c r="AY327" s="14" t="s">
        <v>175</v>
      </c>
      <c r="BE327" s="168">
        <f t="shared" si="99"/>
        <v>0</v>
      </c>
      <c r="BF327" s="168">
        <f t="shared" si="100"/>
        <v>0</v>
      </c>
      <c r="BG327" s="168">
        <f t="shared" si="101"/>
        <v>0</v>
      </c>
      <c r="BH327" s="168">
        <f t="shared" si="102"/>
        <v>0</v>
      </c>
      <c r="BI327" s="168">
        <f t="shared" si="103"/>
        <v>0</v>
      </c>
      <c r="BJ327" s="14" t="s">
        <v>153</v>
      </c>
      <c r="BK327" s="169">
        <f t="shared" si="104"/>
        <v>0</v>
      </c>
      <c r="BL327" s="14" t="s">
        <v>204</v>
      </c>
      <c r="BM327" s="167" t="s">
        <v>696</v>
      </c>
    </row>
    <row r="328" spans="1:65" s="2" customFormat="1" ht="14.45" customHeight="1">
      <c r="A328" s="29"/>
      <c r="B328" s="121"/>
      <c r="C328" s="156" t="s">
        <v>464</v>
      </c>
      <c r="D328" s="156" t="s">
        <v>177</v>
      </c>
      <c r="E328" s="157" t="s">
        <v>697</v>
      </c>
      <c r="F328" s="158" t="s">
        <v>698</v>
      </c>
      <c r="G328" s="159" t="s">
        <v>396</v>
      </c>
      <c r="H328" s="160">
        <v>18</v>
      </c>
      <c r="I328" s="161"/>
      <c r="J328" s="160">
        <f t="shared" si="95"/>
        <v>0</v>
      </c>
      <c r="K328" s="162"/>
      <c r="L328" s="30"/>
      <c r="M328" s="163" t="s">
        <v>1</v>
      </c>
      <c r="N328" s="164" t="s">
        <v>40</v>
      </c>
      <c r="O328" s="55"/>
      <c r="P328" s="165">
        <f t="shared" si="96"/>
        <v>0</v>
      </c>
      <c r="Q328" s="165">
        <v>0</v>
      </c>
      <c r="R328" s="165">
        <f t="shared" si="97"/>
        <v>0</v>
      </c>
      <c r="S328" s="165">
        <v>0</v>
      </c>
      <c r="T328" s="166">
        <f t="shared" si="98"/>
        <v>0</v>
      </c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R328" s="167" t="s">
        <v>204</v>
      </c>
      <c r="AT328" s="167" t="s">
        <v>177</v>
      </c>
      <c r="AU328" s="167" t="s">
        <v>153</v>
      </c>
      <c r="AY328" s="14" t="s">
        <v>175</v>
      </c>
      <c r="BE328" s="168">
        <f t="shared" si="99"/>
        <v>0</v>
      </c>
      <c r="BF328" s="168">
        <f t="shared" si="100"/>
        <v>0</v>
      </c>
      <c r="BG328" s="168">
        <f t="shared" si="101"/>
        <v>0</v>
      </c>
      <c r="BH328" s="168">
        <f t="shared" si="102"/>
        <v>0</v>
      </c>
      <c r="BI328" s="168">
        <f t="shared" si="103"/>
        <v>0</v>
      </c>
      <c r="BJ328" s="14" t="s">
        <v>153</v>
      </c>
      <c r="BK328" s="169">
        <f t="shared" si="104"/>
        <v>0</v>
      </c>
      <c r="BL328" s="14" t="s">
        <v>204</v>
      </c>
      <c r="BM328" s="167" t="s">
        <v>699</v>
      </c>
    </row>
    <row r="329" spans="1:65" s="2" customFormat="1" ht="14.45" customHeight="1">
      <c r="A329" s="29"/>
      <c r="B329" s="121"/>
      <c r="C329" s="156" t="s">
        <v>700</v>
      </c>
      <c r="D329" s="156" t="s">
        <v>177</v>
      </c>
      <c r="E329" s="157" t="s">
        <v>701</v>
      </c>
      <c r="F329" s="158" t="s">
        <v>702</v>
      </c>
      <c r="G329" s="159" t="s">
        <v>396</v>
      </c>
      <c r="H329" s="160">
        <v>10</v>
      </c>
      <c r="I329" s="161"/>
      <c r="J329" s="160">
        <f t="shared" si="95"/>
        <v>0</v>
      </c>
      <c r="K329" s="162"/>
      <c r="L329" s="30"/>
      <c r="M329" s="163" t="s">
        <v>1</v>
      </c>
      <c r="N329" s="164" t="s">
        <v>40</v>
      </c>
      <c r="O329" s="55"/>
      <c r="P329" s="165">
        <f t="shared" si="96"/>
        <v>0</v>
      </c>
      <c r="Q329" s="165">
        <v>0</v>
      </c>
      <c r="R329" s="165">
        <f t="shared" si="97"/>
        <v>0</v>
      </c>
      <c r="S329" s="165">
        <v>0</v>
      </c>
      <c r="T329" s="166">
        <f t="shared" si="98"/>
        <v>0</v>
      </c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R329" s="167" t="s">
        <v>204</v>
      </c>
      <c r="AT329" s="167" t="s">
        <v>177</v>
      </c>
      <c r="AU329" s="167" t="s">
        <v>153</v>
      </c>
      <c r="AY329" s="14" t="s">
        <v>175</v>
      </c>
      <c r="BE329" s="168">
        <f t="shared" si="99"/>
        <v>0</v>
      </c>
      <c r="BF329" s="168">
        <f t="shared" si="100"/>
        <v>0</v>
      </c>
      <c r="BG329" s="168">
        <f t="shared" si="101"/>
        <v>0</v>
      </c>
      <c r="BH329" s="168">
        <f t="shared" si="102"/>
        <v>0</v>
      </c>
      <c r="BI329" s="168">
        <f t="shared" si="103"/>
        <v>0</v>
      </c>
      <c r="BJ329" s="14" t="s">
        <v>153</v>
      </c>
      <c r="BK329" s="169">
        <f t="shared" si="104"/>
        <v>0</v>
      </c>
      <c r="BL329" s="14" t="s">
        <v>204</v>
      </c>
      <c r="BM329" s="167" t="s">
        <v>703</v>
      </c>
    </row>
    <row r="330" spans="1:65" s="2" customFormat="1" ht="24.2" customHeight="1">
      <c r="A330" s="29"/>
      <c r="B330" s="121"/>
      <c r="C330" s="156" t="s">
        <v>468</v>
      </c>
      <c r="D330" s="156" t="s">
        <v>177</v>
      </c>
      <c r="E330" s="157" t="s">
        <v>704</v>
      </c>
      <c r="F330" s="158" t="s">
        <v>705</v>
      </c>
      <c r="G330" s="159" t="s">
        <v>396</v>
      </c>
      <c r="H330" s="160">
        <v>9</v>
      </c>
      <c r="I330" s="161"/>
      <c r="J330" s="160">
        <f t="shared" si="95"/>
        <v>0</v>
      </c>
      <c r="K330" s="162"/>
      <c r="L330" s="30"/>
      <c r="M330" s="163" t="s">
        <v>1</v>
      </c>
      <c r="N330" s="164" t="s">
        <v>40</v>
      </c>
      <c r="O330" s="55"/>
      <c r="P330" s="165">
        <f t="shared" si="96"/>
        <v>0</v>
      </c>
      <c r="Q330" s="165">
        <v>0</v>
      </c>
      <c r="R330" s="165">
        <f t="shared" si="97"/>
        <v>0</v>
      </c>
      <c r="S330" s="165">
        <v>0</v>
      </c>
      <c r="T330" s="166">
        <f t="shared" si="98"/>
        <v>0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R330" s="167" t="s">
        <v>204</v>
      </c>
      <c r="AT330" s="167" t="s">
        <v>177</v>
      </c>
      <c r="AU330" s="167" t="s">
        <v>153</v>
      </c>
      <c r="AY330" s="14" t="s">
        <v>175</v>
      </c>
      <c r="BE330" s="168">
        <f t="shared" si="99"/>
        <v>0</v>
      </c>
      <c r="BF330" s="168">
        <f t="shared" si="100"/>
        <v>0</v>
      </c>
      <c r="BG330" s="168">
        <f t="shared" si="101"/>
        <v>0</v>
      </c>
      <c r="BH330" s="168">
        <f t="shared" si="102"/>
        <v>0</v>
      </c>
      <c r="BI330" s="168">
        <f t="shared" si="103"/>
        <v>0</v>
      </c>
      <c r="BJ330" s="14" t="s">
        <v>153</v>
      </c>
      <c r="BK330" s="169">
        <f t="shared" si="104"/>
        <v>0</v>
      </c>
      <c r="BL330" s="14" t="s">
        <v>204</v>
      </c>
      <c r="BM330" s="167" t="s">
        <v>706</v>
      </c>
    </row>
    <row r="331" spans="1:65" s="2" customFormat="1" ht="14.45" customHeight="1">
      <c r="A331" s="29"/>
      <c r="B331" s="121"/>
      <c r="C331" s="156" t="s">
        <v>707</v>
      </c>
      <c r="D331" s="156" t="s">
        <v>177</v>
      </c>
      <c r="E331" s="157" t="s">
        <v>708</v>
      </c>
      <c r="F331" s="158" t="s">
        <v>709</v>
      </c>
      <c r="G331" s="159" t="s">
        <v>396</v>
      </c>
      <c r="H331" s="160">
        <v>2</v>
      </c>
      <c r="I331" s="161"/>
      <c r="J331" s="160">
        <f t="shared" si="95"/>
        <v>0</v>
      </c>
      <c r="K331" s="162"/>
      <c r="L331" s="30"/>
      <c r="M331" s="163" t="s">
        <v>1</v>
      </c>
      <c r="N331" s="164" t="s">
        <v>40</v>
      </c>
      <c r="O331" s="55"/>
      <c r="P331" s="165">
        <f t="shared" si="96"/>
        <v>0</v>
      </c>
      <c r="Q331" s="165">
        <v>0</v>
      </c>
      <c r="R331" s="165">
        <f t="shared" si="97"/>
        <v>0</v>
      </c>
      <c r="S331" s="165">
        <v>0</v>
      </c>
      <c r="T331" s="166">
        <f t="shared" si="98"/>
        <v>0</v>
      </c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R331" s="167" t="s">
        <v>204</v>
      </c>
      <c r="AT331" s="167" t="s">
        <v>177</v>
      </c>
      <c r="AU331" s="167" t="s">
        <v>153</v>
      </c>
      <c r="AY331" s="14" t="s">
        <v>175</v>
      </c>
      <c r="BE331" s="168">
        <f t="shared" si="99"/>
        <v>0</v>
      </c>
      <c r="BF331" s="168">
        <f t="shared" si="100"/>
        <v>0</v>
      </c>
      <c r="BG331" s="168">
        <f t="shared" si="101"/>
        <v>0</v>
      </c>
      <c r="BH331" s="168">
        <f t="shared" si="102"/>
        <v>0</v>
      </c>
      <c r="BI331" s="168">
        <f t="shared" si="103"/>
        <v>0</v>
      </c>
      <c r="BJ331" s="14" t="s">
        <v>153</v>
      </c>
      <c r="BK331" s="169">
        <f t="shared" si="104"/>
        <v>0</v>
      </c>
      <c r="BL331" s="14" t="s">
        <v>204</v>
      </c>
      <c r="BM331" s="167" t="s">
        <v>710</v>
      </c>
    </row>
    <row r="332" spans="1:65" s="2" customFormat="1" ht="14.45" customHeight="1">
      <c r="A332" s="29"/>
      <c r="B332" s="121"/>
      <c r="C332" s="156" t="s">
        <v>471</v>
      </c>
      <c r="D332" s="156" t="s">
        <v>177</v>
      </c>
      <c r="E332" s="157" t="s">
        <v>711</v>
      </c>
      <c r="F332" s="158" t="s">
        <v>712</v>
      </c>
      <c r="G332" s="159" t="s">
        <v>396</v>
      </c>
      <c r="H332" s="160">
        <v>12</v>
      </c>
      <c r="I332" s="161"/>
      <c r="J332" s="160">
        <f t="shared" si="95"/>
        <v>0</v>
      </c>
      <c r="K332" s="162"/>
      <c r="L332" s="30"/>
      <c r="M332" s="163" t="s">
        <v>1</v>
      </c>
      <c r="N332" s="164" t="s">
        <v>40</v>
      </c>
      <c r="O332" s="55"/>
      <c r="P332" s="165">
        <f t="shared" si="96"/>
        <v>0</v>
      </c>
      <c r="Q332" s="165">
        <v>0</v>
      </c>
      <c r="R332" s="165">
        <f t="shared" si="97"/>
        <v>0</v>
      </c>
      <c r="S332" s="165">
        <v>0</v>
      </c>
      <c r="T332" s="166">
        <f t="shared" si="98"/>
        <v>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R332" s="167" t="s">
        <v>204</v>
      </c>
      <c r="AT332" s="167" t="s">
        <v>177</v>
      </c>
      <c r="AU332" s="167" t="s">
        <v>153</v>
      </c>
      <c r="AY332" s="14" t="s">
        <v>175</v>
      </c>
      <c r="BE332" s="168">
        <f t="shared" si="99"/>
        <v>0</v>
      </c>
      <c r="BF332" s="168">
        <f t="shared" si="100"/>
        <v>0</v>
      </c>
      <c r="BG332" s="168">
        <f t="shared" si="101"/>
        <v>0</v>
      </c>
      <c r="BH332" s="168">
        <f t="shared" si="102"/>
        <v>0</v>
      </c>
      <c r="BI332" s="168">
        <f t="shared" si="103"/>
        <v>0</v>
      </c>
      <c r="BJ332" s="14" t="s">
        <v>153</v>
      </c>
      <c r="BK332" s="169">
        <f t="shared" si="104"/>
        <v>0</v>
      </c>
      <c r="BL332" s="14" t="s">
        <v>204</v>
      </c>
      <c r="BM332" s="167" t="s">
        <v>713</v>
      </c>
    </row>
    <row r="333" spans="1:65" s="2" customFormat="1" ht="14.45" customHeight="1">
      <c r="A333" s="29"/>
      <c r="B333" s="121"/>
      <c r="C333" s="156" t="s">
        <v>714</v>
      </c>
      <c r="D333" s="156" t="s">
        <v>177</v>
      </c>
      <c r="E333" s="157" t="s">
        <v>715</v>
      </c>
      <c r="F333" s="158" t="s">
        <v>716</v>
      </c>
      <c r="G333" s="159" t="s">
        <v>396</v>
      </c>
      <c r="H333" s="160">
        <v>2</v>
      </c>
      <c r="I333" s="161"/>
      <c r="J333" s="160">
        <f t="shared" si="95"/>
        <v>0</v>
      </c>
      <c r="K333" s="162"/>
      <c r="L333" s="30"/>
      <c r="M333" s="163" t="s">
        <v>1</v>
      </c>
      <c r="N333" s="164" t="s">
        <v>40</v>
      </c>
      <c r="O333" s="55"/>
      <c r="P333" s="165">
        <f t="shared" si="96"/>
        <v>0</v>
      </c>
      <c r="Q333" s="165">
        <v>0</v>
      </c>
      <c r="R333" s="165">
        <f t="shared" si="97"/>
        <v>0</v>
      </c>
      <c r="S333" s="165">
        <v>0</v>
      </c>
      <c r="T333" s="166">
        <f t="shared" si="98"/>
        <v>0</v>
      </c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R333" s="167" t="s">
        <v>204</v>
      </c>
      <c r="AT333" s="167" t="s">
        <v>177</v>
      </c>
      <c r="AU333" s="167" t="s">
        <v>153</v>
      </c>
      <c r="AY333" s="14" t="s">
        <v>175</v>
      </c>
      <c r="BE333" s="168">
        <f t="shared" si="99"/>
        <v>0</v>
      </c>
      <c r="BF333" s="168">
        <f t="shared" si="100"/>
        <v>0</v>
      </c>
      <c r="BG333" s="168">
        <f t="shared" si="101"/>
        <v>0</v>
      </c>
      <c r="BH333" s="168">
        <f t="shared" si="102"/>
        <v>0</v>
      </c>
      <c r="BI333" s="168">
        <f t="shared" si="103"/>
        <v>0</v>
      </c>
      <c r="BJ333" s="14" t="s">
        <v>153</v>
      </c>
      <c r="BK333" s="169">
        <f t="shared" si="104"/>
        <v>0</v>
      </c>
      <c r="BL333" s="14" t="s">
        <v>204</v>
      </c>
      <c r="BM333" s="167" t="s">
        <v>717</v>
      </c>
    </row>
    <row r="334" spans="1:65" s="2" customFormat="1" ht="14.45" customHeight="1">
      <c r="A334" s="29"/>
      <c r="B334" s="121"/>
      <c r="C334" s="156" t="s">
        <v>475</v>
      </c>
      <c r="D334" s="156" t="s">
        <v>177</v>
      </c>
      <c r="E334" s="157" t="s">
        <v>718</v>
      </c>
      <c r="F334" s="158" t="s">
        <v>719</v>
      </c>
      <c r="G334" s="159" t="s">
        <v>396</v>
      </c>
      <c r="H334" s="160">
        <v>4</v>
      </c>
      <c r="I334" s="161"/>
      <c r="J334" s="160">
        <f t="shared" si="95"/>
        <v>0</v>
      </c>
      <c r="K334" s="162"/>
      <c r="L334" s="30"/>
      <c r="M334" s="163" t="s">
        <v>1</v>
      </c>
      <c r="N334" s="164" t="s">
        <v>40</v>
      </c>
      <c r="O334" s="55"/>
      <c r="P334" s="165">
        <f t="shared" si="96"/>
        <v>0</v>
      </c>
      <c r="Q334" s="165">
        <v>0</v>
      </c>
      <c r="R334" s="165">
        <f t="shared" si="97"/>
        <v>0</v>
      </c>
      <c r="S334" s="165">
        <v>0</v>
      </c>
      <c r="T334" s="166">
        <f t="shared" si="98"/>
        <v>0</v>
      </c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R334" s="167" t="s">
        <v>204</v>
      </c>
      <c r="AT334" s="167" t="s">
        <v>177</v>
      </c>
      <c r="AU334" s="167" t="s">
        <v>153</v>
      </c>
      <c r="AY334" s="14" t="s">
        <v>175</v>
      </c>
      <c r="BE334" s="168">
        <f t="shared" si="99"/>
        <v>0</v>
      </c>
      <c r="BF334" s="168">
        <f t="shared" si="100"/>
        <v>0</v>
      </c>
      <c r="BG334" s="168">
        <f t="shared" si="101"/>
        <v>0</v>
      </c>
      <c r="BH334" s="168">
        <f t="shared" si="102"/>
        <v>0</v>
      </c>
      <c r="BI334" s="168">
        <f t="shared" si="103"/>
        <v>0</v>
      </c>
      <c r="BJ334" s="14" t="s">
        <v>153</v>
      </c>
      <c r="BK334" s="169">
        <f t="shared" si="104"/>
        <v>0</v>
      </c>
      <c r="BL334" s="14" t="s">
        <v>204</v>
      </c>
      <c r="BM334" s="167" t="s">
        <v>720</v>
      </c>
    </row>
    <row r="335" spans="1:65" s="2" customFormat="1" ht="24.2" customHeight="1">
      <c r="A335" s="29"/>
      <c r="B335" s="121"/>
      <c r="C335" s="156" t="s">
        <v>721</v>
      </c>
      <c r="D335" s="156" t="s">
        <v>177</v>
      </c>
      <c r="E335" s="157" t="s">
        <v>722</v>
      </c>
      <c r="F335" s="158" t="s">
        <v>723</v>
      </c>
      <c r="G335" s="159" t="s">
        <v>284</v>
      </c>
      <c r="H335" s="160">
        <v>1</v>
      </c>
      <c r="I335" s="161"/>
      <c r="J335" s="160">
        <f t="shared" si="95"/>
        <v>0</v>
      </c>
      <c r="K335" s="162"/>
      <c r="L335" s="30"/>
      <c r="M335" s="163" t="s">
        <v>1</v>
      </c>
      <c r="N335" s="164" t="s">
        <v>40</v>
      </c>
      <c r="O335" s="55"/>
      <c r="P335" s="165">
        <f t="shared" si="96"/>
        <v>0</v>
      </c>
      <c r="Q335" s="165">
        <v>0</v>
      </c>
      <c r="R335" s="165">
        <f t="shared" si="97"/>
        <v>0</v>
      </c>
      <c r="S335" s="165">
        <v>0</v>
      </c>
      <c r="T335" s="166">
        <f t="shared" si="98"/>
        <v>0</v>
      </c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R335" s="167" t="s">
        <v>204</v>
      </c>
      <c r="AT335" s="167" t="s">
        <v>177</v>
      </c>
      <c r="AU335" s="167" t="s">
        <v>153</v>
      </c>
      <c r="AY335" s="14" t="s">
        <v>175</v>
      </c>
      <c r="BE335" s="168">
        <f t="shared" si="99"/>
        <v>0</v>
      </c>
      <c r="BF335" s="168">
        <f t="shared" si="100"/>
        <v>0</v>
      </c>
      <c r="BG335" s="168">
        <f t="shared" si="101"/>
        <v>0</v>
      </c>
      <c r="BH335" s="168">
        <f t="shared" si="102"/>
        <v>0</v>
      </c>
      <c r="BI335" s="168">
        <f t="shared" si="103"/>
        <v>0</v>
      </c>
      <c r="BJ335" s="14" t="s">
        <v>153</v>
      </c>
      <c r="BK335" s="169">
        <f t="shared" si="104"/>
        <v>0</v>
      </c>
      <c r="BL335" s="14" t="s">
        <v>204</v>
      </c>
      <c r="BM335" s="167" t="s">
        <v>724</v>
      </c>
    </row>
    <row r="336" spans="1:65" s="2" customFormat="1" ht="49.15" customHeight="1">
      <c r="A336" s="29"/>
      <c r="B336" s="121"/>
      <c r="C336" s="170" t="s">
        <v>478</v>
      </c>
      <c r="D336" s="170" t="s">
        <v>220</v>
      </c>
      <c r="E336" s="171" t="s">
        <v>725</v>
      </c>
      <c r="F336" s="172" t="s">
        <v>726</v>
      </c>
      <c r="G336" s="173" t="s">
        <v>284</v>
      </c>
      <c r="H336" s="174">
        <v>1</v>
      </c>
      <c r="I336" s="175"/>
      <c r="J336" s="174">
        <f t="shared" si="95"/>
        <v>0</v>
      </c>
      <c r="K336" s="176"/>
      <c r="L336" s="177"/>
      <c r="M336" s="178" t="s">
        <v>1</v>
      </c>
      <c r="N336" s="179" t="s">
        <v>40</v>
      </c>
      <c r="O336" s="55"/>
      <c r="P336" s="165">
        <f t="shared" si="96"/>
        <v>0</v>
      </c>
      <c r="Q336" s="165">
        <v>0</v>
      </c>
      <c r="R336" s="165">
        <f t="shared" si="97"/>
        <v>0</v>
      </c>
      <c r="S336" s="165">
        <v>0</v>
      </c>
      <c r="T336" s="166">
        <f t="shared" si="98"/>
        <v>0</v>
      </c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R336" s="167" t="s">
        <v>235</v>
      </c>
      <c r="AT336" s="167" t="s">
        <v>220</v>
      </c>
      <c r="AU336" s="167" t="s">
        <v>153</v>
      </c>
      <c r="AY336" s="14" t="s">
        <v>175</v>
      </c>
      <c r="BE336" s="168">
        <f t="shared" si="99"/>
        <v>0</v>
      </c>
      <c r="BF336" s="168">
        <f t="shared" si="100"/>
        <v>0</v>
      </c>
      <c r="BG336" s="168">
        <f t="shared" si="101"/>
        <v>0</v>
      </c>
      <c r="BH336" s="168">
        <f t="shared" si="102"/>
        <v>0</v>
      </c>
      <c r="BI336" s="168">
        <f t="shared" si="103"/>
        <v>0</v>
      </c>
      <c r="BJ336" s="14" t="s">
        <v>153</v>
      </c>
      <c r="BK336" s="169">
        <f t="shared" si="104"/>
        <v>0</v>
      </c>
      <c r="BL336" s="14" t="s">
        <v>204</v>
      </c>
      <c r="BM336" s="167" t="s">
        <v>727</v>
      </c>
    </row>
    <row r="337" spans="1:65" s="2" customFormat="1" ht="14.45" customHeight="1">
      <c r="A337" s="29"/>
      <c r="B337" s="121"/>
      <c r="C337" s="156" t="s">
        <v>728</v>
      </c>
      <c r="D337" s="156" t="s">
        <v>177</v>
      </c>
      <c r="E337" s="157" t="s">
        <v>729</v>
      </c>
      <c r="F337" s="158" t="s">
        <v>730</v>
      </c>
      <c r="G337" s="159" t="s">
        <v>284</v>
      </c>
      <c r="H337" s="160">
        <v>1</v>
      </c>
      <c r="I337" s="161"/>
      <c r="J337" s="160">
        <f t="shared" si="95"/>
        <v>0</v>
      </c>
      <c r="K337" s="162"/>
      <c r="L337" s="30"/>
      <c r="M337" s="163" t="s">
        <v>1</v>
      </c>
      <c r="N337" s="164" t="s">
        <v>40</v>
      </c>
      <c r="O337" s="55"/>
      <c r="P337" s="165">
        <f t="shared" si="96"/>
        <v>0</v>
      </c>
      <c r="Q337" s="165">
        <v>0</v>
      </c>
      <c r="R337" s="165">
        <f t="shared" si="97"/>
        <v>0</v>
      </c>
      <c r="S337" s="165">
        <v>0</v>
      </c>
      <c r="T337" s="166">
        <f t="shared" si="98"/>
        <v>0</v>
      </c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R337" s="167" t="s">
        <v>204</v>
      </c>
      <c r="AT337" s="167" t="s">
        <v>177</v>
      </c>
      <c r="AU337" s="167" t="s">
        <v>153</v>
      </c>
      <c r="AY337" s="14" t="s">
        <v>175</v>
      </c>
      <c r="BE337" s="168">
        <f t="shared" si="99"/>
        <v>0</v>
      </c>
      <c r="BF337" s="168">
        <f t="shared" si="100"/>
        <v>0</v>
      </c>
      <c r="BG337" s="168">
        <f t="shared" si="101"/>
        <v>0</v>
      </c>
      <c r="BH337" s="168">
        <f t="shared" si="102"/>
        <v>0</v>
      </c>
      <c r="BI337" s="168">
        <f t="shared" si="103"/>
        <v>0</v>
      </c>
      <c r="BJ337" s="14" t="s">
        <v>153</v>
      </c>
      <c r="BK337" s="169">
        <f t="shared" si="104"/>
        <v>0</v>
      </c>
      <c r="BL337" s="14" t="s">
        <v>204</v>
      </c>
      <c r="BM337" s="167" t="s">
        <v>731</v>
      </c>
    </row>
    <row r="338" spans="1:65" s="2" customFormat="1" ht="24.2" customHeight="1">
      <c r="A338" s="29"/>
      <c r="B338" s="121"/>
      <c r="C338" s="156" t="s">
        <v>482</v>
      </c>
      <c r="D338" s="156" t="s">
        <v>177</v>
      </c>
      <c r="E338" s="157" t="s">
        <v>732</v>
      </c>
      <c r="F338" s="158" t="s">
        <v>733</v>
      </c>
      <c r="G338" s="159" t="s">
        <v>284</v>
      </c>
      <c r="H338" s="160">
        <v>2</v>
      </c>
      <c r="I338" s="161"/>
      <c r="J338" s="160">
        <f t="shared" si="95"/>
        <v>0</v>
      </c>
      <c r="K338" s="162"/>
      <c r="L338" s="30"/>
      <c r="M338" s="163" t="s">
        <v>1</v>
      </c>
      <c r="N338" s="164" t="s">
        <v>40</v>
      </c>
      <c r="O338" s="55"/>
      <c r="P338" s="165">
        <f t="shared" si="96"/>
        <v>0</v>
      </c>
      <c r="Q338" s="165">
        <v>0</v>
      </c>
      <c r="R338" s="165">
        <f t="shared" si="97"/>
        <v>0</v>
      </c>
      <c r="S338" s="165">
        <v>0</v>
      </c>
      <c r="T338" s="166">
        <f t="shared" si="98"/>
        <v>0</v>
      </c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R338" s="167" t="s">
        <v>204</v>
      </c>
      <c r="AT338" s="167" t="s">
        <v>177</v>
      </c>
      <c r="AU338" s="167" t="s">
        <v>153</v>
      </c>
      <c r="AY338" s="14" t="s">
        <v>175</v>
      </c>
      <c r="BE338" s="168">
        <f t="shared" si="99"/>
        <v>0</v>
      </c>
      <c r="BF338" s="168">
        <f t="shared" si="100"/>
        <v>0</v>
      </c>
      <c r="BG338" s="168">
        <f t="shared" si="101"/>
        <v>0</v>
      </c>
      <c r="BH338" s="168">
        <f t="shared" si="102"/>
        <v>0</v>
      </c>
      <c r="BI338" s="168">
        <f t="shared" si="103"/>
        <v>0</v>
      </c>
      <c r="BJ338" s="14" t="s">
        <v>153</v>
      </c>
      <c r="BK338" s="169">
        <f t="shared" si="104"/>
        <v>0</v>
      </c>
      <c r="BL338" s="14" t="s">
        <v>204</v>
      </c>
      <c r="BM338" s="167" t="s">
        <v>734</v>
      </c>
    </row>
    <row r="339" spans="1:65" s="2" customFormat="1" ht="37.9" customHeight="1">
      <c r="A339" s="29"/>
      <c r="B339" s="121"/>
      <c r="C339" s="170" t="s">
        <v>735</v>
      </c>
      <c r="D339" s="170" t="s">
        <v>220</v>
      </c>
      <c r="E339" s="171" t="s">
        <v>736</v>
      </c>
      <c r="F339" s="172" t="s">
        <v>737</v>
      </c>
      <c r="G339" s="173" t="s">
        <v>284</v>
      </c>
      <c r="H339" s="174">
        <v>2</v>
      </c>
      <c r="I339" s="175"/>
      <c r="J339" s="174">
        <f t="shared" si="95"/>
        <v>0</v>
      </c>
      <c r="K339" s="176"/>
      <c r="L339" s="177"/>
      <c r="M339" s="178" t="s">
        <v>1</v>
      </c>
      <c r="N339" s="179" t="s">
        <v>40</v>
      </c>
      <c r="O339" s="55"/>
      <c r="P339" s="165">
        <f t="shared" si="96"/>
        <v>0</v>
      </c>
      <c r="Q339" s="165">
        <v>0</v>
      </c>
      <c r="R339" s="165">
        <f t="shared" si="97"/>
        <v>0</v>
      </c>
      <c r="S339" s="165">
        <v>0</v>
      </c>
      <c r="T339" s="166">
        <f t="shared" si="98"/>
        <v>0</v>
      </c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R339" s="167" t="s">
        <v>235</v>
      </c>
      <c r="AT339" s="167" t="s">
        <v>220</v>
      </c>
      <c r="AU339" s="167" t="s">
        <v>153</v>
      </c>
      <c r="AY339" s="14" t="s">
        <v>175</v>
      </c>
      <c r="BE339" s="168">
        <f t="shared" si="99"/>
        <v>0</v>
      </c>
      <c r="BF339" s="168">
        <f t="shared" si="100"/>
        <v>0</v>
      </c>
      <c r="BG339" s="168">
        <f t="shared" si="101"/>
        <v>0</v>
      </c>
      <c r="BH339" s="168">
        <f t="shared" si="102"/>
        <v>0</v>
      </c>
      <c r="BI339" s="168">
        <f t="shared" si="103"/>
        <v>0</v>
      </c>
      <c r="BJ339" s="14" t="s">
        <v>153</v>
      </c>
      <c r="BK339" s="169">
        <f t="shared" si="104"/>
        <v>0</v>
      </c>
      <c r="BL339" s="14" t="s">
        <v>204</v>
      </c>
      <c r="BM339" s="167" t="s">
        <v>738</v>
      </c>
    </row>
    <row r="340" spans="1:65" s="2" customFormat="1" ht="24.2" customHeight="1">
      <c r="A340" s="29"/>
      <c r="B340" s="121"/>
      <c r="C340" s="156" t="s">
        <v>485</v>
      </c>
      <c r="D340" s="156" t="s">
        <v>177</v>
      </c>
      <c r="E340" s="157" t="s">
        <v>739</v>
      </c>
      <c r="F340" s="158" t="s">
        <v>740</v>
      </c>
      <c r="G340" s="159" t="s">
        <v>396</v>
      </c>
      <c r="H340" s="160">
        <v>38</v>
      </c>
      <c r="I340" s="161"/>
      <c r="J340" s="160">
        <f t="shared" si="95"/>
        <v>0</v>
      </c>
      <c r="K340" s="162"/>
      <c r="L340" s="30"/>
      <c r="M340" s="163" t="s">
        <v>1</v>
      </c>
      <c r="N340" s="164" t="s">
        <v>40</v>
      </c>
      <c r="O340" s="55"/>
      <c r="P340" s="165">
        <f t="shared" si="96"/>
        <v>0</v>
      </c>
      <c r="Q340" s="165">
        <v>0</v>
      </c>
      <c r="R340" s="165">
        <f t="shared" si="97"/>
        <v>0</v>
      </c>
      <c r="S340" s="165">
        <v>0</v>
      </c>
      <c r="T340" s="166">
        <f t="shared" si="98"/>
        <v>0</v>
      </c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R340" s="167" t="s">
        <v>204</v>
      </c>
      <c r="AT340" s="167" t="s">
        <v>177</v>
      </c>
      <c r="AU340" s="167" t="s">
        <v>153</v>
      </c>
      <c r="AY340" s="14" t="s">
        <v>175</v>
      </c>
      <c r="BE340" s="168">
        <f t="shared" si="99"/>
        <v>0</v>
      </c>
      <c r="BF340" s="168">
        <f t="shared" si="100"/>
        <v>0</v>
      </c>
      <c r="BG340" s="168">
        <f t="shared" si="101"/>
        <v>0</v>
      </c>
      <c r="BH340" s="168">
        <f t="shared" si="102"/>
        <v>0</v>
      </c>
      <c r="BI340" s="168">
        <f t="shared" si="103"/>
        <v>0</v>
      </c>
      <c r="BJ340" s="14" t="s">
        <v>153</v>
      </c>
      <c r="BK340" s="169">
        <f t="shared" si="104"/>
        <v>0</v>
      </c>
      <c r="BL340" s="14" t="s">
        <v>204</v>
      </c>
      <c r="BM340" s="167" t="s">
        <v>741</v>
      </c>
    </row>
    <row r="341" spans="1:65" s="2" customFormat="1" ht="24.2" customHeight="1">
      <c r="A341" s="29"/>
      <c r="B341" s="121"/>
      <c r="C341" s="156" t="s">
        <v>742</v>
      </c>
      <c r="D341" s="156" t="s">
        <v>177</v>
      </c>
      <c r="E341" s="157" t="s">
        <v>743</v>
      </c>
      <c r="F341" s="158" t="s">
        <v>744</v>
      </c>
      <c r="G341" s="159" t="s">
        <v>396</v>
      </c>
      <c r="H341" s="160">
        <v>10</v>
      </c>
      <c r="I341" s="161"/>
      <c r="J341" s="160">
        <f t="shared" si="95"/>
        <v>0</v>
      </c>
      <c r="K341" s="162"/>
      <c r="L341" s="30"/>
      <c r="M341" s="163" t="s">
        <v>1</v>
      </c>
      <c r="N341" s="164" t="s">
        <v>40</v>
      </c>
      <c r="O341" s="55"/>
      <c r="P341" s="165">
        <f t="shared" si="96"/>
        <v>0</v>
      </c>
      <c r="Q341" s="165">
        <v>0</v>
      </c>
      <c r="R341" s="165">
        <f t="shared" si="97"/>
        <v>0</v>
      </c>
      <c r="S341" s="165">
        <v>0</v>
      </c>
      <c r="T341" s="166">
        <f t="shared" si="98"/>
        <v>0</v>
      </c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R341" s="167" t="s">
        <v>204</v>
      </c>
      <c r="AT341" s="167" t="s">
        <v>177</v>
      </c>
      <c r="AU341" s="167" t="s">
        <v>153</v>
      </c>
      <c r="AY341" s="14" t="s">
        <v>175</v>
      </c>
      <c r="BE341" s="168">
        <f t="shared" si="99"/>
        <v>0</v>
      </c>
      <c r="BF341" s="168">
        <f t="shared" si="100"/>
        <v>0</v>
      </c>
      <c r="BG341" s="168">
        <f t="shared" si="101"/>
        <v>0</v>
      </c>
      <c r="BH341" s="168">
        <f t="shared" si="102"/>
        <v>0</v>
      </c>
      <c r="BI341" s="168">
        <f t="shared" si="103"/>
        <v>0</v>
      </c>
      <c r="BJ341" s="14" t="s">
        <v>153</v>
      </c>
      <c r="BK341" s="169">
        <f t="shared" si="104"/>
        <v>0</v>
      </c>
      <c r="BL341" s="14" t="s">
        <v>204</v>
      </c>
      <c r="BM341" s="167" t="s">
        <v>745</v>
      </c>
    </row>
    <row r="342" spans="1:65" s="2" customFormat="1" ht="24.2" customHeight="1">
      <c r="A342" s="29"/>
      <c r="B342" s="121"/>
      <c r="C342" s="156" t="s">
        <v>489</v>
      </c>
      <c r="D342" s="156" t="s">
        <v>177</v>
      </c>
      <c r="E342" s="157" t="s">
        <v>746</v>
      </c>
      <c r="F342" s="158" t="s">
        <v>747</v>
      </c>
      <c r="G342" s="159" t="s">
        <v>396</v>
      </c>
      <c r="H342" s="160">
        <v>30</v>
      </c>
      <c r="I342" s="161"/>
      <c r="J342" s="160">
        <f t="shared" si="95"/>
        <v>0</v>
      </c>
      <c r="K342" s="162"/>
      <c r="L342" s="30"/>
      <c r="M342" s="163" t="s">
        <v>1</v>
      </c>
      <c r="N342" s="164" t="s">
        <v>40</v>
      </c>
      <c r="O342" s="55"/>
      <c r="P342" s="165">
        <f t="shared" si="96"/>
        <v>0</v>
      </c>
      <c r="Q342" s="165">
        <v>0</v>
      </c>
      <c r="R342" s="165">
        <f t="shared" si="97"/>
        <v>0</v>
      </c>
      <c r="S342" s="165">
        <v>0</v>
      </c>
      <c r="T342" s="166">
        <f t="shared" si="98"/>
        <v>0</v>
      </c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R342" s="167" t="s">
        <v>204</v>
      </c>
      <c r="AT342" s="167" t="s">
        <v>177</v>
      </c>
      <c r="AU342" s="167" t="s">
        <v>153</v>
      </c>
      <c r="AY342" s="14" t="s">
        <v>175</v>
      </c>
      <c r="BE342" s="168">
        <f t="shared" si="99"/>
        <v>0</v>
      </c>
      <c r="BF342" s="168">
        <f t="shared" si="100"/>
        <v>0</v>
      </c>
      <c r="BG342" s="168">
        <f t="shared" si="101"/>
        <v>0</v>
      </c>
      <c r="BH342" s="168">
        <f t="shared" si="102"/>
        <v>0</v>
      </c>
      <c r="BI342" s="168">
        <f t="shared" si="103"/>
        <v>0</v>
      </c>
      <c r="BJ342" s="14" t="s">
        <v>153</v>
      </c>
      <c r="BK342" s="169">
        <f t="shared" si="104"/>
        <v>0</v>
      </c>
      <c r="BL342" s="14" t="s">
        <v>204</v>
      </c>
      <c r="BM342" s="167" t="s">
        <v>748</v>
      </c>
    </row>
    <row r="343" spans="1:65" s="2" customFormat="1" ht="14.45" customHeight="1">
      <c r="A343" s="29"/>
      <c r="B343" s="121"/>
      <c r="C343" s="156" t="s">
        <v>749</v>
      </c>
      <c r="D343" s="156" t="s">
        <v>177</v>
      </c>
      <c r="E343" s="157" t="s">
        <v>750</v>
      </c>
      <c r="F343" s="158" t="s">
        <v>751</v>
      </c>
      <c r="G343" s="159" t="s">
        <v>396</v>
      </c>
      <c r="H343" s="160">
        <v>3</v>
      </c>
      <c r="I343" s="161"/>
      <c r="J343" s="160">
        <f t="shared" si="95"/>
        <v>0</v>
      </c>
      <c r="K343" s="162"/>
      <c r="L343" s="30"/>
      <c r="M343" s="163" t="s">
        <v>1</v>
      </c>
      <c r="N343" s="164" t="s">
        <v>40</v>
      </c>
      <c r="O343" s="55"/>
      <c r="P343" s="165">
        <f t="shared" si="96"/>
        <v>0</v>
      </c>
      <c r="Q343" s="165">
        <v>0</v>
      </c>
      <c r="R343" s="165">
        <f t="shared" si="97"/>
        <v>0</v>
      </c>
      <c r="S343" s="165">
        <v>0</v>
      </c>
      <c r="T343" s="166">
        <f t="shared" si="98"/>
        <v>0</v>
      </c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R343" s="167" t="s">
        <v>204</v>
      </c>
      <c r="AT343" s="167" t="s">
        <v>177</v>
      </c>
      <c r="AU343" s="167" t="s">
        <v>153</v>
      </c>
      <c r="AY343" s="14" t="s">
        <v>175</v>
      </c>
      <c r="BE343" s="168">
        <f t="shared" si="99"/>
        <v>0</v>
      </c>
      <c r="BF343" s="168">
        <f t="shared" si="100"/>
        <v>0</v>
      </c>
      <c r="BG343" s="168">
        <f t="shared" si="101"/>
        <v>0</v>
      </c>
      <c r="BH343" s="168">
        <f t="shared" si="102"/>
        <v>0</v>
      </c>
      <c r="BI343" s="168">
        <f t="shared" si="103"/>
        <v>0</v>
      </c>
      <c r="BJ343" s="14" t="s">
        <v>153</v>
      </c>
      <c r="BK343" s="169">
        <f t="shared" si="104"/>
        <v>0</v>
      </c>
      <c r="BL343" s="14" t="s">
        <v>204</v>
      </c>
      <c r="BM343" s="167" t="s">
        <v>752</v>
      </c>
    </row>
    <row r="344" spans="1:65" s="2" customFormat="1" ht="24.2" customHeight="1">
      <c r="A344" s="29"/>
      <c r="B344" s="121"/>
      <c r="C344" s="156" t="s">
        <v>492</v>
      </c>
      <c r="D344" s="156" t="s">
        <v>177</v>
      </c>
      <c r="E344" s="157" t="s">
        <v>739</v>
      </c>
      <c r="F344" s="158" t="s">
        <v>740</v>
      </c>
      <c r="G344" s="159" t="s">
        <v>396</v>
      </c>
      <c r="H344" s="160">
        <v>3</v>
      </c>
      <c r="I344" s="161"/>
      <c r="J344" s="160">
        <f t="shared" si="95"/>
        <v>0</v>
      </c>
      <c r="K344" s="162"/>
      <c r="L344" s="30"/>
      <c r="M344" s="163" t="s">
        <v>1</v>
      </c>
      <c r="N344" s="164" t="s">
        <v>40</v>
      </c>
      <c r="O344" s="55"/>
      <c r="P344" s="165">
        <f t="shared" si="96"/>
        <v>0</v>
      </c>
      <c r="Q344" s="165">
        <v>0</v>
      </c>
      <c r="R344" s="165">
        <f t="shared" si="97"/>
        <v>0</v>
      </c>
      <c r="S344" s="165">
        <v>0</v>
      </c>
      <c r="T344" s="166">
        <f t="shared" si="98"/>
        <v>0</v>
      </c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R344" s="167" t="s">
        <v>204</v>
      </c>
      <c r="AT344" s="167" t="s">
        <v>177</v>
      </c>
      <c r="AU344" s="167" t="s">
        <v>153</v>
      </c>
      <c r="AY344" s="14" t="s">
        <v>175</v>
      </c>
      <c r="BE344" s="168">
        <f t="shared" si="99"/>
        <v>0</v>
      </c>
      <c r="BF344" s="168">
        <f t="shared" si="100"/>
        <v>0</v>
      </c>
      <c r="BG344" s="168">
        <f t="shared" si="101"/>
        <v>0</v>
      </c>
      <c r="BH344" s="168">
        <f t="shared" si="102"/>
        <v>0</v>
      </c>
      <c r="BI344" s="168">
        <f t="shared" si="103"/>
        <v>0</v>
      </c>
      <c r="BJ344" s="14" t="s">
        <v>153</v>
      </c>
      <c r="BK344" s="169">
        <f t="shared" si="104"/>
        <v>0</v>
      </c>
      <c r="BL344" s="14" t="s">
        <v>204</v>
      </c>
      <c r="BM344" s="167" t="s">
        <v>753</v>
      </c>
    </row>
    <row r="345" spans="1:65" s="2" customFormat="1" ht="24.2" customHeight="1">
      <c r="A345" s="29"/>
      <c r="B345" s="121"/>
      <c r="C345" s="156" t="s">
        <v>754</v>
      </c>
      <c r="D345" s="156" t="s">
        <v>177</v>
      </c>
      <c r="E345" s="157" t="s">
        <v>755</v>
      </c>
      <c r="F345" s="158" t="s">
        <v>691</v>
      </c>
      <c r="G345" s="159" t="s">
        <v>211</v>
      </c>
      <c r="H345" s="160">
        <v>0.14699999999999999</v>
      </c>
      <c r="I345" s="161"/>
      <c r="J345" s="160">
        <f t="shared" si="95"/>
        <v>0</v>
      </c>
      <c r="K345" s="162"/>
      <c r="L345" s="30"/>
      <c r="M345" s="163" t="s">
        <v>1</v>
      </c>
      <c r="N345" s="164" t="s">
        <v>40</v>
      </c>
      <c r="O345" s="55"/>
      <c r="P345" s="165">
        <f t="shared" si="96"/>
        <v>0</v>
      </c>
      <c r="Q345" s="165">
        <v>0</v>
      </c>
      <c r="R345" s="165">
        <f t="shared" si="97"/>
        <v>0</v>
      </c>
      <c r="S345" s="165">
        <v>0</v>
      </c>
      <c r="T345" s="166">
        <f t="shared" si="98"/>
        <v>0</v>
      </c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R345" s="167" t="s">
        <v>204</v>
      </c>
      <c r="AT345" s="167" t="s">
        <v>177</v>
      </c>
      <c r="AU345" s="167" t="s">
        <v>153</v>
      </c>
      <c r="AY345" s="14" t="s">
        <v>175</v>
      </c>
      <c r="BE345" s="168">
        <f t="shared" si="99"/>
        <v>0</v>
      </c>
      <c r="BF345" s="168">
        <f t="shared" si="100"/>
        <v>0</v>
      </c>
      <c r="BG345" s="168">
        <f t="shared" si="101"/>
        <v>0</v>
      </c>
      <c r="BH345" s="168">
        <f t="shared" si="102"/>
        <v>0</v>
      </c>
      <c r="BI345" s="168">
        <f t="shared" si="103"/>
        <v>0</v>
      </c>
      <c r="BJ345" s="14" t="s">
        <v>153</v>
      </c>
      <c r="BK345" s="169">
        <f t="shared" si="104"/>
        <v>0</v>
      </c>
      <c r="BL345" s="14" t="s">
        <v>204</v>
      </c>
      <c r="BM345" s="167" t="s">
        <v>756</v>
      </c>
    </row>
    <row r="346" spans="1:65" s="12" customFormat="1" ht="22.9" customHeight="1">
      <c r="B346" s="143"/>
      <c r="D346" s="144" t="s">
        <v>73</v>
      </c>
      <c r="E346" s="154" t="s">
        <v>757</v>
      </c>
      <c r="F346" s="154" t="s">
        <v>758</v>
      </c>
      <c r="I346" s="146"/>
      <c r="J346" s="155">
        <f>BK346</f>
        <v>0</v>
      </c>
      <c r="L346" s="143"/>
      <c r="M346" s="148"/>
      <c r="N346" s="149"/>
      <c r="O346" s="149"/>
      <c r="P346" s="150">
        <f>SUM(P347:P391)</f>
        <v>0</v>
      </c>
      <c r="Q346" s="149"/>
      <c r="R346" s="150">
        <f>SUM(R347:R391)</f>
        <v>0</v>
      </c>
      <c r="S346" s="149"/>
      <c r="T346" s="151">
        <f>SUM(T347:T391)</f>
        <v>0</v>
      </c>
      <c r="AR346" s="144" t="s">
        <v>153</v>
      </c>
      <c r="AT346" s="152" t="s">
        <v>73</v>
      </c>
      <c r="AU346" s="152" t="s">
        <v>82</v>
      </c>
      <c r="AY346" s="144" t="s">
        <v>175</v>
      </c>
      <c r="BK346" s="153">
        <f>SUM(BK347:BK391)</f>
        <v>0</v>
      </c>
    </row>
    <row r="347" spans="1:65" s="2" customFormat="1" ht="24.2" customHeight="1">
      <c r="A347" s="29"/>
      <c r="B347" s="121"/>
      <c r="C347" s="156" t="s">
        <v>496</v>
      </c>
      <c r="D347" s="156" t="s">
        <v>177</v>
      </c>
      <c r="E347" s="157" t="s">
        <v>759</v>
      </c>
      <c r="F347" s="158" t="s">
        <v>760</v>
      </c>
      <c r="G347" s="159" t="s">
        <v>396</v>
      </c>
      <c r="H347" s="160">
        <v>5</v>
      </c>
      <c r="I347" s="161"/>
      <c r="J347" s="160">
        <f t="shared" ref="J347:J391" si="105">ROUND(I347*H347,3)</f>
        <v>0</v>
      </c>
      <c r="K347" s="162"/>
      <c r="L347" s="30"/>
      <c r="M347" s="163" t="s">
        <v>1</v>
      </c>
      <c r="N347" s="164" t="s">
        <v>40</v>
      </c>
      <c r="O347" s="55"/>
      <c r="P347" s="165">
        <f t="shared" ref="P347:P391" si="106">O347*H347</f>
        <v>0</v>
      </c>
      <c r="Q347" s="165">
        <v>0</v>
      </c>
      <c r="R347" s="165">
        <f t="shared" ref="R347:R391" si="107">Q347*H347</f>
        <v>0</v>
      </c>
      <c r="S347" s="165">
        <v>0</v>
      </c>
      <c r="T347" s="166">
        <f t="shared" ref="T347:T391" si="108">S347*H347</f>
        <v>0</v>
      </c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R347" s="167" t="s">
        <v>204</v>
      </c>
      <c r="AT347" s="167" t="s">
        <v>177</v>
      </c>
      <c r="AU347" s="167" t="s">
        <v>153</v>
      </c>
      <c r="AY347" s="14" t="s">
        <v>175</v>
      </c>
      <c r="BE347" s="168">
        <f t="shared" ref="BE347:BE391" si="109">IF(N347="základná",J347,0)</f>
        <v>0</v>
      </c>
      <c r="BF347" s="168">
        <f t="shared" ref="BF347:BF391" si="110">IF(N347="znížená",J347,0)</f>
        <v>0</v>
      </c>
      <c r="BG347" s="168">
        <f t="shared" ref="BG347:BG391" si="111">IF(N347="zákl. prenesená",J347,0)</f>
        <v>0</v>
      </c>
      <c r="BH347" s="168">
        <f t="shared" ref="BH347:BH391" si="112">IF(N347="zníž. prenesená",J347,0)</f>
        <v>0</v>
      </c>
      <c r="BI347" s="168">
        <f t="shared" ref="BI347:BI391" si="113">IF(N347="nulová",J347,0)</f>
        <v>0</v>
      </c>
      <c r="BJ347" s="14" t="s">
        <v>153</v>
      </c>
      <c r="BK347" s="169">
        <f t="shared" ref="BK347:BK391" si="114">ROUND(I347*H347,3)</f>
        <v>0</v>
      </c>
      <c r="BL347" s="14" t="s">
        <v>204</v>
      </c>
      <c r="BM347" s="167" t="s">
        <v>761</v>
      </c>
    </row>
    <row r="348" spans="1:65" s="2" customFormat="1" ht="24.2" customHeight="1">
      <c r="A348" s="29"/>
      <c r="B348" s="121"/>
      <c r="C348" s="170" t="s">
        <v>762</v>
      </c>
      <c r="D348" s="170" t="s">
        <v>220</v>
      </c>
      <c r="E348" s="171" t="s">
        <v>763</v>
      </c>
      <c r="F348" s="172" t="s">
        <v>764</v>
      </c>
      <c r="G348" s="173" t="s">
        <v>396</v>
      </c>
      <c r="H348" s="174">
        <v>5</v>
      </c>
      <c r="I348" s="175"/>
      <c r="J348" s="174">
        <f t="shared" si="105"/>
        <v>0</v>
      </c>
      <c r="K348" s="176"/>
      <c r="L348" s="177"/>
      <c r="M348" s="178" t="s">
        <v>1</v>
      </c>
      <c r="N348" s="179" t="s">
        <v>40</v>
      </c>
      <c r="O348" s="55"/>
      <c r="P348" s="165">
        <f t="shared" si="106"/>
        <v>0</v>
      </c>
      <c r="Q348" s="165">
        <v>0</v>
      </c>
      <c r="R348" s="165">
        <f t="shared" si="107"/>
        <v>0</v>
      </c>
      <c r="S348" s="165">
        <v>0</v>
      </c>
      <c r="T348" s="166">
        <f t="shared" si="108"/>
        <v>0</v>
      </c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R348" s="167" t="s">
        <v>235</v>
      </c>
      <c r="AT348" s="167" t="s">
        <v>220</v>
      </c>
      <c r="AU348" s="167" t="s">
        <v>153</v>
      </c>
      <c r="AY348" s="14" t="s">
        <v>175</v>
      </c>
      <c r="BE348" s="168">
        <f t="shared" si="109"/>
        <v>0</v>
      </c>
      <c r="BF348" s="168">
        <f t="shared" si="110"/>
        <v>0</v>
      </c>
      <c r="BG348" s="168">
        <f t="shared" si="111"/>
        <v>0</v>
      </c>
      <c r="BH348" s="168">
        <f t="shared" si="112"/>
        <v>0</v>
      </c>
      <c r="BI348" s="168">
        <f t="shared" si="113"/>
        <v>0</v>
      </c>
      <c r="BJ348" s="14" t="s">
        <v>153</v>
      </c>
      <c r="BK348" s="169">
        <f t="shared" si="114"/>
        <v>0</v>
      </c>
      <c r="BL348" s="14" t="s">
        <v>204</v>
      </c>
      <c r="BM348" s="167" t="s">
        <v>765</v>
      </c>
    </row>
    <row r="349" spans="1:65" s="2" customFormat="1" ht="24.2" customHeight="1">
      <c r="A349" s="29"/>
      <c r="B349" s="121"/>
      <c r="C349" s="170" t="s">
        <v>499</v>
      </c>
      <c r="D349" s="170" t="s">
        <v>220</v>
      </c>
      <c r="E349" s="171" t="s">
        <v>766</v>
      </c>
      <c r="F349" s="172" t="s">
        <v>767</v>
      </c>
      <c r="G349" s="173" t="s">
        <v>284</v>
      </c>
      <c r="H349" s="174">
        <v>5</v>
      </c>
      <c r="I349" s="175"/>
      <c r="J349" s="174">
        <f t="shared" si="105"/>
        <v>0</v>
      </c>
      <c r="K349" s="176"/>
      <c r="L349" s="177"/>
      <c r="M349" s="178" t="s">
        <v>1</v>
      </c>
      <c r="N349" s="179" t="s">
        <v>40</v>
      </c>
      <c r="O349" s="55"/>
      <c r="P349" s="165">
        <f t="shared" si="106"/>
        <v>0</v>
      </c>
      <c r="Q349" s="165">
        <v>0</v>
      </c>
      <c r="R349" s="165">
        <f t="shared" si="107"/>
        <v>0</v>
      </c>
      <c r="S349" s="165">
        <v>0</v>
      </c>
      <c r="T349" s="166">
        <f t="shared" si="108"/>
        <v>0</v>
      </c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R349" s="167" t="s">
        <v>235</v>
      </c>
      <c r="AT349" s="167" t="s">
        <v>220</v>
      </c>
      <c r="AU349" s="167" t="s">
        <v>153</v>
      </c>
      <c r="AY349" s="14" t="s">
        <v>175</v>
      </c>
      <c r="BE349" s="168">
        <f t="shared" si="109"/>
        <v>0</v>
      </c>
      <c r="BF349" s="168">
        <f t="shared" si="110"/>
        <v>0</v>
      </c>
      <c r="BG349" s="168">
        <f t="shared" si="111"/>
        <v>0</v>
      </c>
      <c r="BH349" s="168">
        <f t="shared" si="112"/>
        <v>0</v>
      </c>
      <c r="BI349" s="168">
        <f t="shared" si="113"/>
        <v>0</v>
      </c>
      <c r="BJ349" s="14" t="s">
        <v>153</v>
      </c>
      <c r="BK349" s="169">
        <f t="shared" si="114"/>
        <v>0</v>
      </c>
      <c r="BL349" s="14" t="s">
        <v>204</v>
      </c>
      <c r="BM349" s="167" t="s">
        <v>768</v>
      </c>
    </row>
    <row r="350" spans="1:65" s="2" customFormat="1" ht="24.2" customHeight="1">
      <c r="A350" s="29"/>
      <c r="B350" s="121"/>
      <c r="C350" s="156" t="s">
        <v>769</v>
      </c>
      <c r="D350" s="156" t="s">
        <v>177</v>
      </c>
      <c r="E350" s="157" t="s">
        <v>770</v>
      </c>
      <c r="F350" s="158" t="s">
        <v>771</v>
      </c>
      <c r="G350" s="159" t="s">
        <v>396</v>
      </c>
      <c r="H350" s="160">
        <v>10</v>
      </c>
      <c r="I350" s="161"/>
      <c r="J350" s="160">
        <f t="shared" si="105"/>
        <v>0</v>
      </c>
      <c r="K350" s="162"/>
      <c r="L350" s="30"/>
      <c r="M350" s="163" t="s">
        <v>1</v>
      </c>
      <c r="N350" s="164" t="s">
        <v>40</v>
      </c>
      <c r="O350" s="55"/>
      <c r="P350" s="165">
        <f t="shared" si="106"/>
        <v>0</v>
      </c>
      <c r="Q350" s="165">
        <v>0</v>
      </c>
      <c r="R350" s="165">
        <f t="shared" si="107"/>
        <v>0</v>
      </c>
      <c r="S350" s="165">
        <v>0</v>
      </c>
      <c r="T350" s="166">
        <f t="shared" si="108"/>
        <v>0</v>
      </c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R350" s="167" t="s">
        <v>204</v>
      </c>
      <c r="AT350" s="167" t="s">
        <v>177</v>
      </c>
      <c r="AU350" s="167" t="s">
        <v>153</v>
      </c>
      <c r="AY350" s="14" t="s">
        <v>175</v>
      </c>
      <c r="BE350" s="168">
        <f t="shared" si="109"/>
        <v>0</v>
      </c>
      <c r="BF350" s="168">
        <f t="shared" si="110"/>
        <v>0</v>
      </c>
      <c r="BG350" s="168">
        <f t="shared" si="111"/>
        <v>0</v>
      </c>
      <c r="BH350" s="168">
        <f t="shared" si="112"/>
        <v>0</v>
      </c>
      <c r="BI350" s="168">
        <f t="shared" si="113"/>
        <v>0</v>
      </c>
      <c r="BJ350" s="14" t="s">
        <v>153</v>
      </c>
      <c r="BK350" s="169">
        <f t="shared" si="114"/>
        <v>0</v>
      </c>
      <c r="BL350" s="14" t="s">
        <v>204</v>
      </c>
      <c r="BM350" s="167" t="s">
        <v>772</v>
      </c>
    </row>
    <row r="351" spans="1:65" s="2" customFormat="1" ht="24.2" customHeight="1">
      <c r="A351" s="29"/>
      <c r="B351" s="121"/>
      <c r="C351" s="170" t="s">
        <v>503</v>
      </c>
      <c r="D351" s="170" t="s">
        <v>220</v>
      </c>
      <c r="E351" s="171" t="s">
        <v>773</v>
      </c>
      <c r="F351" s="172" t="s">
        <v>774</v>
      </c>
      <c r="G351" s="173" t="s">
        <v>396</v>
      </c>
      <c r="H351" s="174">
        <v>10</v>
      </c>
      <c r="I351" s="175"/>
      <c r="J351" s="174">
        <f t="shared" si="105"/>
        <v>0</v>
      </c>
      <c r="K351" s="176"/>
      <c r="L351" s="177"/>
      <c r="M351" s="178" t="s">
        <v>1</v>
      </c>
      <c r="N351" s="179" t="s">
        <v>40</v>
      </c>
      <c r="O351" s="55"/>
      <c r="P351" s="165">
        <f t="shared" si="106"/>
        <v>0</v>
      </c>
      <c r="Q351" s="165">
        <v>0</v>
      </c>
      <c r="R351" s="165">
        <f t="shared" si="107"/>
        <v>0</v>
      </c>
      <c r="S351" s="165">
        <v>0</v>
      </c>
      <c r="T351" s="166">
        <f t="shared" si="108"/>
        <v>0</v>
      </c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R351" s="167" t="s">
        <v>235</v>
      </c>
      <c r="AT351" s="167" t="s">
        <v>220</v>
      </c>
      <c r="AU351" s="167" t="s">
        <v>153</v>
      </c>
      <c r="AY351" s="14" t="s">
        <v>175</v>
      </c>
      <c r="BE351" s="168">
        <f t="shared" si="109"/>
        <v>0</v>
      </c>
      <c r="BF351" s="168">
        <f t="shared" si="110"/>
        <v>0</v>
      </c>
      <c r="BG351" s="168">
        <f t="shared" si="111"/>
        <v>0</v>
      </c>
      <c r="BH351" s="168">
        <f t="shared" si="112"/>
        <v>0</v>
      </c>
      <c r="BI351" s="168">
        <f t="shared" si="113"/>
        <v>0</v>
      </c>
      <c r="BJ351" s="14" t="s">
        <v>153</v>
      </c>
      <c r="BK351" s="169">
        <f t="shared" si="114"/>
        <v>0</v>
      </c>
      <c r="BL351" s="14" t="s">
        <v>204</v>
      </c>
      <c r="BM351" s="167" t="s">
        <v>775</v>
      </c>
    </row>
    <row r="352" spans="1:65" s="2" customFormat="1" ht="24.2" customHeight="1">
      <c r="A352" s="29"/>
      <c r="B352" s="121"/>
      <c r="C352" s="170" t="s">
        <v>776</v>
      </c>
      <c r="D352" s="170" t="s">
        <v>220</v>
      </c>
      <c r="E352" s="171" t="s">
        <v>777</v>
      </c>
      <c r="F352" s="172" t="s">
        <v>778</v>
      </c>
      <c r="G352" s="173" t="s">
        <v>284</v>
      </c>
      <c r="H352" s="174">
        <v>10</v>
      </c>
      <c r="I352" s="175"/>
      <c r="J352" s="174">
        <f t="shared" si="105"/>
        <v>0</v>
      </c>
      <c r="K352" s="176"/>
      <c r="L352" s="177"/>
      <c r="M352" s="178" t="s">
        <v>1</v>
      </c>
      <c r="N352" s="179" t="s">
        <v>40</v>
      </c>
      <c r="O352" s="55"/>
      <c r="P352" s="165">
        <f t="shared" si="106"/>
        <v>0</v>
      </c>
      <c r="Q352" s="165">
        <v>0</v>
      </c>
      <c r="R352" s="165">
        <f t="shared" si="107"/>
        <v>0</v>
      </c>
      <c r="S352" s="165">
        <v>0</v>
      </c>
      <c r="T352" s="166">
        <f t="shared" si="108"/>
        <v>0</v>
      </c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R352" s="167" t="s">
        <v>235</v>
      </c>
      <c r="AT352" s="167" t="s">
        <v>220</v>
      </c>
      <c r="AU352" s="167" t="s">
        <v>153</v>
      </c>
      <c r="AY352" s="14" t="s">
        <v>175</v>
      </c>
      <c r="BE352" s="168">
        <f t="shared" si="109"/>
        <v>0</v>
      </c>
      <c r="BF352" s="168">
        <f t="shared" si="110"/>
        <v>0</v>
      </c>
      <c r="BG352" s="168">
        <f t="shared" si="111"/>
        <v>0</v>
      </c>
      <c r="BH352" s="168">
        <f t="shared" si="112"/>
        <v>0</v>
      </c>
      <c r="BI352" s="168">
        <f t="shared" si="113"/>
        <v>0</v>
      </c>
      <c r="BJ352" s="14" t="s">
        <v>153</v>
      </c>
      <c r="BK352" s="169">
        <f t="shared" si="114"/>
        <v>0</v>
      </c>
      <c r="BL352" s="14" t="s">
        <v>204</v>
      </c>
      <c r="BM352" s="167" t="s">
        <v>779</v>
      </c>
    </row>
    <row r="353" spans="1:65" s="2" customFormat="1" ht="24.2" customHeight="1">
      <c r="A353" s="29"/>
      <c r="B353" s="121"/>
      <c r="C353" s="156" t="s">
        <v>506</v>
      </c>
      <c r="D353" s="156" t="s">
        <v>177</v>
      </c>
      <c r="E353" s="157" t="s">
        <v>780</v>
      </c>
      <c r="F353" s="158" t="s">
        <v>781</v>
      </c>
      <c r="G353" s="159" t="s">
        <v>284</v>
      </c>
      <c r="H353" s="160">
        <v>1</v>
      </c>
      <c r="I353" s="161"/>
      <c r="J353" s="160">
        <f t="shared" si="105"/>
        <v>0</v>
      </c>
      <c r="K353" s="162"/>
      <c r="L353" s="30"/>
      <c r="M353" s="163" t="s">
        <v>1</v>
      </c>
      <c r="N353" s="164" t="s">
        <v>40</v>
      </c>
      <c r="O353" s="55"/>
      <c r="P353" s="165">
        <f t="shared" si="106"/>
        <v>0</v>
      </c>
      <c r="Q353" s="165">
        <v>0</v>
      </c>
      <c r="R353" s="165">
        <f t="shared" si="107"/>
        <v>0</v>
      </c>
      <c r="S353" s="165">
        <v>0</v>
      </c>
      <c r="T353" s="166">
        <f t="shared" si="108"/>
        <v>0</v>
      </c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R353" s="167" t="s">
        <v>204</v>
      </c>
      <c r="AT353" s="167" t="s">
        <v>177</v>
      </c>
      <c r="AU353" s="167" t="s">
        <v>153</v>
      </c>
      <c r="AY353" s="14" t="s">
        <v>175</v>
      </c>
      <c r="BE353" s="168">
        <f t="shared" si="109"/>
        <v>0</v>
      </c>
      <c r="BF353" s="168">
        <f t="shared" si="110"/>
        <v>0</v>
      </c>
      <c r="BG353" s="168">
        <f t="shared" si="111"/>
        <v>0</v>
      </c>
      <c r="BH353" s="168">
        <f t="shared" si="112"/>
        <v>0</v>
      </c>
      <c r="BI353" s="168">
        <f t="shared" si="113"/>
        <v>0</v>
      </c>
      <c r="BJ353" s="14" t="s">
        <v>153</v>
      </c>
      <c r="BK353" s="169">
        <f t="shared" si="114"/>
        <v>0</v>
      </c>
      <c r="BL353" s="14" t="s">
        <v>204</v>
      </c>
      <c r="BM353" s="167" t="s">
        <v>782</v>
      </c>
    </row>
    <row r="354" spans="1:65" s="2" customFormat="1" ht="37.9" customHeight="1">
      <c r="A354" s="29"/>
      <c r="B354" s="121"/>
      <c r="C354" s="170" t="s">
        <v>783</v>
      </c>
      <c r="D354" s="170" t="s">
        <v>220</v>
      </c>
      <c r="E354" s="171" t="s">
        <v>784</v>
      </c>
      <c r="F354" s="172" t="s">
        <v>785</v>
      </c>
      <c r="G354" s="173" t="s">
        <v>284</v>
      </c>
      <c r="H354" s="174">
        <v>1</v>
      </c>
      <c r="I354" s="175"/>
      <c r="J354" s="174">
        <f t="shared" si="105"/>
        <v>0</v>
      </c>
      <c r="K354" s="176"/>
      <c r="L354" s="177"/>
      <c r="M354" s="178" t="s">
        <v>1</v>
      </c>
      <c r="N354" s="179" t="s">
        <v>40</v>
      </c>
      <c r="O354" s="55"/>
      <c r="P354" s="165">
        <f t="shared" si="106"/>
        <v>0</v>
      </c>
      <c r="Q354" s="165">
        <v>0</v>
      </c>
      <c r="R354" s="165">
        <f t="shared" si="107"/>
        <v>0</v>
      </c>
      <c r="S354" s="165">
        <v>0</v>
      </c>
      <c r="T354" s="166">
        <f t="shared" si="108"/>
        <v>0</v>
      </c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R354" s="167" t="s">
        <v>235</v>
      </c>
      <c r="AT354" s="167" t="s">
        <v>220</v>
      </c>
      <c r="AU354" s="167" t="s">
        <v>153</v>
      </c>
      <c r="AY354" s="14" t="s">
        <v>175</v>
      </c>
      <c r="BE354" s="168">
        <f t="shared" si="109"/>
        <v>0</v>
      </c>
      <c r="BF354" s="168">
        <f t="shared" si="110"/>
        <v>0</v>
      </c>
      <c r="BG354" s="168">
        <f t="shared" si="111"/>
        <v>0</v>
      </c>
      <c r="BH354" s="168">
        <f t="shared" si="112"/>
        <v>0</v>
      </c>
      <c r="BI354" s="168">
        <f t="shared" si="113"/>
        <v>0</v>
      </c>
      <c r="BJ354" s="14" t="s">
        <v>153</v>
      </c>
      <c r="BK354" s="169">
        <f t="shared" si="114"/>
        <v>0</v>
      </c>
      <c r="BL354" s="14" t="s">
        <v>204</v>
      </c>
      <c r="BM354" s="167" t="s">
        <v>786</v>
      </c>
    </row>
    <row r="355" spans="1:65" s="2" customFormat="1" ht="24.2" customHeight="1">
      <c r="A355" s="29"/>
      <c r="B355" s="121"/>
      <c r="C355" s="156" t="s">
        <v>510</v>
      </c>
      <c r="D355" s="156" t="s">
        <v>177</v>
      </c>
      <c r="E355" s="157" t="s">
        <v>787</v>
      </c>
      <c r="F355" s="158" t="s">
        <v>788</v>
      </c>
      <c r="G355" s="159" t="s">
        <v>396</v>
      </c>
      <c r="H355" s="160">
        <v>15</v>
      </c>
      <c r="I355" s="161"/>
      <c r="J355" s="160">
        <f t="shared" si="105"/>
        <v>0</v>
      </c>
      <c r="K355" s="162"/>
      <c r="L355" s="30"/>
      <c r="M355" s="163" t="s">
        <v>1</v>
      </c>
      <c r="N355" s="164" t="s">
        <v>40</v>
      </c>
      <c r="O355" s="55"/>
      <c r="P355" s="165">
        <f t="shared" si="106"/>
        <v>0</v>
      </c>
      <c r="Q355" s="165">
        <v>0</v>
      </c>
      <c r="R355" s="165">
        <f t="shared" si="107"/>
        <v>0</v>
      </c>
      <c r="S355" s="165">
        <v>0</v>
      </c>
      <c r="T355" s="166">
        <f t="shared" si="108"/>
        <v>0</v>
      </c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R355" s="167" t="s">
        <v>204</v>
      </c>
      <c r="AT355" s="167" t="s">
        <v>177</v>
      </c>
      <c r="AU355" s="167" t="s">
        <v>153</v>
      </c>
      <c r="AY355" s="14" t="s">
        <v>175</v>
      </c>
      <c r="BE355" s="168">
        <f t="shared" si="109"/>
        <v>0</v>
      </c>
      <c r="BF355" s="168">
        <f t="shared" si="110"/>
        <v>0</v>
      </c>
      <c r="BG355" s="168">
        <f t="shared" si="111"/>
        <v>0</v>
      </c>
      <c r="BH355" s="168">
        <f t="shared" si="112"/>
        <v>0</v>
      </c>
      <c r="BI355" s="168">
        <f t="shared" si="113"/>
        <v>0</v>
      </c>
      <c r="BJ355" s="14" t="s">
        <v>153</v>
      </c>
      <c r="BK355" s="169">
        <f t="shared" si="114"/>
        <v>0</v>
      </c>
      <c r="BL355" s="14" t="s">
        <v>204</v>
      </c>
      <c r="BM355" s="167" t="s">
        <v>789</v>
      </c>
    </row>
    <row r="356" spans="1:65" s="2" customFormat="1" ht="24.2" customHeight="1">
      <c r="A356" s="29"/>
      <c r="B356" s="121"/>
      <c r="C356" s="156" t="s">
        <v>790</v>
      </c>
      <c r="D356" s="156" t="s">
        <v>177</v>
      </c>
      <c r="E356" s="157" t="s">
        <v>791</v>
      </c>
      <c r="F356" s="158" t="s">
        <v>792</v>
      </c>
      <c r="G356" s="159" t="s">
        <v>396</v>
      </c>
      <c r="H356" s="160">
        <v>15</v>
      </c>
      <c r="I356" s="161"/>
      <c r="J356" s="160">
        <f t="shared" si="105"/>
        <v>0</v>
      </c>
      <c r="K356" s="162"/>
      <c r="L356" s="30"/>
      <c r="M356" s="163" t="s">
        <v>1</v>
      </c>
      <c r="N356" s="164" t="s">
        <v>40</v>
      </c>
      <c r="O356" s="55"/>
      <c r="P356" s="165">
        <f t="shared" si="106"/>
        <v>0</v>
      </c>
      <c r="Q356" s="165">
        <v>0</v>
      </c>
      <c r="R356" s="165">
        <f t="shared" si="107"/>
        <v>0</v>
      </c>
      <c r="S356" s="165">
        <v>0</v>
      </c>
      <c r="T356" s="166">
        <f t="shared" si="108"/>
        <v>0</v>
      </c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R356" s="167" t="s">
        <v>204</v>
      </c>
      <c r="AT356" s="167" t="s">
        <v>177</v>
      </c>
      <c r="AU356" s="167" t="s">
        <v>153</v>
      </c>
      <c r="AY356" s="14" t="s">
        <v>175</v>
      </c>
      <c r="BE356" s="168">
        <f t="shared" si="109"/>
        <v>0</v>
      </c>
      <c r="BF356" s="168">
        <f t="shared" si="110"/>
        <v>0</v>
      </c>
      <c r="BG356" s="168">
        <f t="shared" si="111"/>
        <v>0</v>
      </c>
      <c r="BH356" s="168">
        <f t="shared" si="112"/>
        <v>0</v>
      </c>
      <c r="BI356" s="168">
        <f t="shared" si="113"/>
        <v>0</v>
      </c>
      <c r="BJ356" s="14" t="s">
        <v>153</v>
      </c>
      <c r="BK356" s="169">
        <f t="shared" si="114"/>
        <v>0</v>
      </c>
      <c r="BL356" s="14" t="s">
        <v>204</v>
      </c>
      <c r="BM356" s="167" t="s">
        <v>793</v>
      </c>
    </row>
    <row r="357" spans="1:65" s="2" customFormat="1" ht="24.2" customHeight="1">
      <c r="A357" s="29"/>
      <c r="B357" s="121"/>
      <c r="C357" s="156" t="s">
        <v>513</v>
      </c>
      <c r="D357" s="156" t="s">
        <v>177</v>
      </c>
      <c r="E357" s="157" t="s">
        <v>794</v>
      </c>
      <c r="F357" s="158" t="s">
        <v>795</v>
      </c>
      <c r="G357" s="159" t="s">
        <v>647</v>
      </c>
      <c r="H357" s="161"/>
      <c r="I357" s="161"/>
      <c r="J357" s="160">
        <f t="shared" si="105"/>
        <v>0</v>
      </c>
      <c r="K357" s="162"/>
      <c r="L357" s="30"/>
      <c r="M357" s="163" t="s">
        <v>1</v>
      </c>
      <c r="N357" s="164" t="s">
        <v>40</v>
      </c>
      <c r="O357" s="55"/>
      <c r="P357" s="165">
        <f t="shared" si="106"/>
        <v>0</v>
      </c>
      <c r="Q357" s="165">
        <v>0</v>
      </c>
      <c r="R357" s="165">
        <f t="shared" si="107"/>
        <v>0</v>
      </c>
      <c r="S357" s="165">
        <v>0</v>
      </c>
      <c r="T357" s="166">
        <f t="shared" si="108"/>
        <v>0</v>
      </c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R357" s="167" t="s">
        <v>204</v>
      </c>
      <c r="AT357" s="167" t="s">
        <v>177</v>
      </c>
      <c r="AU357" s="167" t="s">
        <v>153</v>
      </c>
      <c r="AY357" s="14" t="s">
        <v>175</v>
      </c>
      <c r="BE357" s="168">
        <f t="shared" si="109"/>
        <v>0</v>
      </c>
      <c r="BF357" s="168">
        <f t="shared" si="110"/>
        <v>0</v>
      </c>
      <c r="BG357" s="168">
        <f t="shared" si="111"/>
        <v>0</v>
      </c>
      <c r="BH357" s="168">
        <f t="shared" si="112"/>
        <v>0</v>
      </c>
      <c r="BI357" s="168">
        <f t="shared" si="113"/>
        <v>0</v>
      </c>
      <c r="BJ357" s="14" t="s">
        <v>153</v>
      </c>
      <c r="BK357" s="169">
        <f t="shared" si="114"/>
        <v>0</v>
      </c>
      <c r="BL357" s="14" t="s">
        <v>204</v>
      </c>
      <c r="BM357" s="167" t="s">
        <v>796</v>
      </c>
    </row>
    <row r="358" spans="1:65" s="2" customFormat="1" ht="24.2" customHeight="1">
      <c r="A358" s="29"/>
      <c r="B358" s="121"/>
      <c r="C358" s="156" t="s">
        <v>797</v>
      </c>
      <c r="D358" s="156" t="s">
        <v>177</v>
      </c>
      <c r="E358" s="157" t="s">
        <v>798</v>
      </c>
      <c r="F358" s="158" t="s">
        <v>799</v>
      </c>
      <c r="G358" s="159" t="s">
        <v>396</v>
      </c>
      <c r="H358" s="160">
        <v>16</v>
      </c>
      <c r="I358" s="161"/>
      <c r="J358" s="160">
        <f t="shared" si="105"/>
        <v>0</v>
      </c>
      <c r="K358" s="162"/>
      <c r="L358" s="30"/>
      <c r="M358" s="163" t="s">
        <v>1</v>
      </c>
      <c r="N358" s="164" t="s">
        <v>40</v>
      </c>
      <c r="O358" s="55"/>
      <c r="P358" s="165">
        <f t="shared" si="106"/>
        <v>0</v>
      </c>
      <c r="Q358" s="165">
        <v>0</v>
      </c>
      <c r="R358" s="165">
        <f t="shared" si="107"/>
        <v>0</v>
      </c>
      <c r="S358" s="165">
        <v>0</v>
      </c>
      <c r="T358" s="166">
        <f t="shared" si="108"/>
        <v>0</v>
      </c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R358" s="167" t="s">
        <v>204</v>
      </c>
      <c r="AT358" s="167" t="s">
        <v>177</v>
      </c>
      <c r="AU358" s="167" t="s">
        <v>153</v>
      </c>
      <c r="AY358" s="14" t="s">
        <v>175</v>
      </c>
      <c r="BE358" s="168">
        <f t="shared" si="109"/>
        <v>0</v>
      </c>
      <c r="BF358" s="168">
        <f t="shared" si="110"/>
        <v>0</v>
      </c>
      <c r="BG358" s="168">
        <f t="shared" si="111"/>
        <v>0</v>
      </c>
      <c r="BH358" s="168">
        <f t="shared" si="112"/>
        <v>0</v>
      </c>
      <c r="BI358" s="168">
        <f t="shared" si="113"/>
        <v>0</v>
      </c>
      <c r="BJ358" s="14" t="s">
        <v>153</v>
      </c>
      <c r="BK358" s="169">
        <f t="shared" si="114"/>
        <v>0</v>
      </c>
      <c r="BL358" s="14" t="s">
        <v>204</v>
      </c>
      <c r="BM358" s="167" t="s">
        <v>800</v>
      </c>
    </row>
    <row r="359" spans="1:65" s="2" customFormat="1" ht="14.45" customHeight="1">
      <c r="A359" s="29"/>
      <c r="B359" s="121"/>
      <c r="C359" s="156" t="s">
        <v>517</v>
      </c>
      <c r="D359" s="156" t="s">
        <v>177</v>
      </c>
      <c r="E359" s="157" t="s">
        <v>801</v>
      </c>
      <c r="F359" s="158" t="s">
        <v>802</v>
      </c>
      <c r="G359" s="159" t="s">
        <v>396</v>
      </c>
      <c r="H359" s="160">
        <v>35</v>
      </c>
      <c r="I359" s="161"/>
      <c r="J359" s="160">
        <f t="shared" si="105"/>
        <v>0</v>
      </c>
      <c r="K359" s="162"/>
      <c r="L359" s="30"/>
      <c r="M359" s="163" t="s">
        <v>1</v>
      </c>
      <c r="N359" s="164" t="s">
        <v>40</v>
      </c>
      <c r="O359" s="55"/>
      <c r="P359" s="165">
        <f t="shared" si="106"/>
        <v>0</v>
      </c>
      <c r="Q359" s="165">
        <v>0</v>
      </c>
      <c r="R359" s="165">
        <f t="shared" si="107"/>
        <v>0</v>
      </c>
      <c r="S359" s="165">
        <v>0</v>
      </c>
      <c r="T359" s="166">
        <f t="shared" si="108"/>
        <v>0</v>
      </c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R359" s="167" t="s">
        <v>204</v>
      </c>
      <c r="AT359" s="167" t="s">
        <v>177</v>
      </c>
      <c r="AU359" s="167" t="s">
        <v>153</v>
      </c>
      <c r="AY359" s="14" t="s">
        <v>175</v>
      </c>
      <c r="BE359" s="168">
        <f t="shared" si="109"/>
        <v>0</v>
      </c>
      <c r="BF359" s="168">
        <f t="shared" si="110"/>
        <v>0</v>
      </c>
      <c r="BG359" s="168">
        <f t="shared" si="111"/>
        <v>0</v>
      </c>
      <c r="BH359" s="168">
        <f t="shared" si="112"/>
        <v>0</v>
      </c>
      <c r="BI359" s="168">
        <f t="shared" si="113"/>
        <v>0</v>
      </c>
      <c r="BJ359" s="14" t="s">
        <v>153</v>
      </c>
      <c r="BK359" s="169">
        <f t="shared" si="114"/>
        <v>0</v>
      </c>
      <c r="BL359" s="14" t="s">
        <v>204</v>
      </c>
      <c r="BM359" s="167" t="s">
        <v>803</v>
      </c>
    </row>
    <row r="360" spans="1:65" s="2" customFormat="1" ht="14.45" customHeight="1">
      <c r="A360" s="29"/>
      <c r="B360" s="121"/>
      <c r="C360" s="156" t="s">
        <v>804</v>
      </c>
      <c r="D360" s="156" t="s">
        <v>177</v>
      </c>
      <c r="E360" s="157" t="s">
        <v>805</v>
      </c>
      <c r="F360" s="158" t="s">
        <v>806</v>
      </c>
      <c r="G360" s="159" t="s">
        <v>396</v>
      </c>
      <c r="H360" s="160">
        <v>47</v>
      </c>
      <c r="I360" s="161"/>
      <c r="J360" s="160">
        <f t="shared" si="105"/>
        <v>0</v>
      </c>
      <c r="K360" s="162"/>
      <c r="L360" s="30"/>
      <c r="M360" s="163" t="s">
        <v>1</v>
      </c>
      <c r="N360" s="164" t="s">
        <v>40</v>
      </c>
      <c r="O360" s="55"/>
      <c r="P360" s="165">
        <f t="shared" si="106"/>
        <v>0</v>
      </c>
      <c r="Q360" s="165">
        <v>0</v>
      </c>
      <c r="R360" s="165">
        <f t="shared" si="107"/>
        <v>0</v>
      </c>
      <c r="S360" s="165">
        <v>0</v>
      </c>
      <c r="T360" s="166">
        <f t="shared" si="108"/>
        <v>0</v>
      </c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R360" s="167" t="s">
        <v>204</v>
      </c>
      <c r="AT360" s="167" t="s">
        <v>177</v>
      </c>
      <c r="AU360" s="167" t="s">
        <v>153</v>
      </c>
      <c r="AY360" s="14" t="s">
        <v>175</v>
      </c>
      <c r="BE360" s="168">
        <f t="shared" si="109"/>
        <v>0</v>
      </c>
      <c r="BF360" s="168">
        <f t="shared" si="110"/>
        <v>0</v>
      </c>
      <c r="BG360" s="168">
        <f t="shared" si="111"/>
        <v>0</v>
      </c>
      <c r="BH360" s="168">
        <f t="shared" si="112"/>
        <v>0</v>
      </c>
      <c r="BI360" s="168">
        <f t="shared" si="113"/>
        <v>0</v>
      </c>
      <c r="BJ360" s="14" t="s">
        <v>153</v>
      </c>
      <c r="BK360" s="169">
        <f t="shared" si="114"/>
        <v>0</v>
      </c>
      <c r="BL360" s="14" t="s">
        <v>204</v>
      </c>
      <c r="BM360" s="167" t="s">
        <v>807</v>
      </c>
    </row>
    <row r="361" spans="1:65" s="2" customFormat="1" ht="14.45" customHeight="1">
      <c r="A361" s="29"/>
      <c r="B361" s="121"/>
      <c r="C361" s="156" t="s">
        <v>520</v>
      </c>
      <c r="D361" s="156" t="s">
        <v>177</v>
      </c>
      <c r="E361" s="157" t="s">
        <v>808</v>
      </c>
      <c r="F361" s="158" t="s">
        <v>809</v>
      </c>
      <c r="G361" s="159" t="s">
        <v>396</v>
      </c>
      <c r="H361" s="160">
        <v>8</v>
      </c>
      <c r="I361" s="161"/>
      <c r="J361" s="160">
        <f t="shared" si="105"/>
        <v>0</v>
      </c>
      <c r="K361" s="162"/>
      <c r="L361" s="30"/>
      <c r="M361" s="163" t="s">
        <v>1</v>
      </c>
      <c r="N361" s="164" t="s">
        <v>40</v>
      </c>
      <c r="O361" s="55"/>
      <c r="P361" s="165">
        <f t="shared" si="106"/>
        <v>0</v>
      </c>
      <c r="Q361" s="165">
        <v>0</v>
      </c>
      <c r="R361" s="165">
        <f t="shared" si="107"/>
        <v>0</v>
      </c>
      <c r="S361" s="165">
        <v>0</v>
      </c>
      <c r="T361" s="166">
        <f t="shared" si="108"/>
        <v>0</v>
      </c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R361" s="167" t="s">
        <v>204</v>
      </c>
      <c r="AT361" s="167" t="s">
        <v>177</v>
      </c>
      <c r="AU361" s="167" t="s">
        <v>153</v>
      </c>
      <c r="AY361" s="14" t="s">
        <v>175</v>
      </c>
      <c r="BE361" s="168">
        <f t="shared" si="109"/>
        <v>0</v>
      </c>
      <c r="BF361" s="168">
        <f t="shared" si="110"/>
        <v>0</v>
      </c>
      <c r="BG361" s="168">
        <f t="shared" si="111"/>
        <v>0</v>
      </c>
      <c r="BH361" s="168">
        <f t="shared" si="112"/>
        <v>0</v>
      </c>
      <c r="BI361" s="168">
        <f t="shared" si="113"/>
        <v>0</v>
      </c>
      <c r="BJ361" s="14" t="s">
        <v>153</v>
      </c>
      <c r="BK361" s="169">
        <f t="shared" si="114"/>
        <v>0</v>
      </c>
      <c r="BL361" s="14" t="s">
        <v>204</v>
      </c>
      <c r="BM361" s="167" t="s">
        <v>810</v>
      </c>
    </row>
    <row r="362" spans="1:65" s="2" customFormat="1" ht="24.2" customHeight="1">
      <c r="A362" s="29"/>
      <c r="B362" s="121"/>
      <c r="C362" s="156" t="s">
        <v>811</v>
      </c>
      <c r="D362" s="156" t="s">
        <v>177</v>
      </c>
      <c r="E362" s="157" t="s">
        <v>812</v>
      </c>
      <c r="F362" s="158" t="s">
        <v>813</v>
      </c>
      <c r="G362" s="159" t="s">
        <v>284</v>
      </c>
      <c r="H362" s="160">
        <v>20</v>
      </c>
      <c r="I362" s="161"/>
      <c r="J362" s="160">
        <f t="shared" si="105"/>
        <v>0</v>
      </c>
      <c r="K362" s="162"/>
      <c r="L362" s="30"/>
      <c r="M362" s="163" t="s">
        <v>1</v>
      </c>
      <c r="N362" s="164" t="s">
        <v>40</v>
      </c>
      <c r="O362" s="55"/>
      <c r="P362" s="165">
        <f t="shared" si="106"/>
        <v>0</v>
      </c>
      <c r="Q362" s="165">
        <v>0</v>
      </c>
      <c r="R362" s="165">
        <f t="shared" si="107"/>
        <v>0</v>
      </c>
      <c r="S362" s="165">
        <v>0</v>
      </c>
      <c r="T362" s="166">
        <f t="shared" si="108"/>
        <v>0</v>
      </c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R362" s="167" t="s">
        <v>204</v>
      </c>
      <c r="AT362" s="167" t="s">
        <v>177</v>
      </c>
      <c r="AU362" s="167" t="s">
        <v>153</v>
      </c>
      <c r="AY362" s="14" t="s">
        <v>175</v>
      </c>
      <c r="BE362" s="168">
        <f t="shared" si="109"/>
        <v>0</v>
      </c>
      <c r="BF362" s="168">
        <f t="shared" si="110"/>
        <v>0</v>
      </c>
      <c r="BG362" s="168">
        <f t="shared" si="111"/>
        <v>0</v>
      </c>
      <c r="BH362" s="168">
        <f t="shared" si="112"/>
        <v>0</v>
      </c>
      <c r="BI362" s="168">
        <f t="shared" si="113"/>
        <v>0</v>
      </c>
      <c r="BJ362" s="14" t="s">
        <v>153</v>
      </c>
      <c r="BK362" s="169">
        <f t="shared" si="114"/>
        <v>0</v>
      </c>
      <c r="BL362" s="14" t="s">
        <v>204</v>
      </c>
      <c r="BM362" s="167" t="s">
        <v>814</v>
      </c>
    </row>
    <row r="363" spans="1:65" s="2" customFormat="1" ht="24.2" customHeight="1">
      <c r="A363" s="29"/>
      <c r="B363" s="121"/>
      <c r="C363" s="156" t="s">
        <v>524</v>
      </c>
      <c r="D363" s="156" t="s">
        <v>177</v>
      </c>
      <c r="E363" s="157" t="s">
        <v>815</v>
      </c>
      <c r="F363" s="158" t="s">
        <v>816</v>
      </c>
      <c r="G363" s="159" t="s">
        <v>284</v>
      </c>
      <c r="H363" s="160">
        <v>7</v>
      </c>
      <c r="I363" s="161"/>
      <c r="J363" s="160">
        <f t="shared" si="105"/>
        <v>0</v>
      </c>
      <c r="K363" s="162"/>
      <c r="L363" s="30"/>
      <c r="M363" s="163" t="s">
        <v>1</v>
      </c>
      <c r="N363" s="164" t="s">
        <v>40</v>
      </c>
      <c r="O363" s="55"/>
      <c r="P363" s="165">
        <f t="shared" si="106"/>
        <v>0</v>
      </c>
      <c r="Q363" s="165">
        <v>0</v>
      </c>
      <c r="R363" s="165">
        <f t="shared" si="107"/>
        <v>0</v>
      </c>
      <c r="S363" s="165">
        <v>0</v>
      </c>
      <c r="T363" s="166">
        <f t="shared" si="108"/>
        <v>0</v>
      </c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R363" s="167" t="s">
        <v>204</v>
      </c>
      <c r="AT363" s="167" t="s">
        <v>177</v>
      </c>
      <c r="AU363" s="167" t="s">
        <v>153</v>
      </c>
      <c r="AY363" s="14" t="s">
        <v>175</v>
      </c>
      <c r="BE363" s="168">
        <f t="shared" si="109"/>
        <v>0</v>
      </c>
      <c r="BF363" s="168">
        <f t="shared" si="110"/>
        <v>0</v>
      </c>
      <c r="BG363" s="168">
        <f t="shared" si="111"/>
        <v>0</v>
      </c>
      <c r="BH363" s="168">
        <f t="shared" si="112"/>
        <v>0</v>
      </c>
      <c r="BI363" s="168">
        <f t="shared" si="113"/>
        <v>0</v>
      </c>
      <c r="BJ363" s="14" t="s">
        <v>153</v>
      </c>
      <c r="BK363" s="169">
        <f t="shared" si="114"/>
        <v>0</v>
      </c>
      <c r="BL363" s="14" t="s">
        <v>204</v>
      </c>
      <c r="BM363" s="167" t="s">
        <v>817</v>
      </c>
    </row>
    <row r="364" spans="1:65" s="2" customFormat="1" ht="24.2" customHeight="1">
      <c r="A364" s="29"/>
      <c r="B364" s="121"/>
      <c r="C364" s="170" t="s">
        <v>818</v>
      </c>
      <c r="D364" s="170" t="s">
        <v>220</v>
      </c>
      <c r="E364" s="171" t="s">
        <v>819</v>
      </c>
      <c r="F364" s="172" t="s">
        <v>820</v>
      </c>
      <c r="G364" s="173" t="s">
        <v>284</v>
      </c>
      <c r="H364" s="174">
        <v>7</v>
      </c>
      <c r="I364" s="175"/>
      <c r="J364" s="174">
        <f t="shared" si="105"/>
        <v>0</v>
      </c>
      <c r="K364" s="176"/>
      <c r="L364" s="177"/>
      <c r="M364" s="178" t="s">
        <v>1</v>
      </c>
      <c r="N364" s="179" t="s">
        <v>40</v>
      </c>
      <c r="O364" s="55"/>
      <c r="P364" s="165">
        <f t="shared" si="106"/>
        <v>0</v>
      </c>
      <c r="Q364" s="165">
        <v>0</v>
      </c>
      <c r="R364" s="165">
        <f t="shared" si="107"/>
        <v>0</v>
      </c>
      <c r="S364" s="165">
        <v>0</v>
      </c>
      <c r="T364" s="166">
        <f t="shared" si="108"/>
        <v>0</v>
      </c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R364" s="167" t="s">
        <v>235</v>
      </c>
      <c r="AT364" s="167" t="s">
        <v>220</v>
      </c>
      <c r="AU364" s="167" t="s">
        <v>153</v>
      </c>
      <c r="AY364" s="14" t="s">
        <v>175</v>
      </c>
      <c r="BE364" s="168">
        <f t="shared" si="109"/>
        <v>0</v>
      </c>
      <c r="BF364" s="168">
        <f t="shared" si="110"/>
        <v>0</v>
      </c>
      <c r="BG364" s="168">
        <f t="shared" si="111"/>
        <v>0</v>
      </c>
      <c r="BH364" s="168">
        <f t="shared" si="112"/>
        <v>0</v>
      </c>
      <c r="BI364" s="168">
        <f t="shared" si="113"/>
        <v>0</v>
      </c>
      <c r="BJ364" s="14" t="s">
        <v>153</v>
      </c>
      <c r="BK364" s="169">
        <f t="shared" si="114"/>
        <v>0</v>
      </c>
      <c r="BL364" s="14" t="s">
        <v>204</v>
      </c>
      <c r="BM364" s="167" t="s">
        <v>821</v>
      </c>
    </row>
    <row r="365" spans="1:65" s="2" customFormat="1" ht="24.2" customHeight="1">
      <c r="A365" s="29"/>
      <c r="B365" s="121"/>
      <c r="C365" s="156" t="s">
        <v>532</v>
      </c>
      <c r="D365" s="156" t="s">
        <v>177</v>
      </c>
      <c r="E365" s="157" t="s">
        <v>822</v>
      </c>
      <c r="F365" s="158" t="s">
        <v>823</v>
      </c>
      <c r="G365" s="159" t="s">
        <v>284</v>
      </c>
      <c r="H365" s="160">
        <v>5</v>
      </c>
      <c r="I365" s="161"/>
      <c r="J365" s="160">
        <f t="shared" si="105"/>
        <v>0</v>
      </c>
      <c r="K365" s="162"/>
      <c r="L365" s="30"/>
      <c r="M365" s="163" t="s">
        <v>1</v>
      </c>
      <c r="N365" s="164" t="s">
        <v>40</v>
      </c>
      <c r="O365" s="55"/>
      <c r="P365" s="165">
        <f t="shared" si="106"/>
        <v>0</v>
      </c>
      <c r="Q365" s="165">
        <v>0</v>
      </c>
      <c r="R365" s="165">
        <f t="shared" si="107"/>
        <v>0</v>
      </c>
      <c r="S365" s="165">
        <v>0</v>
      </c>
      <c r="T365" s="166">
        <f t="shared" si="108"/>
        <v>0</v>
      </c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R365" s="167" t="s">
        <v>204</v>
      </c>
      <c r="AT365" s="167" t="s">
        <v>177</v>
      </c>
      <c r="AU365" s="167" t="s">
        <v>153</v>
      </c>
      <c r="AY365" s="14" t="s">
        <v>175</v>
      </c>
      <c r="BE365" s="168">
        <f t="shared" si="109"/>
        <v>0</v>
      </c>
      <c r="BF365" s="168">
        <f t="shared" si="110"/>
        <v>0</v>
      </c>
      <c r="BG365" s="168">
        <f t="shared" si="111"/>
        <v>0</v>
      </c>
      <c r="BH365" s="168">
        <f t="shared" si="112"/>
        <v>0</v>
      </c>
      <c r="BI365" s="168">
        <f t="shared" si="113"/>
        <v>0</v>
      </c>
      <c r="BJ365" s="14" t="s">
        <v>153</v>
      </c>
      <c r="BK365" s="169">
        <f t="shared" si="114"/>
        <v>0</v>
      </c>
      <c r="BL365" s="14" t="s">
        <v>204</v>
      </c>
      <c r="BM365" s="167" t="s">
        <v>824</v>
      </c>
    </row>
    <row r="366" spans="1:65" s="2" customFormat="1" ht="24.2" customHeight="1">
      <c r="A366" s="29"/>
      <c r="B366" s="121"/>
      <c r="C366" s="170" t="s">
        <v>825</v>
      </c>
      <c r="D366" s="170" t="s">
        <v>220</v>
      </c>
      <c r="E366" s="171" t="s">
        <v>826</v>
      </c>
      <c r="F366" s="172" t="s">
        <v>827</v>
      </c>
      <c r="G366" s="173" t="s">
        <v>284</v>
      </c>
      <c r="H366" s="174">
        <v>5</v>
      </c>
      <c r="I366" s="175"/>
      <c r="J366" s="174">
        <f t="shared" si="105"/>
        <v>0</v>
      </c>
      <c r="K366" s="176"/>
      <c r="L366" s="177"/>
      <c r="M366" s="178" t="s">
        <v>1</v>
      </c>
      <c r="N366" s="179" t="s">
        <v>40</v>
      </c>
      <c r="O366" s="55"/>
      <c r="P366" s="165">
        <f t="shared" si="106"/>
        <v>0</v>
      </c>
      <c r="Q366" s="165">
        <v>0</v>
      </c>
      <c r="R366" s="165">
        <f t="shared" si="107"/>
        <v>0</v>
      </c>
      <c r="S366" s="165">
        <v>0</v>
      </c>
      <c r="T366" s="166">
        <f t="shared" si="108"/>
        <v>0</v>
      </c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R366" s="167" t="s">
        <v>235</v>
      </c>
      <c r="AT366" s="167" t="s">
        <v>220</v>
      </c>
      <c r="AU366" s="167" t="s">
        <v>153</v>
      </c>
      <c r="AY366" s="14" t="s">
        <v>175</v>
      </c>
      <c r="BE366" s="168">
        <f t="shared" si="109"/>
        <v>0</v>
      </c>
      <c r="BF366" s="168">
        <f t="shared" si="110"/>
        <v>0</v>
      </c>
      <c r="BG366" s="168">
        <f t="shared" si="111"/>
        <v>0</v>
      </c>
      <c r="BH366" s="168">
        <f t="shared" si="112"/>
        <v>0</v>
      </c>
      <c r="BI366" s="168">
        <f t="shared" si="113"/>
        <v>0</v>
      </c>
      <c r="BJ366" s="14" t="s">
        <v>153</v>
      </c>
      <c r="BK366" s="169">
        <f t="shared" si="114"/>
        <v>0</v>
      </c>
      <c r="BL366" s="14" t="s">
        <v>204</v>
      </c>
      <c r="BM366" s="167" t="s">
        <v>828</v>
      </c>
    </row>
    <row r="367" spans="1:65" s="2" customFormat="1" ht="24.2" customHeight="1">
      <c r="A367" s="29"/>
      <c r="B367" s="121"/>
      <c r="C367" s="156" t="s">
        <v>535</v>
      </c>
      <c r="D367" s="156" t="s">
        <v>177</v>
      </c>
      <c r="E367" s="157" t="s">
        <v>829</v>
      </c>
      <c r="F367" s="158" t="s">
        <v>830</v>
      </c>
      <c r="G367" s="159" t="s">
        <v>284</v>
      </c>
      <c r="H367" s="160">
        <v>5</v>
      </c>
      <c r="I367" s="161"/>
      <c r="J367" s="160">
        <f t="shared" si="105"/>
        <v>0</v>
      </c>
      <c r="K367" s="162"/>
      <c r="L367" s="30"/>
      <c r="M367" s="163" t="s">
        <v>1</v>
      </c>
      <c r="N367" s="164" t="s">
        <v>40</v>
      </c>
      <c r="O367" s="55"/>
      <c r="P367" s="165">
        <f t="shared" si="106"/>
        <v>0</v>
      </c>
      <c r="Q367" s="165">
        <v>0</v>
      </c>
      <c r="R367" s="165">
        <f t="shared" si="107"/>
        <v>0</v>
      </c>
      <c r="S367" s="165">
        <v>0</v>
      </c>
      <c r="T367" s="166">
        <f t="shared" si="108"/>
        <v>0</v>
      </c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R367" s="167" t="s">
        <v>204</v>
      </c>
      <c r="AT367" s="167" t="s">
        <v>177</v>
      </c>
      <c r="AU367" s="167" t="s">
        <v>153</v>
      </c>
      <c r="AY367" s="14" t="s">
        <v>175</v>
      </c>
      <c r="BE367" s="168">
        <f t="shared" si="109"/>
        <v>0</v>
      </c>
      <c r="BF367" s="168">
        <f t="shared" si="110"/>
        <v>0</v>
      </c>
      <c r="BG367" s="168">
        <f t="shared" si="111"/>
        <v>0</v>
      </c>
      <c r="BH367" s="168">
        <f t="shared" si="112"/>
        <v>0</v>
      </c>
      <c r="BI367" s="168">
        <f t="shared" si="113"/>
        <v>0</v>
      </c>
      <c r="BJ367" s="14" t="s">
        <v>153</v>
      </c>
      <c r="BK367" s="169">
        <f t="shared" si="114"/>
        <v>0</v>
      </c>
      <c r="BL367" s="14" t="s">
        <v>204</v>
      </c>
      <c r="BM367" s="167" t="s">
        <v>831</v>
      </c>
    </row>
    <row r="368" spans="1:65" s="2" customFormat="1" ht="24.2" customHeight="1">
      <c r="A368" s="29"/>
      <c r="B368" s="121"/>
      <c r="C368" s="170" t="s">
        <v>832</v>
      </c>
      <c r="D368" s="170" t="s">
        <v>220</v>
      </c>
      <c r="E368" s="171" t="s">
        <v>833</v>
      </c>
      <c r="F368" s="172" t="s">
        <v>834</v>
      </c>
      <c r="G368" s="173" t="s">
        <v>284</v>
      </c>
      <c r="H368" s="174">
        <v>5</v>
      </c>
      <c r="I368" s="175"/>
      <c r="J368" s="174">
        <f t="shared" si="105"/>
        <v>0</v>
      </c>
      <c r="K368" s="176"/>
      <c r="L368" s="177"/>
      <c r="M368" s="178" t="s">
        <v>1</v>
      </c>
      <c r="N368" s="179" t="s">
        <v>40</v>
      </c>
      <c r="O368" s="55"/>
      <c r="P368" s="165">
        <f t="shared" si="106"/>
        <v>0</v>
      </c>
      <c r="Q368" s="165">
        <v>0</v>
      </c>
      <c r="R368" s="165">
        <f t="shared" si="107"/>
        <v>0</v>
      </c>
      <c r="S368" s="165">
        <v>0</v>
      </c>
      <c r="T368" s="166">
        <f t="shared" si="108"/>
        <v>0</v>
      </c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R368" s="167" t="s">
        <v>235</v>
      </c>
      <c r="AT368" s="167" t="s">
        <v>220</v>
      </c>
      <c r="AU368" s="167" t="s">
        <v>153</v>
      </c>
      <c r="AY368" s="14" t="s">
        <v>175</v>
      </c>
      <c r="BE368" s="168">
        <f t="shared" si="109"/>
        <v>0</v>
      </c>
      <c r="BF368" s="168">
        <f t="shared" si="110"/>
        <v>0</v>
      </c>
      <c r="BG368" s="168">
        <f t="shared" si="111"/>
        <v>0</v>
      </c>
      <c r="BH368" s="168">
        <f t="shared" si="112"/>
        <v>0</v>
      </c>
      <c r="BI368" s="168">
        <f t="shared" si="113"/>
        <v>0</v>
      </c>
      <c r="BJ368" s="14" t="s">
        <v>153</v>
      </c>
      <c r="BK368" s="169">
        <f t="shared" si="114"/>
        <v>0</v>
      </c>
      <c r="BL368" s="14" t="s">
        <v>204</v>
      </c>
      <c r="BM368" s="167" t="s">
        <v>835</v>
      </c>
    </row>
    <row r="369" spans="1:65" s="2" customFormat="1" ht="14.45" customHeight="1">
      <c r="A369" s="29"/>
      <c r="B369" s="121"/>
      <c r="C369" s="156" t="s">
        <v>539</v>
      </c>
      <c r="D369" s="156" t="s">
        <v>177</v>
      </c>
      <c r="E369" s="157" t="s">
        <v>836</v>
      </c>
      <c r="F369" s="158" t="s">
        <v>837</v>
      </c>
      <c r="G369" s="159" t="s">
        <v>284</v>
      </c>
      <c r="H369" s="160">
        <v>4</v>
      </c>
      <c r="I369" s="161"/>
      <c r="J369" s="160">
        <f t="shared" si="105"/>
        <v>0</v>
      </c>
      <c r="K369" s="162"/>
      <c r="L369" s="30"/>
      <c r="M369" s="163" t="s">
        <v>1</v>
      </c>
      <c r="N369" s="164" t="s">
        <v>40</v>
      </c>
      <c r="O369" s="55"/>
      <c r="P369" s="165">
        <f t="shared" si="106"/>
        <v>0</v>
      </c>
      <c r="Q369" s="165">
        <v>0</v>
      </c>
      <c r="R369" s="165">
        <f t="shared" si="107"/>
        <v>0</v>
      </c>
      <c r="S369" s="165">
        <v>0</v>
      </c>
      <c r="T369" s="166">
        <f t="shared" si="108"/>
        <v>0</v>
      </c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R369" s="167" t="s">
        <v>204</v>
      </c>
      <c r="AT369" s="167" t="s">
        <v>177</v>
      </c>
      <c r="AU369" s="167" t="s">
        <v>153</v>
      </c>
      <c r="AY369" s="14" t="s">
        <v>175</v>
      </c>
      <c r="BE369" s="168">
        <f t="shared" si="109"/>
        <v>0</v>
      </c>
      <c r="BF369" s="168">
        <f t="shared" si="110"/>
        <v>0</v>
      </c>
      <c r="BG369" s="168">
        <f t="shared" si="111"/>
        <v>0</v>
      </c>
      <c r="BH369" s="168">
        <f t="shared" si="112"/>
        <v>0</v>
      </c>
      <c r="BI369" s="168">
        <f t="shared" si="113"/>
        <v>0</v>
      </c>
      <c r="BJ369" s="14" t="s">
        <v>153</v>
      </c>
      <c r="BK369" s="169">
        <f t="shared" si="114"/>
        <v>0</v>
      </c>
      <c r="BL369" s="14" t="s">
        <v>204</v>
      </c>
      <c r="BM369" s="167" t="s">
        <v>838</v>
      </c>
    </row>
    <row r="370" spans="1:65" s="2" customFormat="1" ht="24.2" customHeight="1">
      <c r="A370" s="29"/>
      <c r="B370" s="121"/>
      <c r="C370" s="170" t="s">
        <v>839</v>
      </c>
      <c r="D370" s="170" t="s">
        <v>220</v>
      </c>
      <c r="E370" s="171" t="s">
        <v>840</v>
      </c>
      <c r="F370" s="172" t="s">
        <v>841</v>
      </c>
      <c r="G370" s="173" t="s">
        <v>284</v>
      </c>
      <c r="H370" s="174">
        <v>4</v>
      </c>
      <c r="I370" s="175"/>
      <c r="J370" s="174">
        <f t="shared" si="105"/>
        <v>0</v>
      </c>
      <c r="K370" s="176"/>
      <c r="L370" s="177"/>
      <c r="M370" s="178" t="s">
        <v>1</v>
      </c>
      <c r="N370" s="179" t="s">
        <v>40</v>
      </c>
      <c r="O370" s="55"/>
      <c r="P370" s="165">
        <f t="shared" si="106"/>
        <v>0</v>
      </c>
      <c r="Q370" s="165">
        <v>0</v>
      </c>
      <c r="R370" s="165">
        <f t="shared" si="107"/>
        <v>0</v>
      </c>
      <c r="S370" s="165">
        <v>0</v>
      </c>
      <c r="T370" s="166">
        <f t="shared" si="108"/>
        <v>0</v>
      </c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R370" s="167" t="s">
        <v>235</v>
      </c>
      <c r="AT370" s="167" t="s">
        <v>220</v>
      </c>
      <c r="AU370" s="167" t="s">
        <v>153</v>
      </c>
      <c r="AY370" s="14" t="s">
        <v>175</v>
      </c>
      <c r="BE370" s="168">
        <f t="shared" si="109"/>
        <v>0</v>
      </c>
      <c r="BF370" s="168">
        <f t="shared" si="110"/>
        <v>0</v>
      </c>
      <c r="BG370" s="168">
        <f t="shared" si="111"/>
        <v>0</v>
      </c>
      <c r="BH370" s="168">
        <f t="shared" si="112"/>
        <v>0</v>
      </c>
      <c r="BI370" s="168">
        <f t="shared" si="113"/>
        <v>0</v>
      </c>
      <c r="BJ370" s="14" t="s">
        <v>153</v>
      </c>
      <c r="BK370" s="169">
        <f t="shared" si="114"/>
        <v>0</v>
      </c>
      <c r="BL370" s="14" t="s">
        <v>204</v>
      </c>
      <c r="BM370" s="167" t="s">
        <v>842</v>
      </c>
    </row>
    <row r="371" spans="1:65" s="2" customFormat="1" ht="14.45" customHeight="1">
      <c r="A371" s="29"/>
      <c r="B371" s="121"/>
      <c r="C371" s="156" t="s">
        <v>542</v>
      </c>
      <c r="D371" s="156" t="s">
        <v>177</v>
      </c>
      <c r="E371" s="157" t="s">
        <v>843</v>
      </c>
      <c r="F371" s="158" t="s">
        <v>844</v>
      </c>
      <c r="G371" s="159" t="s">
        <v>284</v>
      </c>
      <c r="H371" s="160">
        <v>1</v>
      </c>
      <c r="I371" s="161"/>
      <c r="J371" s="160">
        <f t="shared" si="105"/>
        <v>0</v>
      </c>
      <c r="K371" s="162"/>
      <c r="L371" s="30"/>
      <c r="M371" s="163" t="s">
        <v>1</v>
      </c>
      <c r="N371" s="164" t="s">
        <v>40</v>
      </c>
      <c r="O371" s="55"/>
      <c r="P371" s="165">
        <f t="shared" si="106"/>
        <v>0</v>
      </c>
      <c r="Q371" s="165">
        <v>0</v>
      </c>
      <c r="R371" s="165">
        <f t="shared" si="107"/>
        <v>0</v>
      </c>
      <c r="S371" s="165">
        <v>0</v>
      </c>
      <c r="T371" s="166">
        <f t="shared" si="108"/>
        <v>0</v>
      </c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R371" s="167" t="s">
        <v>204</v>
      </c>
      <c r="AT371" s="167" t="s">
        <v>177</v>
      </c>
      <c r="AU371" s="167" t="s">
        <v>153</v>
      </c>
      <c r="AY371" s="14" t="s">
        <v>175</v>
      </c>
      <c r="BE371" s="168">
        <f t="shared" si="109"/>
        <v>0</v>
      </c>
      <c r="BF371" s="168">
        <f t="shared" si="110"/>
        <v>0</v>
      </c>
      <c r="BG371" s="168">
        <f t="shared" si="111"/>
        <v>0</v>
      </c>
      <c r="BH371" s="168">
        <f t="shared" si="112"/>
        <v>0</v>
      </c>
      <c r="BI371" s="168">
        <f t="shared" si="113"/>
        <v>0</v>
      </c>
      <c r="BJ371" s="14" t="s">
        <v>153</v>
      </c>
      <c r="BK371" s="169">
        <f t="shared" si="114"/>
        <v>0</v>
      </c>
      <c r="BL371" s="14" t="s">
        <v>204</v>
      </c>
      <c r="BM371" s="167" t="s">
        <v>845</v>
      </c>
    </row>
    <row r="372" spans="1:65" s="2" customFormat="1" ht="14.45" customHeight="1">
      <c r="A372" s="29"/>
      <c r="B372" s="121"/>
      <c r="C372" s="170" t="s">
        <v>846</v>
      </c>
      <c r="D372" s="170" t="s">
        <v>220</v>
      </c>
      <c r="E372" s="171" t="s">
        <v>847</v>
      </c>
      <c r="F372" s="172" t="s">
        <v>848</v>
      </c>
      <c r="G372" s="173" t="s">
        <v>284</v>
      </c>
      <c r="H372" s="174">
        <v>1</v>
      </c>
      <c r="I372" s="175"/>
      <c r="J372" s="174">
        <f t="shared" si="105"/>
        <v>0</v>
      </c>
      <c r="K372" s="176"/>
      <c r="L372" s="177"/>
      <c r="M372" s="178" t="s">
        <v>1</v>
      </c>
      <c r="N372" s="179" t="s">
        <v>40</v>
      </c>
      <c r="O372" s="55"/>
      <c r="P372" s="165">
        <f t="shared" si="106"/>
        <v>0</v>
      </c>
      <c r="Q372" s="165">
        <v>0</v>
      </c>
      <c r="R372" s="165">
        <f t="shared" si="107"/>
        <v>0</v>
      </c>
      <c r="S372" s="165">
        <v>0</v>
      </c>
      <c r="T372" s="166">
        <f t="shared" si="108"/>
        <v>0</v>
      </c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R372" s="167" t="s">
        <v>235</v>
      </c>
      <c r="AT372" s="167" t="s">
        <v>220</v>
      </c>
      <c r="AU372" s="167" t="s">
        <v>153</v>
      </c>
      <c r="AY372" s="14" t="s">
        <v>175</v>
      </c>
      <c r="BE372" s="168">
        <f t="shared" si="109"/>
        <v>0</v>
      </c>
      <c r="BF372" s="168">
        <f t="shared" si="110"/>
        <v>0</v>
      </c>
      <c r="BG372" s="168">
        <f t="shared" si="111"/>
        <v>0</v>
      </c>
      <c r="BH372" s="168">
        <f t="shared" si="112"/>
        <v>0</v>
      </c>
      <c r="BI372" s="168">
        <f t="shared" si="113"/>
        <v>0</v>
      </c>
      <c r="BJ372" s="14" t="s">
        <v>153</v>
      </c>
      <c r="BK372" s="169">
        <f t="shared" si="114"/>
        <v>0</v>
      </c>
      <c r="BL372" s="14" t="s">
        <v>204</v>
      </c>
      <c r="BM372" s="167" t="s">
        <v>849</v>
      </c>
    </row>
    <row r="373" spans="1:65" s="2" customFormat="1" ht="24.2" customHeight="1">
      <c r="A373" s="29"/>
      <c r="B373" s="121"/>
      <c r="C373" s="156" t="s">
        <v>553</v>
      </c>
      <c r="D373" s="156" t="s">
        <v>177</v>
      </c>
      <c r="E373" s="157" t="s">
        <v>850</v>
      </c>
      <c r="F373" s="158" t="s">
        <v>851</v>
      </c>
      <c r="G373" s="159" t="s">
        <v>284</v>
      </c>
      <c r="H373" s="160">
        <v>1</v>
      </c>
      <c r="I373" s="161"/>
      <c r="J373" s="160">
        <f t="shared" si="105"/>
        <v>0</v>
      </c>
      <c r="K373" s="162"/>
      <c r="L373" s="30"/>
      <c r="M373" s="163" t="s">
        <v>1</v>
      </c>
      <c r="N373" s="164" t="s">
        <v>40</v>
      </c>
      <c r="O373" s="55"/>
      <c r="P373" s="165">
        <f t="shared" si="106"/>
        <v>0</v>
      </c>
      <c r="Q373" s="165">
        <v>0</v>
      </c>
      <c r="R373" s="165">
        <f t="shared" si="107"/>
        <v>0</v>
      </c>
      <c r="S373" s="165">
        <v>0</v>
      </c>
      <c r="T373" s="166">
        <f t="shared" si="108"/>
        <v>0</v>
      </c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R373" s="167" t="s">
        <v>204</v>
      </c>
      <c r="AT373" s="167" t="s">
        <v>177</v>
      </c>
      <c r="AU373" s="167" t="s">
        <v>153</v>
      </c>
      <c r="AY373" s="14" t="s">
        <v>175</v>
      </c>
      <c r="BE373" s="168">
        <f t="shared" si="109"/>
        <v>0</v>
      </c>
      <c r="BF373" s="168">
        <f t="shared" si="110"/>
        <v>0</v>
      </c>
      <c r="BG373" s="168">
        <f t="shared" si="111"/>
        <v>0</v>
      </c>
      <c r="BH373" s="168">
        <f t="shared" si="112"/>
        <v>0</v>
      </c>
      <c r="BI373" s="168">
        <f t="shared" si="113"/>
        <v>0</v>
      </c>
      <c r="BJ373" s="14" t="s">
        <v>153</v>
      </c>
      <c r="BK373" s="169">
        <f t="shared" si="114"/>
        <v>0</v>
      </c>
      <c r="BL373" s="14" t="s">
        <v>204</v>
      </c>
      <c r="BM373" s="167" t="s">
        <v>852</v>
      </c>
    </row>
    <row r="374" spans="1:65" s="2" customFormat="1" ht="37.9" customHeight="1">
      <c r="A374" s="29"/>
      <c r="B374" s="121"/>
      <c r="C374" s="170" t="s">
        <v>853</v>
      </c>
      <c r="D374" s="170" t="s">
        <v>220</v>
      </c>
      <c r="E374" s="171" t="s">
        <v>854</v>
      </c>
      <c r="F374" s="172" t="s">
        <v>855</v>
      </c>
      <c r="G374" s="173" t="s">
        <v>284</v>
      </c>
      <c r="H374" s="174">
        <v>1</v>
      </c>
      <c r="I374" s="175"/>
      <c r="J374" s="174">
        <f t="shared" si="105"/>
        <v>0</v>
      </c>
      <c r="K374" s="176"/>
      <c r="L374" s="177"/>
      <c r="M374" s="178" t="s">
        <v>1</v>
      </c>
      <c r="N374" s="179" t="s">
        <v>40</v>
      </c>
      <c r="O374" s="55"/>
      <c r="P374" s="165">
        <f t="shared" si="106"/>
        <v>0</v>
      </c>
      <c r="Q374" s="165">
        <v>0</v>
      </c>
      <c r="R374" s="165">
        <f t="shared" si="107"/>
        <v>0</v>
      </c>
      <c r="S374" s="165">
        <v>0</v>
      </c>
      <c r="T374" s="166">
        <f t="shared" si="108"/>
        <v>0</v>
      </c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R374" s="167" t="s">
        <v>235</v>
      </c>
      <c r="AT374" s="167" t="s">
        <v>220</v>
      </c>
      <c r="AU374" s="167" t="s">
        <v>153</v>
      </c>
      <c r="AY374" s="14" t="s">
        <v>175</v>
      </c>
      <c r="BE374" s="168">
        <f t="shared" si="109"/>
        <v>0</v>
      </c>
      <c r="BF374" s="168">
        <f t="shared" si="110"/>
        <v>0</v>
      </c>
      <c r="BG374" s="168">
        <f t="shared" si="111"/>
        <v>0</v>
      </c>
      <c r="BH374" s="168">
        <f t="shared" si="112"/>
        <v>0</v>
      </c>
      <c r="BI374" s="168">
        <f t="shared" si="113"/>
        <v>0</v>
      </c>
      <c r="BJ374" s="14" t="s">
        <v>153</v>
      </c>
      <c r="BK374" s="169">
        <f t="shared" si="114"/>
        <v>0</v>
      </c>
      <c r="BL374" s="14" t="s">
        <v>204</v>
      </c>
      <c r="BM374" s="167" t="s">
        <v>856</v>
      </c>
    </row>
    <row r="375" spans="1:65" s="2" customFormat="1" ht="14.45" customHeight="1">
      <c r="A375" s="29"/>
      <c r="B375" s="121"/>
      <c r="C375" s="156" t="s">
        <v>556</v>
      </c>
      <c r="D375" s="156" t="s">
        <v>177</v>
      </c>
      <c r="E375" s="157" t="s">
        <v>857</v>
      </c>
      <c r="F375" s="158" t="s">
        <v>858</v>
      </c>
      <c r="G375" s="159" t="s">
        <v>284</v>
      </c>
      <c r="H375" s="160">
        <v>1</v>
      </c>
      <c r="I375" s="161"/>
      <c r="J375" s="160">
        <f t="shared" si="105"/>
        <v>0</v>
      </c>
      <c r="K375" s="162"/>
      <c r="L375" s="30"/>
      <c r="M375" s="163" t="s">
        <v>1</v>
      </c>
      <c r="N375" s="164" t="s">
        <v>40</v>
      </c>
      <c r="O375" s="55"/>
      <c r="P375" s="165">
        <f t="shared" si="106"/>
        <v>0</v>
      </c>
      <c r="Q375" s="165">
        <v>0</v>
      </c>
      <c r="R375" s="165">
        <f t="shared" si="107"/>
        <v>0</v>
      </c>
      <c r="S375" s="165">
        <v>0</v>
      </c>
      <c r="T375" s="166">
        <f t="shared" si="108"/>
        <v>0</v>
      </c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R375" s="167" t="s">
        <v>204</v>
      </c>
      <c r="AT375" s="167" t="s">
        <v>177</v>
      </c>
      <c r="AU375" s="167" t="s">
        <v>153</v>
      </c>
      <c r="AY375" s="14" t="s">
        <v>175</v>
      </c>
      <c r="BE375" s="168">
        <f t="shared" si="109"/>
        <v>0</v>
      </c>
      <c r="BF375" s="168">
        <f t="shared" si="110"/>
        <v>0</v>
      </c>
      <c r="BG375" s="168">
        <f t="shared" si="111"/>
        <v>0</v>
      </c>
      <c r="BH375" s="168">
        <f t="shared" si="112"/>
        <v>0</v>
      </c>
      <c r="BI375" s="168">
        <f t="shared" si="113"/>
        <v>0</v>
      </c>
      <c r="BJ375" s="14" t="s">
        <v>153</v>
      </c>
      <c r="BK375" s="169">
        <f t="shared" si="114"/>
        <v>0</v>
      </c>
      <c r="BL375" s="14" t="s">
        <v>204</v>
      </c>
      <c r="BM375" s="167" t="s">
        <v>859</v>
      </c>
    </row>
    <row r="376" spans="1:65" s="2" customFormat="1" ht="37.9" customHeight="1">
      <c r="A376" s="29"/>
      <c r="B376" s="121"/>
      <c r="C376" s="170" t="s">
        <v>860</v>
      </c>
      <c r="D376" s="170" t="s">
        <v>220</v>
      </c>
      <c r="E376" s="171" t="s">
        <v>861</v>
      </c>
      <c r="F376" s="172" t="s">
        <v>862</v>
      </c>
      <c r="G376" s="173" t="s">
        <v>284</v>
      </c>
      <c r="H376" s="174">
        <v>1</v>
      </c>
      <c r="I376" s="175"/>
      <c r="J376" s="174">
        <f t="shared" si="105"/>
        <v>0</v>
      </c>
      <c r="K376" s="176"/>
      <c r="L376" s="177"/>
      <c r="M376" s="178" t="s">
        <v>1</v>
      </c>
      <c r="N376" s="179" t="s">
        <v>40</v>
      </c>
      <c r="O376" s="55"/>
      <c r="P376" s="165">
        <f t="shared" si="106"/>
        <v>0</v>
      </c>
      <c r="Q376" s="165">
        <v>0</v>
      </c>
      <c r="R376" s="165">
        <f t="shared" si="107"/>
        <v>0</v>
      </c>
      <c r="S376" s="165">
        <v>0</v>
      </c>
      <c r="T376" s="166">
        <f t="shared" si="108"/>
        <v>0</v>
      </c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R376" s="167" t="s">
        <v>235</v>
      </c>
      <c r="AT376" s="167" t="s">
        <v>220</v>
      </c>
      <c r="AU376" s="167" t="s">
        <v>153</v>
      </c>
      <c r="AY376" s="14" t="s">
        <v>175</v>
      </c>
      <c r="BE376" s="168">
        <f t="shared" si="109"/>
        <v>0</v>
      </c>
      <c r="BF376" s="168">
        <f t="shared" si="110"/>
        <v>0</v>
      </c>
      <c r="BG376" s="168">
        <f t="shared" si="111"/>
        <v>0</v>
      </c>
      <c r="BH376" s="168">
        <f t="shared" si="112"/>
        <v>0</v>
      </c>
      <c r="BI376" s="168">
        <f t="shared" si="113"/>
        <v>0</v>
      </c>
      <c r="BJ376" s="14" t="s">
        <v>153</v>
      </c>
      <c r="BK376" s="169">
        <f t="shared" si="114"/>
        <v>0</v>
      </c>
      <c r="BL376" s="14" t="s">
        <v>204</v>
      </c>
      <c r="BM376" s="167" t="s">
        <v>863</v>
      </c>
    </row>
    <row r="377" spans="1:65" s="2" customFormat="1" ht="14.45" customHeight="1">
      <c r="A377" s="29"/>
      <c r="B377" s="121"/>
      <c r="C377" s="156" t="s">
        <v>560</v>
      </c>
      <c r="D377" s="156" t="s">
        <v>177</v>
      </c>
      <c r="E377" s="157" t="s">
        <v>864</v>
      </c>
      <c r="F377" s="158" t="s">
        <v>865</v>
      </c>
      <c r="G377" s="159" t="s">
        <v>284</v>
      </c>
      <c r="H377" s="160">
        <v>3</v>
      </c>
      <c r="I377" s="161"/>
      <c r="J377" s="160">
        <f t="shared" si="105"/>
        <v>0</v>
      </c>
      <c r="K377" s="162"/>
      <c r="L377" s="30"/>
      <c r="M377" s="163" t="s">
        <v>1</v>
      </c>
      <c r="N377" s="164" t="s">
        <v>40</v>
      </c>
      <c r="O377" s="55"/>
      <c r="P377" s="165">
        <f t="shared" si="106"/>
        <v>0</v>
      </c>
      <c r="Q377" s="165">
        <v>0</v>
      </c>
      <c r="R377" s="165">
        <f t="shared" si="107"/>
        <v>0</v>
      </c>
      <c r="S377" s="165">
        <v>0</v>
      </c>
      <c r="T377" s="166">
        <f t="shared" si="108"/>
        <v>0</v>
      </c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R377" s="167" t="s">
        <v>204</v>
      </c>
      <c r="AT377" s="167" t="s">
        <v>177</v>
      </c>
      <c r="AU377" s="167" t="s">
        <v>153</v>
      </c>
      <c r="AY377" s="14" t="s">
        <v>175</v>
      </c>
      <c r="BE377" s="168">
        <f t="shared" si="109"/>
        <v>0</v>
      </c>
      <c r="BF377" s="168">
        <f t="shared" si="110"/>
        <v>0</v>
      </c>
      <c r="BG377" s="168">
        <f t="shared" si="111"/>
        <v>0</v>
      </c>
      <c r="BH377" s="168">
        <f t="shared" si="112"/>
        <v>0</v>
      </c>
      <c r="BI377" s="168">
        <f t="shared" si="113"/>
        <v>0</v>
      </c>
      <c r="BJ377" s="14" t="s">
        <v>153</v>
      </c>
      <c r="BK377" s="169">
        <f t="shared" si="114"/>
        <v>0</v>
      </c>
      <c r="BL377" s="14" t="s">
        <v>204</v>
      </c>
      <c r="BM377" s="167" t="s">
        <v>866</v>
      </c>
    </row>
    <row r="378" spans="1:65" s="2" customFormat="1" ht="24.2" customHeight="1">
      <c r="A378" s="29"/>
      <c r="B378" s="121"/>
      <c r="C378" s="170" t="s">
        <v>867</v>
      </c>
      <c r="D378" s="170" t="s">
        <v>220</v>
      </c>
      <c r="E378" s="171" t="s">
        <v>868</v>
      </c>
      <c r="F378" s="172" t="s">
        <v>869</v>
      </c>
      <c r="G378" s="173" t="s">
        <v>284</v>
      </c>
      <c r="H378" s="174">
        <v>3</v>
      </c>
      <c r="I378" s="175"/>
      <c r="J378" s="174">
        <f t="shared" si="105"/>
        <v>0</v>
      </c>
      <c r="K378" s="176"/>
      <c r="L378" s="177"/>
      <c r="M378" s="178" t="s">
        <v>1</v>
      </c>
      <c r="N378" s="179" t="s">
        <v>40</v>
      </c>
      <c r="O378" s="55"/>
      <c r="P378" s="165">
        <f t="shared" si="106"/>
        <v>0</v>
      </c>
      <c r="Q378" s="165">
        <v>0</v>
      </c>
      <c r="R378" s="165">
        <f t="shared" si="107"/>
        <v>0</v>
      </c>
      <c r="S378" s="165">
        <v>0</v>
      </c>
      <c r="T378" s="166">
        <f t="shared" si="108"/>
        <v>0</v>
      </c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R378" s="167" t="s">
        <v>235</v>
      </c>
      <c r="AT378" s="167" t="s">
        <v>220</v>
      </c>
      <c r="AU378" s="167" t="s">
        <v>153</v>
      </c>
      <c r="AY378" s="14" t="s">
        <v>175</v>
      </c>
      <c r="BE378" s="168">
        <f t="shared" si="109"/>
        <v>0</v>
      </c>
      <c r="BF378" s="168">
        <f t="shared" si="110"/>
        <v>0</v>
      </c>
      <c r="BG378" s="168">
        <f t="shared" si="111"/>
        <v>0</v>
      </c>
      <c r="BH378" s="168">
        <f t="shared" si="112"/>
        <v>0</v>
      </c>
      <c r="BI378" s="168">
        <f t="shared" si="113"/>
        <v>0</v>
      </c>
      <c r="BJ378" s="14" t="s">
        <v>153</v>
      </c>
      <c r="BK378" s="169">
        <f t="shared" si="114"/>
        <v>0</v>
      </c>
      <c r="BL378" s="14" t="s">
        <v>204</v>
      </c>
      <c r="BM378" s="167" t="s">
        <v>870</v>
      </c>
    </row>
    <row r="379" spans="1:65" s="2" customFormat="1" ht="14.45" customHeight="1">
      <c r="A379" s="29"/>
      <c r="B379" s="121"/>
      <c r="C379" s="156" t="s">
        <v>563</v>
      </c>
      <c r="D379" s="156" t="s">
        <v>177</v>
      </c>
      <c r="E379" s="157" t="s">
        <v>871</v>
      </c>
      <c r="F379" s="158" t="s">
        <v>872</v>
      </c>
      <c r="G379" s="159" t="s">
        <v>284</v>
      </c>
      <c r="H379" s="160">
        <v>2</v>
      </c>
      <c r="I379" s="161"/>
      <c r="J379" s="160">
        <f t="shared" si="105"/>
        <v>0</v>
      </c>
      <c r="K379" s="162"/>
      <c r="L379" s="30"/>
      <c r="M379" s="163" t="s">
        <v>1</v>
      </c>
      <c r="N379" s="164" t="s">
        <v>40</v>
      </c>
      <c r="O379" s="55"/>
      <c r="P379" s="165">
        <f t="shared" si="106"/>
        <v>0</v>
      </c>
      <c r="Q379" s="165">
        <v>0</v>
      </c>
      <c r="R379" s="165">
        <f t="shared" si="107"/>
        <v>0</v>
      </c>
      <c r="S379" s="165">
        <v>0</v>
      </c>
      <c r="T379" s="166">
        <f t="shared" si="108"/>
        <v>0</v>
      </c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R379" s="167" t="s">
        <v>204</v>
      </c>
      <c r="AT379" s="167" t="s">
        <v>177</v>
      </c>
      <c r="AU379" s="167" t="s">
        <v>153</v>
      </c>
      <c r="AY379" s="14" t="s">
        <v>175</v>
      </c>
      <c r="BE379" s="168">
        <f t="shared" si="109"/>
        <v>0</v>
      </c>
      <c r="BF379" s="168">
        <f t="shared" si="110"/>
        <v>0</v>
      </c>
      <c r="BG379" s="168">
        <f t="shared" si="111"/>
        <v>0</v>
      </c>
      <c r="BH379" s="168">
        <f t="shared" si="112"/>
        <v>0</v>
      </c>
      <c r="BI379" s="168">
        <f t="shared" si="113"/>
        <v>0</v>
      </c>
      <c r="BJ379" s="14" t="s">
        <v>153</v>
      </c>
      <c r="BK379" s="169">
        <f t="shared" si="114"/>
        <v>0</v>
      </c>
      <c r="BL379" s="14" t="s">
        <v>204</v>
      </c>
      <c r="BM379" s="167" t="s">
        <v>873</v>
      </c>
    </row>
    <row r="380" spans="1:65" s="2" customFormat="1" ht="24.2" customHeight="1">
      <c r="A380" s="29"/>
      <c r="B380" s="121"/>
      <c r="C380" s="170" t="s">
        <v>874</v>
      </c>
      <c r="D380" s="170" t="s">
        <v>220</v>
      </c>
      <c r="E380" s="171" t="s">
        <v>875</v>
      </c>
      <c r="F380" s="172" t="s">
        <v>876</v>
      </c>
      <c r="G380" s="173" t="s">
        <v>284</v>
      </c>
      <c r="H380" s="174">
        <v>2</v>
      </c>
      <c r="I380" s="175"/>
      <c r="J380" s="174">
        <f t="shared" si="105"/>
        <v>0</v>
      </c>
      <c r="K380" s="176"/>
      <c r="L380" s="177"/>
      <c r="M380" s="178" t="s">
        <v>1</v>
      </c>
      <c r="N380" s="179" t="s">
        <v>40</v>
      </c>
      <c r="O380" s="55"/>
      <c r="P380" s="165">
        <f t="shared" si="106"/>
        <v>0</v>
      </c>
      <c r="Q380" s="165">
        <v>0</v>
      </c>
      <c r="R380" s="165">
        <f t="shared" si="107"/>
        <v>0</v>
      </c>
      <c r="S380" s="165">
        <v>0</v>
      </c>
      <c r="T380" s="166">
        <f t="shared" si="108"/>
        <v>0</v>
      </c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R380" s="167" t="s">
        <v>235</v>
      </c>
      <c r="AT380" s="167" t="s">
        <v>220</v>
      </c>
      <c r="AU380" s="167" t="s">
        <v>153</v>
      </c>
      <c r="AY380" s="14" t="s">
        <v>175</v>
      </c>
      <c r="BE380" s="168">
        <f t="shared" si="109"/>
        <v>0</v>
      </c>
      <c r="BF380" s="168">
        <f t="shared" si="110"/>
        <v>0</v>
      </c>
      <c r="BG380" s="168">
        <f t="shared" si="111"/>
        <v>0</v>
      </c>
      <c r="BH380" s="168">
        <f t="shared" si="112"/>
        <v>0</v>
      </c>
      <c r="BI380" s="168">
        <f t="shared" si="113"/>
        <v>0</v>
      </c>
      <c r="BJ380" s="14" t="s">
        <v>153</v>
      </c>
      <c r="BK380" s="169">
        <f t="shared" si="114"/>
        <v>0</v>
      </c>
      <c r="BL380" s="14" t="s">
        <v>204</v>
      </c>
      <c r="BM380" s="167" t="s">
        <v>877</v>
      </c>
    </row>
    <row r="381" spans="1:65" s="2" customFormat="1" ht="14.45" customHeight="1">
      <c r="A381" s="29"/>
      <c r="B381" s="121"/>
      <c r="C381" s="156" t="s">
        <v>567</v>
      </c>
      <c r="D381" s="156" t="s">
        <v>177</v>
      </c>
      <c r="E381" s="157" t="s">
        <v>878</v>
      </c>
      <c r="F381" s="158" t="s">
        <v>879</v>
      </c>
      <c r="G381" s="159" t="s">
        <v>284</v>
      </c>
      <c r="H381" s="160">
        <v>1</v>
      </c>
      <c r="I381" s="161"/>
      <c r="J381" s="160">
        <f t="shared" si="105"/>
        <v>0</v>
      </c>
      <c r="K381" s="162"/>
      <c r="L381" s="30"/>
      <c r="M381" s="163" t="s">
        <v>1</v>
      </c>
      <c r="N381" s="164" t="s">
        <v>40</v>
      </c>
      <c r="O381" s="55"/>
      <c r="P381" s="165">
        <f t="shared" si="106"/>
        <v>0</v>
      </c>
      <c r="Q381" s="165">
        <v>0</v>
      </c>
      <c r="R381" s="165">
        <f t="shared" si="107"/>
        <v>0</v>
      </c>
      <c r="S381" s="165">
        <v>0</v>
      </c>
      <c r="T381" s="166">
        <f t="shared" si="108"/>
        <v>0</v>
      </c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R381" s="167" t="s">
        <v>204</v>
      </c>
      <c r="AT381" s="167" t="s">
        <v>177</v>
      </c>
      <c r="AU381" s="167" t="s">
        <v>153</v>
      </c>
      <c r="AY381" s="14" t="s">
        <v>175</v>
      </c>
      <c r="BE381" s="168">
        <f t="shared" si="109"/>
        <v>0</v>
      </c>
      <c r="BF381" s="168">
        <f t="shared" si="110"/>
        <v>0</v>
      </c>
      <c r="BG381" s="168">
        <f t="shared" si="111"/>
        <v>0</v>
      </c>
      <c r="BH381" s="168">
        <f t="shared" si="112"/>
        <v>0</v>
      </c>
      <c r="BI381" s="168">
        <f t="shared" si="113"/>
        <v>0</v>
      </c>
      <c r="BJ381" s="14" t="s">
        <v>153</v>
      </c>
      <c r="BK381" s="169">
        <f t="shared" si="114"/>
        <v>0</v>
      </c>
      <c r="BL381" s="14" t="s">
        <v>204</v>
      </c>
      <c r="BM381" s="167" t="s">
        <v>880</v>
      </c>
    </row>
    <row r="382" spans="1:65" s="2" customFormat="1" ht="14.45" customHeight="1">
      <c r="A382" s="29"/>
      <c r="B382" s="121"/>
      <c r="C382" s="170" t="s">
        <v>881</v>
      </c>
      <c r="D382" s="170" t="s">
        <v>220</v>
      </c>
      <c r="E382" s="171" t="s">
        <v>882</v>
      </c>
      <c r="F382" s="172" t="s">
        <v>883</v>
      </c>
      <c r="G382" s="173" t="s">
        <v>284</v>
      </c>
      <c r="H382" s="174">
        <v>1</v>
      </c>
      <c r="I382" s="175"/>
      <c r="J382" s="174">
        <f t="shared" si="105"/>
        <v>0</v>
      </c>
      <c r="K382" s="176"/>
      <c r="L382" s="177"/>
      <c r="M382" s="178" t="s">
        <v>1</v>
      </c>
      <c r="N382" s="179" t="s">
        <v>40</v>
      </c>
      <c r="O382" s="55"/>
      <c r="P382" s="165">
        <f t="shared" si="106"/>
        <v>0</v>
      </c>
      <c r="Q382" s="165">
        <v>0</v>
      </c>
      <c r="R382" s="165">
        <f t="shared" si="107"/>
        <v>0</v>
      </c>
      <c r="S382" s="165">
        <v>0</v>
      </c>
      <c r="T382" s="166">
        <f t="shared" si="108"/>
        <v>0</v>
      </c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R382" s="167" t="s">
        <v>235</v>
      </c>
      <c r="AT382" s="167" t="s">
        <v>220</v>
      </c>
      <c r="AU382" s="167" t="s">
        <v>153</v>
      </c>
      <c r="AY382" s="14" t="s">
        <v>175</v>
      </c>
      <c r="BE382" s="168">
        <f t="shared" si="109"/>
        <v>0</v>
      </c>
      <c r="BF382" s="168">
        <f t="shared" si="110"/>
        <v>0</v>
      </c>
      <c r="BG382" s="168">
        <f t="shared" si="111"/>
        <v>0</v>
      </c>
      <c r="BH382" s="168">
        <f t="shared" si="112"/>
        <v>0</v>
      </c>
      <c r="BI382" s="168">
        <f t="shared" si="113"/>
        <v>0</v>
      </c>
      <c r="BJ382" s="14" t="s">
        <v>153</v>
      </c>
      <c r="BK382" s="169">
        <f t="shared" si="114"/>
        <v>0</v>
      </c>
      <c r="BL382" s="14" t="s">
        <v>204</v>
      </c>
      <c r="BM382" s="167" t="s">
        <v>884</v>
      </c>
    </row>
    <row r="383" spans="1:65" s="2" customFormat="1" ht="24.2" customHeight="1">
      <c r="A383" s="29"/>
      <c r="B383" s="121"/>
      <c r="C383" s="156" t="s">
        <v>570</v>
      </c>
      <c r="D383" s="156" t="s">
        <v>177</v>
      </c>
      <c r="E383" s="157" t="s">
        <v>885</v>
      </c>
      <c r="F383" s="158" t="s">
        <v>886</v>
      </c>
      <c r="G383" s="159" t="s">
        <v>284</v>
      </c>
      <c r="H383" s="160">
        <v>1</v>
      </c>
      <c r="I383" s="161"/>
      <c r="J383" s="160">
        <f t="shared" si="105"/>
        <v>0</v>
      </c>
      <c r="K383" s="162"/>
      <c r="L383" s="30"/>
      <c r="M383" s="163" t="s">
        <v>1</v>
      </c>
      <c r="N383" s="164" t="s">
        <v>40</v>
      </c>
      <c r="O383" s="55"/>
      <c r="P383" s="165">
        <f t="shared" si="106"/>
        <v>0</v>
      </c>
      <c r="Q383" s="165">
        <v>0</v>
      </c>
      <c r="R383" s="165">
        <f t="shared" si="107"/>
        <v>0</v>
      </c>
      <c r="S383" s="165">
        <v>0</v>
      </c>
      <c r="T383" s="166">
        <f t="shared" si="108"/>
        <v>0</v>
      </c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R383" s="167" t="s">
        <v>204</v>
      </c>
      <c r="AT383" s="167" t="s">
        <v>177</v>
      </c>
      <c r="AU383" s="167" t="s">
        <v>153</v>
      </c>
      <c r="AY383" s="14" t="s">
        <v>175</v>
      </c>
      <c r="BE383" s="168">
        <f t="shared" si="109"/>
        <v>0</v>
      </c>
      <c r="BF383" s="168">
        <f t="shared" si="110"/>
        <v>0</v>
      </c>
      <c r="BG383" s="168">
        <f t="shared" si="111"/>
        <v>0</v>
      </c>
      <c r="BH383" s="168">
        <f t="shared" si="112"/>
        <v>0</v>
      </c>
      <c r="BI383" s="168">
        <f t="shared" si="113"/>
        <v>0</v>
      </c>
      <c r="BJ383" s="14" t="s">
        <v>153</v>
      </c>
      <c r="BK383" s="169">
        <f t="shared" si="114"/>
        <v>0</v>
      </c>
      <c r="BL383" s="14" t="s">
        <v>204</v>
      </c>
      <c r="BM383" s="167" t="s">
        <v>887</v>
      </c>
    </row>
    <row r="384" spans="1:65" s="2" customFormat="1" ht="24.2" customHeight="1">
      <c r="A384" s="29"/>
      <c r="B384" s="121"/>
      <c r="C384" s="170" t="s">
        <v>888</v>
      </c>
      <c r="D384" s="170" t="s">
        <v>220</v>
      </c>
      <c r="E384" s="171" t="s">
        <v>889</v>
      </c>
      <c r="F384" s="172" t="s">
        <v>890</v>
      </c>
      <c r="G384" s="173" t="s">
        <v>284</v>
      </c>
      <c r="H384" s="174">
        <v>1</v>
      </c>
      <c r="I384" s="175"/>
      <c r="J384" s="174">
        <f t="shared" si="105"/>
        <v>0</v>
      </c>
      <c r="K384" s="176"/>
      <c r="L384" s="177"/>
      <c r="M384" s="178" t="s">
        <v>1</v>
      </c>
      <c r="N384" s="179" t="s">
        <v>40</v>
      </c>
      <c r="O384" s="55"/>
      <c r="P384" s="165">
        <f t="shared" si="106"/>
        <v>0</v>
      </c>
      <c r="Q384" s="165">
        <v>0</v>
      </c>
      <c r="R384" s="165">
        <f t="shared" si="107"/>
        <v>0</v>
      </c>
      <c r="S384" s="165">
        <v>0</v>
      </c>
      <c r="T384" s="166">
        <f t="shared" si="108"/>
        <v>0</v>
      </c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R384" s="167" t="s">
        <v>235</v>
      </c>
      <c r="AT384" s="167" t="s">
        <v>220</v>
      </c>
      <c r="AU384" s="167" t="s">
        <v>153</v>
      </c>
      <c r="AY384" s="14" t="s">
        <v>175</v>
      </c>
      <c r="BE384" s="168">
        <f t="shared" si="109"/>
        <v>0</v>
      </c>
      <c r="BF384" s="168">
        <f t="shared" si="110"/>
        <v>0</v>
      </c>
      <c r="BG384" s="168">
        <f t="shared" si="111"/>
        <v>0</v>
      </c>
      <c r="BH384" s="168">
        <f t="shared" si="112"/>
        <v>0</v>
      </c>
      <c r="BI384" s="168">
        <f t="shared" si="113"/>
        <v>0</v>
      </c>
      <c r="BJ384" s="14" t="s">
        <v>153</v>
      </c>
      <c r="BK384" s="169">
        <f t="shared" si="114"/>
        <v>0</v>
      </c>
      <c r="BL384" s="14" t="s">
        <v>204</v>
      </c>
      <c r="BM384" s="167" t="s">
        <v>891</v>
      </c>
    </row>
    <row r="385" spans="1:65" s="2" customFormat="1" ht="14.45" customHeight="1">
      <c r="A385" s="29"/>
      <c r="B385" s="121"/>
      <c r="C385" s="156" t="s">
        <v>574</v>
      </c>
      <c r="D385" s="156" t="s">
        <v>177</v>
      </c>
      <c r="E385" s="157" t="s">
        <v>892</v>
      </c>
      <c r="F385" s="158" t="s">
        <v>893</v>
      </c>
      <c r="G385" s="159" t="s">
        <v>894</v>
      </c>
      <c r="H385" s="160">
        <v>1</v>
      </c>
      <c r="I385" s="161"/>
      <c r="J385" s="160">
        <f t="shared" si="105"/>
        <v>0</v>
      </c>
      <c r="K385" s="162"/>
      <c r="L385" s="30"/>
      <c r="M385" s="163" t="s">
        <v>1</v>
      </c>
      <c r="N385" s="164" t="s">
        <v>40</v>
      </c>
      <c r="O385" s="55"/>
      <c r="P385" s="165">
        <f t="shared" si="106"/>
        <v>0</v>
      </c>
      <c r="Q385" s="165">
        <v>0</v>
      </c>
      <c r="R385" s="165">
        <f t="shared" si="107"/>
        <v>0</v>
      </c>
      <c r="S385" s="165">
        <v>0</v>
      </c>
      <c r="T385" s="166">
        <f t="shared" si="108"/>
        <v>0</v>
      </c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R385" s="167" t="s">
        <v>204</v>
      </c>
      <c r="AT385" s="167" t="s">
        <v>177</v>
      </c>
      <c r="AU385" s="167" t="s">
        <v>153</v>
      </c>
      <c r="AY385" s="14" t="s">
        <v>175</v>
      </c>
      <c r="BE385" s="168">
        <f t="shared" si="109"/>
        <v>0</v>
      </c>
      <c r="BF385" s="168">
        <f t="shared" si="110"/>
        <v>0</v>
      </c>
      <c r="BG385" s="168">
        <f t="shared" si="111"/>
        <v>0</v>
      </c>
      <c r="BH385" s="168">
        <f t="shared" si="112"/>
        <v>0</v>
      </c>
      <c r="BI385" s="168">
        <f t="shared" si="113"/>
        <v>0</v>
      </c>
      <c r="BJ385" s="14" t="s">
        <v>153</v>
      </c>
      <c r="BK385" s="169">
        <f t="shared" si="114"/>
        <v>0</v>
      </c>
      <c r="BL385" s="14" t="s">
        <v>204</v>
      </c>
      <c r="BM385" s="167" t="s">
        <v>895</v>
      </c>
    </row>
    <row r="386" spans="1:65" s="2" customFormat="1" ht="14.45" customHeight="1">
      <c r="A386" s="29"/>
      <c r="B386" s="121"/>
      <c r="C386" s="170" t="s">
        <v>896</v>
      </c>
      <c r="D386" s="170" t="s">
        <v>220</v>
      </c>
      <c r="E386" s="171" t="s">
        <v>897</v>
      </c>
      <c r="F386" s="172" t="s">
        <v>898</v>
      </c>
      <c r="G386" s="173" t="s">
        <v>284</v>
      </c>
      <c r="H386" s="174">
        <v>1</v>
      </c>
      <c r="I386" s="175"/>
      <c r="J386" s="174">
        <f t="shared" si="105"/>
        <v>0</v>
      </c>
      <c r="K386" s="176"/>
      <c r="L386" s="177"/>
      <c r="M386" s="178" t="s">
        <v>1</v>
      </c>
      <c r="N386" s="179" t="s">
        <v>40</v>
      </c>
      <c r="O386" s="55"/>
      <c r="P386" s="165">
        <f t="shared" si="106"/>
        <v>0</v>
      </c>
      <c r="Q386" s="165">
        <v>0</v>
      </c>
      <c r="R386" s="165">
        <f t="shared" si="107"/>
        <v>0</v>
      </c>
      <c r="S386" s="165">
        <v>0</v>
      </c>
      <c r="T386" s="166">
        <f t="shared" si="108"/>
        <v>0</v>
      </c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R386" s="167" t="s">
        <v>235</v>
      </c>
      <c r="AT386" s="167" t="s">
        <v>220</v>
      </c>
      <c r="AU386" s="167" t="s">
        <v>153</v>
      </c>
      <c r="AY386" s="14" t="s">
        <v>175</v>
      </c>
      <c r="BE386" s="168">
        <f t="shared" si="109"/>
        <v>0</v>
      </c>
      <c r="BF386" s="168">
        <f t="shared" si="110"/>
        <v>0</v>
      </c>
      <c r="BG386" s="168">
        <f t="shared" si="111"/>
        <v>0</v>
      </c>
      <c r="BH386" s="168">
        <f t="shared" si="112"/>
        <v>0</v>
      </c>
      <c r="BI386" s="168">
        <f t="shared" si="113"/>
        <v>0</v>
      </c>
      <c r="BJ386" s="14" t="s">
        <v>153</v>
      </c>
      <c r="BK386" s="169">
        <f t="shared" si="114"/>
        <v>0</v>
      </c>
      <c r="BL386" s="14" t="s">
        <v>204</v>
      </c>
      <c r="BM386" s="167" t="s">
        <v>899</v>
      </c>
    </row>
    <row r="387" spans="1:65" s="2" customFormat="1" ht="24.2" customHeight="1">
      <c r="A387" s="29"/>
      <c r="B387" s="121"/>
      <c r="C387" s="156" t="s">
        <v>577</v>
      </c>
      <c r="D387" s="156" t="s">
        <v>177</v>
      </c>
      <c r="E387" s="157" t="s">
        <v>900</v>
      </c>
      <c r="F387" s="158" t="s">
        <v>901</v>
      </c>
      <c r="G387" s="159" t="s">
        <v>284</v>
      </c>
      <c r="H387" s="160">
        <v>1</v>
      </c>
      <c r="I387" s="161"/>
      <c r="J387" s="160">
        <f t="shared" si="105"/>
        <v>0</v>
      </c>
      <c r="K387" s="162"/>
      <c r="L387" s="30"/>
      <c r="M387" s="163" t="s">
        <v>1</v>
      </c>
      <c r="N387" s="164" t="s">
        <v>40</v>
      </c>
      <c r="O387" s="55"/>
      <c r="P387" s="165">
        <f t="shared" si="106"/>
        <v>0</v>
      </c>
      <c r="Q387" s="165">
        <v>0</v>
      </c>
      <c r="R387" s="165">
        <f t="shared" si="107"/>
        <v>0</v>
      </c>
      <c r="S387" s="165">
        <v>0</v>
      </c>
      <c r="T387" s="166">
        <f t="shared" si="108"/>
        <v>0</v>
      </c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R387" s="167" t="s">
        <v>204</v>
      </c>
      <c r="AT387" s="167" t="s">
        <v>177</v>
      </c>
      <c r="AU387" s="167" t="s">
        <v>153</v>
      </c>
      <c r="AY387" s="14" t="s">
        <v>175</v>
      </c>
      <c r="BE387" s="168">
        <f t="shared" si="109"/>
        <v>0</v>
      </c>
      <c r="BF387" s="168">
        <f t="shared" si="110"/>
        <v>0</v>
      </c>
      <c r="BG387" s="168">
        <f t="shared" si="111"/>
        <v>0</v>
      </c>
      <c r="BH387" s="168">
        <f t="shared" si="112"/>
        <v>0</v>
      </c>
      <c r="BI387" s="168">
        <f t="shared" si="113"/>
        <v>0</v>
      </c>
      <c r="BJ387" s="14" t="s">
        <v>153</v>
      </c>
      <c r="BK387" s="169">
        <f t="shared" si="114"/>
        <v>0</v>
      </c>
      <c r="BL387" s="14" t="s">
        <v>204</v>
      </c>
      <c r="BM387" s="167" t="s">
        <v>902</v>
      </c>
    </row>
    <row r="388" spans="1:65" s="2" customFormat="1" ht="14.45" customHeight="1">
      <c r="A388" s="29"/>
      <c r="B388" s="121"/>
      <c r="C388" s="170" t="s">
        <v>903</v>
      </c>
      <c r="D388" s="170" t="s">
        <v>220</v>
      </c>
      <c r="E388" s="171" t="s">
        <v>904</v>
      </c>
      <c r="F388" s="172" t="s">
        <v>905</v>
      </c>
      <c r="G388" s="173" t="s">
        <v>284</v>
      </c>
      <c r="H388" s="174">
        <v>1</v>
      </c>
      <c r="I388" s="175"/>
      <c r="J388" s="174">
        <f t="shared" si="105"/>
        <v>0</v>
      </c>
      <c r="K388" s="176"/>
      <c r="L388" s="177"/>
      <c r="M388" s="178" t="s">
        <v>1</v>
      </c>
      <c r="N388" s="179" t="s">
        <v>40</v>
      </c>
      <c r="O388" s="55"/>
      <c r="P388" s="165">
        <f t="shared" si="106"/>
        <v>0</v>
      </c>
      <c r="Q388" s="165">
        <v>0</v>
      </c>
      <c r="R388" s="165">
        <f t="shared" si="107"/>
        <v>0</v>
      </c>
      <c r="S388" s="165">
        <v>0</v>
      </c>
      <c r="T388" s="166">
        <f t="shared" si="108"/>
        <v>0</v>
      </c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R388" s="167" t="s">
        <v>235</v>
      </c>
      <c r="AT388" s="167" t="s">
        <v>220</v>
      </c>
      <c r="AU388" s="167" t="s">
        <v>153</v>
      </c>
      <c r="AY388" s="14" t="s">
        <v>175</v>
      </c>
      <c r="BE388" s="168">
        <f t="shared" si="109"/>
        <v>0</v>
      </c>
      <c r="BF388" s="168">
        <f t="shared" si="110"/>
        <v>0</v>
      </c>
      <c r="BG388" s="168">
        <f t="shared" si="111"/>
        <v>0</v>
      </c>
      <c r="BH388" s="168">
        <f t="shared" si="112"/>
        <v>0</v>
      </c>
      <c r="BI388" s="168">
        <f t="shared" si="113"/>
        <v>0</v>
      </c>
      <c r="BJ388" s="14" t="s">
        <v>153</v>
      </c>
      <c r="BK388" s="169">
        <f t="shared" si="114"/>
        <v>0</v>
      </c>
      <c r="BL388" s="14" t="s">
        <v>204</v>
      </c>
      <c r="BM388" s="167" t="s">
        <v>906</v>
      </c>
    </row>
    <row r="389" spans="1:65" s="2" customFormat="1" ht="24.2" customHeight="1">
      <c r="A389" s="29"/>
      <c r="B389" s="121"/>
      <c r="C389" s="156" t="s">
        <v>581</v>
      </c>
      <c r="D389" s="156" t="s">
        <v>177</v>
      </c>
      <c r="E389" s="157" t="s">
        <v>907</v>
      </c>
      <c r="F389" s="158" t="s">
        <v>788</v>
      </c>
      <c r="G389" s="159" t="s">
        <v>396</v>
      </c>
      <c r="H389" s="160">
        <v>126</v>
      </c>
      <c r="I389" s="161"/>
      <c r="J389" s="160">
        <f t="shared" si="105"/>
        <v>0</v>
      </c>
      <c r="K389" s="162"/>
      <c r="L389" s="30"/>
      <c r="M389" s="163" t="s">
        <v>1</v>
      </c>
      <c r="N389" s="164" t="s">
        <v>40</v>
      </c>
      <c r="O389" s="55"/>
      <c r="P389" s="165">
        <f t="shared" si="106"/>
        <v>0</v>
      </c>
      <c r="Q389" s="165">
        <v>0</v>
      </c>
      <c r="R389" s="165">
        <f t="shared" si="107"/>
        <v>0</v>
      </c>
      <c r="S389" s="165">
        <v>0</v>
      </c>
      <c r="T389" s="166">
        <f t="shared" si="108"/>
        <v>0</v>
      </c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R389" s="167" t="s">
        <v>204</v>
      </c>
      <c r="AT389" s="167" t="s">
        <v>177</v>
      </c>
      <c r="AU389" s="167" t="s">
        <v>153</v>
      </c>
      <c r="AY389" s="14" t="s">
        <v>175</v>
      </c>
      <c r="BE389" s="168">
        <f t="shared" si="109"/>
        <v>0</v>
      </c>
      <c r="BF389" s="168">
        <f t="shared" si="110"/>
        <v>0</v>
      </c>
      <c r="BG389" s="168">
        <f t="shared" si="111"/>
        <v>0</v>
      </c>
      <c r="BH389" s="168">
        <f t="shared" si="112"/>
        <v>0</v>
      </c>
      <c r="BI389" s="168">
        <f t="shared" si="113"/>
        <v>0</v>
      </c>
      <c r="BJ389" s="14" t="s">
        <v>153</v>
      </c>
      <c r="BK389" s="169">
        <f t="shared" si="114"/>
        <v>0</v>
      </c>
      <c r="BL389" s="14" t="s">
        <v>204</v>
      </c>
      <c r="BM389" s="167" t="s">
        <v>908</v>
      </c>
    </row>
    <row r="390" spans="1:65" s="2" customFormat="1" ht="24.2" customHeight="1">
      <c r="A390" s="29"/>
      <c r="B390" s="121"/>
      <c r="C390" s="156" t="s">
        <v>909</v>
      </c>
      <c r="D390" s="156" t="s">
        <v>177</v>
      </c>
      <c r="E390" s="157" t="s">
        <v>910</v>
      </c>
      <c r="F390" s="158" t="s">
        <v>792</v>
      </c>
      <c r="G390" s="159" t="s">
        <v>396</v>
      </c>
      <c r="H390" s="160">
        <v>126</v>
      </c>
      <c r="I390" s="161"/>
      <c r="J390" s="160">
        <f t="shared" si="105"/>
        <v>0</v>
      </c>
      <c r="K390" s="162"/>
      <c r="L390" s="30"/>
      <c r="M390" s="163" t="s">
        <v>1</v>
      </c>
      <c r="N390" s="164" t="s">
        <v>40</v>
      </c>
      <c r="O390" s="55"/>
      <c r="P390" s="165">
        <f t="shared" si="106"/>
        <v>0</v>
      </c>
      <c r="Q390" s="165">
        <v>0</v>
      </c>
      <c r="R390" s="165">
        <f t="shared" si="107"/>
        <v>0</v>
      </c>
      <c r="S390" s="165">
        <v>0</v>
      </c>
      <c r="T390" s="166">
        <f t="shared" si="108"/>
        <v>0</v>
      </c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R390" s="167" t="s">
        <v>204</v>
      </c>
      <c r="AT390" s="167" t="s">
        <v>177</v>
      </c>
      <c r="AU390" s="167" t="s">
        <v>153</v>
      </c>
      <c r="AY390" s="14" t="s">
        <v>175</v>
      </c>
      <c r="BE390" s="168">
        <f t="shared" si="109"/>
        <v>0</v>
      </c>
      <c r="BF390" s="168">
        <f t="shared" si="110"/>
        <v>0</v>
      </c>
      <c r="BG390" s="168">
        <f t="shared" si="111"/>
        <v>0</v>
      </c>
      <c r="BH390" s="168">
        <f t="shared" si="112"/>
        <v>0</v>
      </c>
      <c r="BI390" s="168">
        <f t="shared" si="113"/>
        <v>0</v>
      </c>
      <c r="BJ390" s="14" t="s">
        <v>153</v>
      </c>
      <c r="BK390" s="169">
        <f t="shared" si="114"/>
        <v>0</v>
      </c>
      <c r="BL390" s="14" t="s">
        <v>204</v>
      </c>
      <c r="BM390" s="167" t="s">
        <v>911</v>
      </c>
    </row>
    <row r="391" spans="1:65" s="2" customFormat="1" ht="24.2" customHeight="1">
      <c r="A391" s="29"/>
      <c r="B391" s="121"/>
      <c r="C391" s="156" t="s">
        <v>585</v>
      </c>
      <c r="D391" s="156" t="s">
        <v>177</v>
      </c>
      <c r="E391" s="157" t="s">
        <v>912</v>
      </c>
      <c r="F391" s="158" t="s">
        <v>913</v>
      </c>
      <c r="G391" s="159" t="s">
        <v>647</v>
      </c>
      <c r="H391" s="161"/>
      <c r="I391" s="161"/>
      <c r="J391" s="160">
        <f t="shared" si="105"/>
        <v>0</v>
      </c>
      <c r="K391" s="162"/>
      <c r="L391" s="30"/>
      <c r="M391" s="163" t="s">
        <v>1</v>
      </c>
      <c r="N391" s="164" t="s">
        <v>40</v>
      </c>
      <c r="O391" s="55"/>
      <c r="P391" s="165">
        <f t="shared" si="106"/>
        <v>0</v>
      </c>
      <c r="Q391" s="165">
        <v>0</v>
      </c>
      <c r="R391" s="165">
        <f t="shared" si="107"/>
        <v>0</v>
      </c>
      <c r="S391" s="165">
        <v>0</v>
      </c>
      <c r="T391" s="166">
        <f t="shared" si="108"/>
        <v>0</v>
      </c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R391" s="167" t="s">
        <v>204</v>
      </c>
      <c r="AT391" s="167" t="s">
        <v>177</v>
      </c>
      <c r="AU391" s="167" t="s">
        <v>153</v>
      </c>
      <c r="AY391" s="14" t="s">
        <v>175</v>
      </c>
      <c r="BE391" s="168">
        <f t="shared" si="109"/>
        <v>0</v>
      </c>
      <c r="BF391" s="168">
        <f t="shared" si="110"/>
        <v>0</v>
      </c>
      <c r="BG391" s="168">
        <f t="shared" si="111"/>
        <v>0</v>
      </c>
      <c r="BH391" s="168">
        <f t="shared" si="112"/>
        <v>0</v>
      </c>
      <c r="BI391" s="168">
        <f t="shared" si="113"/>
        <v>0</v>
      </c>
      <c r="BJ391" s="14" t="s">
        <v>153</v>
      </c>
      <c r="BK391" s="169">
        <f t="shared" si="114"/>
        <v>0</v>
      </c>
      <c r="BL391" s="14" t="s">
        <v>204</v>
      </c>
      <c r="BM391" s="167" t="s">
        <v>914</v>
      </c>
    </row>
    <row r="392" spans="1:65" s="12" customFormat="1" ht="22.9" customHeight="1">
      <c r="B392" s="143"/>
      <c r="D392" s="144" t="s">
        <v>73</v>
      </c>
      <c r="E392" s="154" t="s">
        <v>915</v>
      </c>
      <c r="F392" s="154" t="s">
        <v>916</v>
      </c>
      <c r="I392" s="146"/>
      <c r="J392" s="155">
        <f>BK392</f>
        <v>0</v>
      </c>
      <c r="L392" s="143"/>
      <c r="M392" s="148"/>
      <c r="N392" s="149"/>
      <c r="O392" s="149"/>
      <c r="P392" s="150">
        <f>SUM(P393:P395)</f>
        <v>0</v>
      </c>
      <c r="Q392" s="149"/>
      <c r="R392" s="150">
        <f>SUM(R393:R395)</f>
        <v>0</v>
      </c>
      <c r="S392" s="149"/>
      <c r="T392" s="151">
        <f>SUM(T393:T395)</f>
        <v>0</v>
      </c>
      <c r="AR392" s="144" t="s">
        <v>153</v>
      </c>
      <c r="AT392" s="152" t="s">
        <v>73</v>
      </c>
      <c r="AU392" s="152" t="s">
        <v>82</v>
      </c>
      <c r="AY392" s="144" t="s">
        <v>175</v>
      </c>
      <c r="BK392" s="153">
        <f>SUM(BK393:BK395)</f>
        <v>0</v>
      </c>
    </row>
    <row r="393" spans="1:65" s="2" customFormat="1" ht="24.2" customHeight="1">
      <c r="A393" s="29"/>
      <c r="B393" s="121"/>
      <c r="C393" s="156" t="s">
        <v>917</v>
      </c>
      <c r="D393" s="156" t="s">
        <v>177</v>
      </c>
      <c r="E393" s="157" t="s">
        <v>918</v>
      </c>
      <c r="F393" s="158" t="s">
        <v>919</v>
      </c>
      <c r="G393" s="159" t="s">
        <v>920</v>
      </c>
      <c r="H393" s="160">
        <v>1</v>
      </c>
      <c r="I393" s="161"/>
      <c r="J393" s="160">
        <f>ROUND(I393*H393,3)</f>
        <v>0</v>
      </c>
      <c r="K393" s="162"/>
      <c r="L393" s="30"/>
      <c r="M393" s="163" t="s">
        <v>1</v>
      </c>
      <c r="N393" s="164" t="s">
        <v>40</v>
      </c>
      <c r="O393" s="55"/>
      <c r="P393" s="165">
        <f>O393*H393</f>
        <v>0</v>
      </c>
      <c r="Q393" s="165">
        <v>0</v>
      </c>
      <c r="R393" s="165">
        <f>Q393*H393</f>
        <v>0</v>
      </c>
      <c r="S393" s="165">
        <v>0</v>
      </c>
      <c r="T393" s="166">
        <f>S393*H393</f>
        <v>0</v>
      </c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R393" s="167" t="s">
        <v>204</v>
      </c>
      <c r="AT393" s="167" t="s">
        <v>177</v>
      </c>
      <c r="AU393" s="167" t="s">
        <v>153</v>
      </c>
      <c r="AY393" s="14" t="s">
        <v>175</v>
      </c>
      <c r="BE393" s="168">
        <f>IF(N393="základná",J393,0)</f>
        <v>0</v>
      </c>
      <c r="BF393" s="168">
        <f>IF(N393="znížená",J393,0)</f>
        <v>0</v>
      </c>
      <c r="BG393" s="168">
        <f>IF(N393="zákl. prenesená",J393,0)</f>
        <v>0</v>
      </c>
      <c r="BH393" s="168">
        <f>IF(N393="zníž. prenesená",J393,0)</f>
        <v>0</v>
      </c>
      <c r="BI393" s="168">
        <f>IF(N393="nulová",J393,0)</f>
        <v>0</v>
      </c>
      <c r="BJ393" s="14" t="s">
        <v>153</v>
      </c>
      <c r="BK393" s="169">
        <f>ROUND(I393*H393,3)</f>
        <v>0</v>
      </c>
      <c r="BL393" s="14" t="s">
        <v>204</v>
      </c>
      <c r="BM393" s="167" t="s">
        <v>921</v>
      </c>
    </row>
    <row r="394" spans="1:65" s="2" customFormat="1" ht="14.45" customHeight="1">
      <c r="A394" s="29"/>
      <c r="B394" s="121"/>
      <c r="C394" s="170" t="s">
        <v>595</v>
      </c>
      <c r="D394" s="170" t="s">
        <v>220</v>
      </c>
      <c r="E394" s="171" t="s">
        <v>922</v>
      </c>
      <c r="F394" s="172" t="s">
        <v>923</v>
      </c>
      <c r="G394" s="173" t="s">
        <v>894</v>
      </c>
      <c r="H394" s="174">
        <v>1</v>
      </c>
      <c r="I394" s="175"/>
      <c r="J394" s="174">
        <f>ROUND(I394*H394,3)</f>
        <v>0</v>
      </c>
      <c r="K394" s="176"/>
      <c r="L394" s="177"/>
      <c r="M394" s="178" t="s">
        <v>1</v>
      </c>
      <c r="N394" s="179" t="s">
        <v>40</v>
      </c>
      <c r="O394" s="55"/>
      <c r="P394" s="165">
        <f>O394*H394</f>
        <v>0</v>
      </c>
      <c r="Q394" s="165">
        <v>0</v>
      </c>
      <c r="R394" s="165">
        <f>Q394*H394</f>
        <v>0</v>
      </c>
      <c r="S394" s="165">
        <v>0</v>
      </c>
      <c r="T394" s="166">
        <f>S394*H394</f>
        <v>0</v>
      </c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R394" s="167" t="s">
        <v>235</v>
      </c>
      <c r="AT394" s="167" t="s">
        <v>220</v>
      </c>
      <c r="AU394" s="167" t="s">
        <v>153</v>
      </c>
      <c r="AY394" s="14" t="s">
        <v>175</v>
      </c>
      <c r="BE394" s="168">
        <f>IF(N394="základná",J394,0)</f>
        <v>0</v>
      </c>
      <c r="BF394" s="168">
        <f>IF(N394="znížená",J394,0)</f>
        <v>0</v>
      </c>
      <c r="BG394" s="168">
        <f>IF(N394="zákl. prenesená",J394,0)</f>
        <v>0</v>
      </c>
      <c r="BH394" s="168">
        <f>IF(N394="zníž. prenesená",J394,0)</f>
        <v>0</v>
      </c>
      <c r="BI394" s="168">
        <f>IF(N394="nulová",J394,0)</f>
        <v>0</v>
      </c>
      <c r="BJ394" s="14" t="s">
        <v>153</v>
      </c>
      <c r="BK394" s="169">
        <f>ROUND(I394*H394,3)</f>
        <v>0</v>
      </c>
      <c r="BL394" s="14" t="s">
        <v>204</v>
      </c>
      <c r="BM394" s="167" t="s">
        <v>924</v>
      </c>
    </row>
    <row r="395" spans="1:65" s="2" customFormat="1" ht="24.2" customHeight="1">
      <c r="A395" s="29"/>
      <c r="B395" s="121"/>
      <c r="C395" s="156" t="s">
        <v>925</v>
      </c>
      <c r="D395" s="156" t="s">
        <v>177</v>
      </c>
      <c r="E395" s="157" t="s">
        <v>926</v>
      </c>
      <c r="F395" s="158" t="s">
        <v>927</v>
      </c>
      <c r="G395" s="159" t="s">
        <v>647</v>
      </c>
      <c r="H395" s="161"/>
      <c r="I395" s="161"/>
      <c r="J395" s="160">
        <f>ROUND(I395*H395,3)</f>
        <v>0</v>
      </c>
      <c r="K395" s="162"/>
      <c r="L395" s="30"/>
      <c r="M395" s="163" t="s">
        <v>1</v>
      </c>
      <c r="N395" s="164" t="s">
        <v>40</v>
      </c>
      <c r="O395" s="55"/>
      <c r="P395" s="165">
        <f>O395*H395</f>
        <v>0</v>
      </c>
      <c r="Q395" s="165">
        <v>0</v>
      </c>
      <c r="R395" s="165">
        <f>Q395*H395</f>
        <v>0</v>
      </c>
      <c r="S395" s="165">
        <v>0</v>
      </c>
      <c r="T395" s="166">
        <f>S395*H395</f>
        <v>0</v>
      </c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R395" s="167" t="s">
        <v>204</v>
      </c>
      <c r="AT395" s="167" t="s">
        <v>177</v>
      </c>
      <c r="AU395" s="167" t="s">
        <v>153</v>
      </c>
      <c r="AY395" s="14" t="s">
        <v>175</v>
      </c>
      <c r="BE395" s="168">
        <f>IF(N395="základná",J395,0)</f>
        <v>0</v>
      </c>
      <c r="BF395" s="168">
        <f>IF(N395="znížená",J395,0)</f>
        <v>0</v>
      </c>
      <c r="BG395" s="168">
        <f>IF(N395="zákl. prenesená",J395,0)</f>
        <v>0</v>
      </c>
      <c r="BH395" s="168">
        <f>IF(N395="zníž. prenesená",J395,0)</f>
        <v>0</v>
      </c>
      <c r="BI395" s="168">
        <f>IF(N395="nulová",J395,0)</f>
        <v>0</v>
      </c>
      <c r="BJ395" s="14" t="s">
        <v>153</v>
      </c>
      <c r="BK395" s="169">
        <f>ROUND(I395*H395,3)</f>
        <v>0</v>
      </c>
      <c r="BL395" s="14" t="s">
        <v>204</v>
      </c>
      <c r="BM395" s="167" t="s">
        <v>928</v>
      </c>
    </row>
    <row r="396" spans="1:65" s="12" customFormat="1" ht="22.9" customHeight="1">
      <c r="B396" s="143"/>
      <c r="D396" s="144" t="s">
        <v>73</v>
      </c>
      <c r="E396" s="154" t="s">
        <v>929</v>
      </c>
      <c r="F396" s="154" t="s">
        <v>930</v>
      </c>
      <c r="I396" s="146"/>
      <c r="J396" s="155">
        <f>BK396</f>
        <v>0</v>
      </c>
      <c r="L396" s="143"/>
      <c r="M396" s="148"/>
      <c r="N396" s="149"/>
      <c r="O396" s="149"/>
      <c r="P396" s="150">
        <f>SUM(P397:P435)</f>
        <v>0</v>
      </c>
      <c r="Q396" s="149"/>
      <c r="R396" s="150">
        <f>SUM(R397:R435)</f>
        <v>0</v>
      </c>
      <c r="S396" s="149"/>
      <c r="T396" s="151">
        <f>SUM(T397:T435)</f>
        <v>0</v>
      </c>
      <c r="AR396" s="144" t="s">
        <v>153</v>
      </c>
      <c r="AT396" s="152" t="s">
        <v>73</v>
      </c>
      <c r="AU396" s="152" t="s">
        <v>82</v>
      </c>
      <c r="AY396" s="144" t="s">
        <v>175</v>
      </c>
      <c r="BK396" s="153">
        <f>SUM(BK397:BK435)</f>
        <v>0</v>
      </c>
    </row>
    <row r="397" spans="1:65" s="2" customFormat="1" ht="24.2" customHeight="1">
      <c r="A397" s="29"/>
      <c r="B397" s="121"/>
      <c r="C397" s="156" t="s">
        <v>598</v>
      </c>
      <c r="D397" s="156" t="s">
        <v>177</v>
      </c>
      <c r="E397" s="157" t="s">
        <v>931</v>
      </c>
      <c r="F397" s="158" t="s">
        <v>932</v>
      </c>
      <c r="G397" s="159" t="s">
        <v>920</v>
      </c>
      <c r="H397" s="160">
        <v>5</v>
      </c>
      <c r="I397" s="161"/>
      <c r="J397" s="160">
        <f t="shared" ref="J397:J435" si="115">ROUND(I397*H397,3)</f>
        <v>0</v>
      </c>
      <c r="K397" s="162"/>
      <c r="L397" s="30"/>
      <c r="M397" s="163" t="s">
        <v>1</v>
      </c>
      <c r="N397" s="164" t="s">
        <v>40</v>
      </c>
      <c r="O397" s="55"/>
      <c r="P397" s="165">
        <f t="shared" ref="P397:P435" si="116">O397*H397</f>
        <v>0</v>
      </c>
      <c r="Q397" s="165">
        <v>0</v>
      </c>
      <c r="R397" s="165">
        <f t="shared" ref="R397:R435" si="117">Q397*H397</f>
        <v>0</v>
      </c>
      <c r="S397" s="165">
        <v>0</v>
      </c>
      <c r="T397" s="166">
        <f t="shared" ref="T397:T435" si="118">S397*H397</f>
        <v>0</v>
      </c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R397" s="167" t="s">
        <v>204</v>
      </c>
      <c r="AT397" s="167" t="s">
        <v>177</v>
      </c>
      <c r="AU397" s="167" t="s">
        <v>153</v>
      </c>
      <c r="AY397" s="14" t="s">
        <v>175</v>
      </c>
      <c r="BE397" s="168">
        <f t="shared" ref="BE397:BE435" si="119">IF(N397="základná",J397,0)</f>
        <v>0</v>
      </c>
      <c r="BF397" s="168">
        <f t="shared" ref="BF397:BF435" si="120">IF(N397="znížená",J397,0)</f>
        <v>0</v>
      </c>
      <c r="BG397" s="168">
        <f t="shared" ref="BG397:BG435" si="121">IF(N397="zákl. prenesená",J397,0)</f>
        <v>0</v>
      </c>
      <c r="BH397" s="168">
        <f t="shared" ref="BH397:BH435" si="122">IF(N397="zníž. prenesená",J397,0)</f>
        <v>0</v>
      </c>
      <c r="BI397" s="168">
        <f t="shared" ref="BI397:BI435" si="123">IF(N397="nulová",J397,0)</f>
        <v>0</v>
      </c>
      <c r="BJ397" s="14" t="s">
        <v>153</v>
      </c>
      <c r="BK397" s="169">
        <f t="shared" ref="BK397:BK435" si="124">ROUND(I397*H397,3)</f>
        <v>0</v>
      </c>
      <c r="BL397" s="14" t="s">
        <v>204</v>
      </c>
      <c r="BM397" s="167" t="s">
        <v>933</v>
      </c>
    </row>
    <row r="398" spans="1:65" s="2" customFormat="1" ht="14.45" customHeight="1">
      <c r="A398" s="29"/>
      <c r="B398" s="121"/>
      <c r="C398" s="170" t="s">
        <v>934</v>
      </c>
      <c r="D398" s="170" t="s">
        <v>220</v>
      </c>
      <c r="E398" s="171" t="s">
        <v>935</v>
      </c>
      <c r="F398" s="172" t="s">
        <v>936</v>
      </c>
      <c r="G398" s="173" t="s">
        <v>284</v>
      </c>
      <c r="H398" s="174">
        <v>1</v>
      </c>
      <c r="I398" s="175"/>
      <c r="J398" s="174">
        <f t="shared" si="115"/>
        <v>0</v>
      </c>
      <c r="K398" s="176"/>
      <c r="L398" s="177"/>
      <c r="M398" s="178" t="s">
        <v>1</v>
      </c>
      <c r="N398" s="179" t="s">
        <v>40</v>
      </c>
      <c r="O398" s="55"/>
      <c r="P398" s="165">
        <f t="shared" si="116"/>
        <v>0</v>
      </c>
      <c r="Q398" s="165">
        <v>0</v>
      </c>
      <c r="R398" s="165">
        <f t="shared" si="117"/>
        <v>0</v>
      </c>
      <c r="S398" s="165">
        <v>0</v>
      </c>
      <c r="T398" s="166">
        <f t="shared" si="118"/>
        <v>0</v>
      </c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R398" s="167" t="s">
        <v>235</v>
      </c>
      <c r="AT398" s="167" t="s">
        <v>220</v>
      </c>
      <c r="AU398" s="167" t="s">
        <v>153</v>
      </c>
      <c r="AY398" s="14" t="s">
        <v>175</v>
      </c>
      <c r="BE398" s="168">
        <f t="shared" si="119"/>
        <v>0</v>
      </c>
      <c r="BF398" s="168">
        <f t="shared" si="120"/>
        <v>0</v>
      </c>
      <c r="BG398" s="168">
        <f t="shared" si="121"/>
        <v>0</v>
      </c>
      <c r="BH398" s="168">
        <f t="shared" si="122"/>
        <v>0</v>
      </c>
      <c r="BI398" s="168">
        <f t="shared" si="123"/>
        <v>0</v>
      </c>
      <c r="BJ398" s="14" t="s">
        <v>153</v>
      </c>
      <c r="BK398" s="169">
        <f t="shared" si="124"/>
        <v>0</v>
      </c>
      <c r="BL398" s="14" t="s">
        <v>204</v>
      </c>
      <c r="BM398" s="167" t="s">
        <v>937</v>
      </c>
    </row>
    <row r="399" spans="1:65" s="2" customFormat="1" ht="24.2" customHeight="1">
      <c r="A399" s="29"/>
      <c r="B399" s="121"/>
      <c r="C399" s="170" t="s">
        <v>602</v>
      </c>
      <c r="D399" s="170" t="s">
        <v>220</v>
      </c>
      <c r="E399" s="171" t="s">
        <v>938</v>
      </c>
      <c r="F399" s="172" t="s">
        <v>939</v>
      </c>
      <c r="G399" s="173" t="s">
        <v>284</v>
      </c>
      <c r="H399" s="174">
        <v>4</v>
      </c>
      <c r="I399" s="175"/>
      <c r="J399" s="174">
        <f t="shared" si="115"/>
        <v>0</v>
      </c>
      <c r="K399" s="176"/>
      <c r="L399" s="177"/>
      <c r="M399" s="178" t="s">
        <v>1</v>
      </c>
      <c r="N399" s="179" t="s">
        <v>40</v>
      </c>
      <c r="O399" s="55"/>
      <c r="P399" s="165">
        <f t="shared" si="116"/>
        <v>0</v>
      </c>
      <c r="Q399" s="165">
        <v>0</v>
      </c>
      <c r="R399" s="165">
        <f t="shared" si="117"/>
        <v>0</v>
      </c>
      <c r="S399" s="165">
        <v>0</v>
      </c>
      <c r="T399" s="166">
        <f t="shared" si="118"/>
        <v>0</v>
      </c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R399" s="167" t="s">
        <v>235</v>
      </c>
      <c r="AT399" s="167" t="s">
        <v>220</v>
      </c>
      <c r="AU399" s="167" t="s">
        <v>153</v>
      </c>
      <c r="AY399" s="14" t="s">
        <v>175</v>
      </c>
      <c r="BE399" s="168">
        <f t="shared" si="119"/>
        <v>0</v>
      </c>
      <c r="BF399" s="168">
        <f t="shared" si="120"/>
        <v>0</v>
      </c>
      <c r="BG399" s="168">
        <f t="shared" si="121"/>
        <v>0</v>
      </c>
      <c r="BH399" s="168">
        <f t="shared" si="122"/>
        <v>0</v>
      </c>
      <c r="BI399" s="168">
        <f t="shared" si="123"/>
        <v>0</v>
      </c>
      <c r="BJ399" s="14" t="s">
        <v>153</v>
      </c>
      <c r="BK399" s="169">
        <f t="shared" si="124"/>
        <v>0</v>
      </c>
      <c r="BL399" s="14" t="s">
        <v>204</v>
      </c>
      <c r="BM399" s="167" t="s">
        <v>940</v>
      </c>
    </row>
    <row r="400" spans="1:65" s="2" customFormat="1" ht="14.45" customHeight="1">
      <c r="A400" s="29"/>
      <c r="B400" s="121"/>
      <c r="C400" s="156" t="s">
        <v>941</v>
      </c>
      <c r="D400" s="156" t="s">
        <v>177</v>
      </c>
      <c r="E400" s="157" t="s">
        <v>942</v>
      </c>
      <c r="F400" s="158" t="s">
        <v>943</v>
      </c>
      <c r="G400" s="159" t="s">
        <v>920</v>
      </c>
      <c r="H400" s="160">
        <v>9</v>
      </c>
      <c r="I400" s="161"/>
      <c r="J400" s="160">
        <f t="shared" si="115"/>
        <v>0</v>
      </c>
      <c r="K400" s="162"/>
      <c r="L400" s="30"/>
      <c r="M400" s="163" t="s">
        <v>1</v>
      </c>
      <c r="N400" s="164" t="s">
        <v>40</v>
      </c>
      <c r="O400" s="55"/>
      <c r="P400" s="165">
        <f t="shared" si="116"/>
        <v>0</v>
      </c>
      <c r="Q400" s="165">
        <v>0</v>
      </c>
      <c r="R400" s="165">
        <f t="shared" si="117"/>
        <v>0</v>
      </c>
      <c r="S400" s="165">
        <v>0</v>
      </c>
      <c r="T400" s="166">
        <f t="shared" si="118"/>
        <v>0</v>
      </c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R400" s="167" t="s">
        <v>204</v>
      </c>
      <c r="AT400" s="167" t="s">
        <v>177</v>
      </c>
      <c r="AU400" s="167" t="s">
        <v>153</v>
      </c>
      <c r="AY400" s="14" t="s">
        <v>175</v>
      </c>
      <c r="BE400" s="168">
        <f t="shared" si="119"/>
        <v>0</v>
      </c>
      <c r="BF400" s="168">
        <f t="shared" si="120"/>
        <v>0</v>
      </c>
      <c r="BG400" s="168">
        <f t="shared" si="121"/>
        <v>0</v>
      </c>
      <c r="BH400" s="168">
        <f t="shared" si="122"/>
        <v>0</v>
      </c>
      <c r="BI400" s="168">
        <f t="shared" si="123"/>
        <v>0</v>
      </c>
      <c r="BJ400" s="14" t="s">
        <v>153</v>
      </c>
      <c r="BK400" s="169">
        <f t="shared" si="124"/>
        <v>0</v>
      </c>
      <c r="BL400" s="14" t="s">
        <v>204</v>
      </c>
      <c r="BM400" s="167" t="s">
        <v>944</v>
      </c>
    </row>
    <row r="401" spans="1:65" s="2" customFormat="1" ht="14.45" customHeight="1">
      <c r="A401" s="29"/>
      <c r="B401" s="121"/>
      <c r="C401" s="170" t="s">
        <v>603</v>
      </c>
      <c r="D401" s="170" t="s">
        <v>220</v>
      </c>
      <c r="E401" s="171" t="s">
        <v>945</v>
      </c>
      <c r="F401" s="172" t="s">
        <v>946</v>
      </c>
      <c r="G401" s="173" t="s">
        <v>284</v>
      </c>
      <c r="H401" s="174">
        <v>6</v>
      </c>
      <c r="I401" s="175"/>
      <c r="J401" s="174">
        <f t="shared" si="115"/>
        <v>0</v>
      </c>
      <c r="K401" s="176"/>
      <c r="L401" s="177"/>
      <c r="M401" s="178" t="s">
        <v>1</v>
      </c>
      <c r="N401" s="179" t="s">
        <v>40</v>
      </c>
      <c r="O401" s="55"/>
      <c r="P401" s="165">
        <f t="shared" si="116"/>
        <v>0</v>
      </c>
      <c r="Q401" s="165">
        <v>0</v>
      </c>
      <c r="R401" s="165">
        <f t="shared" si="117"/>
        <v>0</v>
      </c>
      <c r="S401" s="165">
        <v>0</v>
      </c>
      <c r="T401" s="166">
        <f t="shared" si="118"/>
        <v>0</v>
      </c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R401" s="167" t="s">
        <v>235</v>
      </c>
      <c r="AT401" s="167" t="s">
        <v>220</v>
      </c>
      <c r="AU401" s="167" t="s">
        <v>153</v>
      </c>
      <c r="AY401" s="14" t="s">
        <v>175</v>
      </c>
      <c r="BE401" s="168">
        <f t="shared" si="119"/>
        <v>0</v>
      </c>
      <c r="BF401" s="168">
        <f t="shared" si="120"/>
        <v>0</v>
      </c>
      <c r="BG401" s="168">
        <f t="shared" si="121"/>
        <v>0</v>
      </c>
      <c r="BH401" s="168">
        <f t="shared" si="122"/>
        <v>0</v>
      </c>
      <c r="BI401" s="168">
        <f t="shared" si="123"/>
        <v>0</v>
      </c>
      <c r="BJ401" s="14" t="s">
        <v>153</v>
      </c>
      <c r="BK401" s="169">
        <f t="shared" si="124"/>
        <v>0</v>
      </c>
      <c r="BL401" s="14" t="s">
        <v>204</v>
      </c>
      <c r="BM401" s="167" t="s">
        <v>947</v>
      </c>
    </row>
    <row r="402" spans="1:65" s="2" customFormat="1" ht="14.45" customHeight="1">
      <c r="A402" s="29"/>
      <c r="B402" s="121"/>
      <c r="C402" s="170" t="s">
        <v>948</v>
      </c>
      <c r="D402" s="170" t="s">
        <v>220</v>
      </c>
      <c r="E402" s="171" t="s">
        <v>949</v>
      </c>
      <c r="F402" s="172" t="s">
        <v>950</v>
      </c>
      <c r="G402" s="173" t="s">
        <v>284</v>
      </c>
      <c r="H402" s="174">
        <v>3</v>
      </c>
      <c r="I402" s="175"/>
      <c r="J402" s="174">
        <f t="shared" si="115"/>
        <v>0</v>
      </c>
      <c r="K402" s="176"/>
      <c r="L402" s="177"/>
      <c r="M402" s="178" t="s">
        <v>1</v>
      </c>
      <c r="N402" s="179" t="s">
        <v>40</v>
      </c>
      <c r="O402" s="55"/>
      <c r="P402" s="165">
        <f t="shared" si="116"/>
        <v>0</v>
      </c>
      <c r="Q402" s="165">
        <v>0</v>
      </c>
      <c r="R402" s="165">
        <f t="shared" si="117"/>
        <v>0</v>
      </c>
      <c r="S402" s="165">
        <v>0</v>
      </c>
      <c r="T402" s="166">
        <f t="shared" si="118"/>
        <v>0</v>
      </c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R402" s="167" t="s">
        <v>235</v>
      </c>
      <c r="AT402" s="167" t="s">
        <v>220</v>
      </c>
      <c r="AU402" s="167" t="s">
        <v>153</v>
      </c>
      <c r="AY402" s="14" t="s">
        <v>175</v>
      </c>
      <c r="BE402" s="168">
        <f t="shared" si="119"/>
        <v>0</v>
      </c>
      <c r="BF402" s="168">
        <f t="shared" si="120"/>
        <v>0</v>
      </c>
      <c r="BG402" s="168">
        <f t="shared" si="121"/>
        <v>0</v>
      </c>
      <c r="BH402" s="168">
        <f t="shared" si="122"/>
        <v>0</v>
      </c>
      <c r="BI402" s="168">
        <f t="shared" si="123"/>
        <v>0</v>
      </c>
      <c r="BJ402" s="14" t="s">
        <v>153</v>
      </c>
      <c r="BK402" s="169">
        <f t="shared" si="124"/>
        <v>0</v>
      </c>
      <c r="BL402" s="14" t="s">
        <v>204</v>
      </c>
      <c r="BM402" s="167" t="s">
        <v>951</v>
      </c>
    </row>
    <row r="403" spans="1:65" s="2" customFormat="1" ht="14.45" customHeight="1">
      <c r="A403" s="29"/>
      <c r="B403" s="121"/>
      <c r="C403" s="170" t="s">
        <v>607</v>
      </c>
      <c r="D403" s="170" t="s">
        <v>220</v>
      </c>
      <c r="E403" s="171" t="s">
        <v>952</v>
      </c>
      <c r="F403" s="172" t="s">
        <v>953</v>
      </c>
      <c r="G403" s="173" t="s">
        <v>284</v>
      </c>
      <c r="H403" s="174">
        <v>9</v>
      </c>
      <c r="I403" s="175"/>
      <c r="J403" s="174">
        <f t="shared" si="115"/>
        <v>0</v>
      </c>
      <c r="K403" s="176"/>
      <c r="L403" s="177"/>
      <c r="M403" s="178" t="s">
        <v>1</v>
      </c>
      <c r="N403" s="179" t="s">
        <v>40</v>
      </c>
      <c r="O403" s="55"/>
      <c r="P403" s="165">
        <f t="shared" si="116"/>
        <v>0</v>
      </c>
      <c r="Q403" s="165">
        <v>0</v>
      </c>
      <c r="R403" s="165">
        <f t="shared" si="117"/>
        <v>0</v>
      </c>
      <c r="S403" s="165">
        <v>0</v>
      </c>
      <c r="T403" s="166">
        <f t="shared" si="118"/>
        <v>0</v>
      </c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R403" s="167" t="s">
        <v>235</v>
      </c>
      <c r="AT403" s="167" t="s">
        <v>220</v>
      </c>
      <c r="AU403" s="167" t="s">
        <v>153</v>
      </c>
      <c r="AY403" s="14" t="s">
        <v>175</v>
      </c>
      <c r="BE403" s="168">
        <f t="shared" si="119"/>
        <v>0</v>
      </c>
      <c r="BF403" s="168">
        <f t="shared" si="120"/>
        <v>0</v>
      </c>
      <c r="BG403" s="168">
        <f t="shared" si="121"/>
        <v>0</v>
      </c>
      <c r="BH403" s="168">
        <f t="shared" si="122"/>
        <v>0</v>
      </c>
      <c r="BI403" s="168">
        <f t="shared" si="123"/>
        <v>0</v>
      </c>
      <c r="BJ403" s="14" t="s">
        <v>153</v>
      </c>
      <c r="BK403" s="169">
        <f t="shared" si="124"/>
        <v>0</v>
      </c>
      <c r="BL403" s="14" t="s">
        <v>204</v>
      </c>
      <c r="BM403" s="167" t="s">
        <v>954</v>
      </c>
    </row>
    <row r="404" spans="1:65" s="2" customFormat="1" ht="24.2" customHeight="1">
      <c r="A404" s="29"/>
      <c r="B404" s="121"/>
      <c r="C404" s="156" t="s">
        <v>955</v>
      </c>
      <c r="D404" s="156" t="s">
        <v>177</v>
      </c>
      <c r="E404" s="157" t="s">
        <v>956</v>
      </c>
      <c r="F404" s="158" t="s">
        <v>957</v>
      </c>
      <c r="G404" s="159" t="s">
        <v>920</v>
      </c>
      <c r="H404" s="160">
        <v>1</v>
      </c>
      <c r="I404" s="161"/>
      <c r="J404" s="160">
        <f t="shared" si="115"/>
        <v>0</v>
      </c>
      <c r="K404" s="162"/>
      <c r="L404" s="30"/>
      <c r="M404" s="163" t="s">
        <v>1</v>
      </c>
      <c r="N404" s="164" t="s">
        <v>40</v>
      </c>
      <c r="O404" s="55"/>
      <c r="P404" s="165">
        <f t="shared" si="116"/>
        <v>0</v>
      </c>
      <c r="Q404" s="165">
        <v>0</v>
      </c>
      <c r="R404" s="165">
        <f t="shared" si="117"/>
        <v>0</v>
      </c>
      <c r="S404" s="165">
        <v>0</v>
      </c>
      <c r="T404" s="166">
        <f t="shared" si="118"/>
        <v>0</v>
      </c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R404" s="167" t="s">
        <v>204</v>
      </c>
      <c r="AT404" s="167" t="s">
        <v>177</v>
      </c>
      <c r="AU404" s="167" t="s">
        <v>153</v>
      </c>
      <c r="AY404" s="14" t="s">
        <v>175</v>
      </c>
      <c r="BE404" s="168">
        <f t="shared" si="119"/>
        <v>0</v>
      </c>
      <c r="BF404" s="168">
        <f t="shared" si="120"/>
        <v>0</v>
      </c>
      <c r="BG404" s="168">
        <f t="shared" si="121"/>
        <v>0</v>
      </c>
      <c r="BH404" s="168">
        <f t="shared" si="122"/>
        <v>0</v>
      </c>
      <c r="BI404" s="168">
        <f t="shared" si="123"/>
        <v>0</v>
      </c>
      <c r="BJ404" s="14" t="s">
        <v>153</v>
      </c>
      <c r="BK404" s="169">
        <f t="shared" si="124"/>
        <v>0</v>
      </c>
      <c r="BL404" s="14" t="s">
        <v>204</v>
      </c>
      <c r="BM404" s="167" t="s">
        <v>958</v>
      </c>
    </row>
    <row r="405" spans="1:65" s="2" customFormat="1" ht="14.45" customHeight="1">
      <c r="A405" s="29"/>
      <c r="B405" s="121"/>
      <c r="C405" s="170" t="s">
        <v>610</v>
      </c>
      <c r="D405" s="170" t="s">
        <v>220</v>
      </c>
      <c r="E405" s="171" t="s">
        <v>959</v>
      </c>
      <c r="F405" s="172" t="s">
        <v>960</v>
      </c>
      <c r="G405" s="173" t="s">
        <v>284</v>
      </c>
      <c r="H405" s="174">
        <v>1</v>
      </c>
      <c r="I405" s="175"/>
      <c r="J405" s="174">
        <f t="shared" si="115"/>
        <v>0</v>
      </c>
      <c r="K405" s="176"/>
      <c r="L405" s="177"/>
      <c r="M405" s="178" t="s">
        <v>1</v>
      </c>
      <c r="N405" s="179" t="s">
        <v>40</v>
      </c>
      <c r="O405" s="55"/>
      <c r="P405" s="165">
        <f t="shared" si="116"/>
        <v>0</v>
      </c>
      <c r="Q405" s="165">
        <v>0</v>
      </c>
      <c r="R405" s="165">
        <f t="shared" si="117"/>
        <v>0</v>
      </c>
      <c r="S405" s="165">
        <v>0</v>
      </c>
      <c r="T405" s="166">
        <f t="shared" si="118"/>
        <v>0</v>
      </c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R405" s="167" t="s">
        <v>235</v>
      </c>
      <c r="AT405" s="167" t="s">
        <v>220</v>
      </c>
      <c r="AU405" s="167" t="s">
        <v>153</v>
      </c>
      <c r="AY405" s="14" t="s">
        <v>175</v>
      </c>
      <c r="BE405" s="168">
        <f t="shared" si="119"/>
        <v>0</v>
      </c>
      <c r="BF405" s="168">
        <f t="shared" si="120"/>
        <v>0</v>
      </c>
      <c r="BG405" s="168">
        <f t="shared" si="121"/>
        <v>0</v>
      </c>
      <c r="BH405" s="168">
        <f t="shared" si="122"/>
        <v>0</v>
      </c>
      <c r="BI405" s="168">
        <f t="shared" si="123"/>
        <v>0</v>
      </c>
      <c r="BJ405" s="14" t="s">
        <v>153</v>
      </c>
      <c r="BK405" s="169">
        <f t="shared" si="124"/>
        <v>0</v>
      </c>
      <c r="BL405" s="14" t="s">
        <v>204</v>
      </c>
      <c r="BM405" s="167" t="s">
        <v>961</v>
      </c>
    </row>
    <row r="406" spans="1:65" s="2" customFormat="1" ht="24.2" customHeight="1">
      <c r="A406" s="29"/>
      <c r="B406" s="121"/>
      <c r="C406" s="156" t="s">
        <v>962</v>
      </c>
      <c r="D406" s="156" t="s">
        <v>177</v>
      </c>
      <c r="E406" s="157" t="s">
        <v>963</v>
      </c>
      <c r="F406" s="158" t="s">
        <v>964</v>
      </c>
      <c r="G406" s="159" t="s">
        <v>920</v>
      </c>
      <c r="H406" s="160">
        <v>5</v>
      </c>
      <c r="I406" s="161"/>
      <c r="J406" s="160">
        <f t="shared" si="115"/>
        <v>0</v>
      </c>
      <c r="K406" s="162"/>
      <c r="L406" s="30"/>
      <c r="M406" s="163" t="s">
        <v>1</v>
      </c>
      <c r="N406" s="164" t="s">
        <v>40</v>
      </c>
      <c r="O406" s="55"/>
      <c r="P406" s="165">
        <f t="shared" si="116"/>
        <v>0</v>
      </c>
      <c r="Q406" s="165">
        <v>0</v>
      </c>
      <c r="R406" s="165">
        <f t="shared" si="117"/>
        <v>0</v>
      </c>
      <c r="S406" s="165">
        <v>0</v>
      </c>
      <c r="T406" s="166">
        <f t="shared" si="118"/>
        <v>0</v>
      </c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R406" s="167" t="s">
        <v>204</v>
      </c>
      <c r="AT406" s="167" t="s">
        <v>177</v>
      </c>
      <c r="AU406" s="167" t="s">
        <v>153</v>
      </c>
      <c r="AY406" s="14" t="s">
        <v>175</v>
      </c>
      <c r="BE406" s="168">
        <f t="shared" si="119"/>
        <v>0</v>
      </c>
      <c r="BF406" s="168">
        <f t="shared" si="120"/>
        <v>0</v>
      </c>
      <c r="BG406" s="168">
        <f t="shared" si="121"/>
        <v>0</v>
      </c>
      <c r="BH406" s="168">
        <f t="shared" si="122"/>
        <v>0</v>
      </c>
      <c r="BI406" s="168">
        <f t="shared" si="123"/>
        <v>0</v>
      </c>
      <c r="BJ406" s="14" t="s">
        <v>153</v>
      </c>
      <c r="BK406" s="169">
        <f t="shared" si="124"/>
        <v>0</v>
      </c>
      <c r="BL406" s="14" t="s">
        <v>204</v>
      </c>
      <c r="BM406" s="167" t="s">
        <v>965</v>
      </c>
    </row>
    <row r="407" spans="1:65" s="2" customFormat="1" ht="14.45" customHeight="1">
      <c r="A407" s="29"/>
      <c r="B407" s="121"/>
      <c r="C407" s="170" t="s">
        <v>614</v>
      </c>
      <c r="D407" s="170" t="s">
        <v>220</v>
      </c>
      <c r="E407" s="171" t="s">
        <v>966</v>
      </c>
      <c r="F407" s="172" t="s">
        <v>967</v>
      </c>
      <c r="G407" s="173" t="s">
        <v>284</v>
      </c>
      <c r="H407" s="174">
        <v>1</v>
      </c>
      <c r="I407" s="175"/>
      <c r="J407" s="174">
        <f t="shared" si="115"/>
        <v>0</v>
      </c>
      <c r="K407" s="176"/>
      <c r="L407" s="177"/>
      <c r="M407" s="178" t="s">
        <v>1</v>
      </c>
      <c r="N407" s="179" t="s">
        <v>40</v>
      </c>
      <c r="O407" s="55"/>
      <c r="P407" s="165">
        <f t="shared" si="116"/>
        <v>0</v>
      </c>
      <c r="Q407" s="165">
        <v>0</v>
      </c>
      <c r="R407" s="165">
        <f t="shared" si="117"/>
        <v>0</v>
      </c>
      <c r="S407" s="165">
        <v>0</v>
      </c>
      <c r="T407" s="166">
        <f t="shared" si="118"/>
        <v>0</v>
      </c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R407" s="167" t="s">
        <v>235</v>
      </c>
      <c r="AT407" s="167" t="s">
        <v>220</v>
      </c>
      <c r="AU407" s="167" t="s">
        <v>153</v>
      </c>
      <c r="AY407" s="14" t="s">
        <v>175</v>
      </c>
      <c r="BE407" s="168">
        <f t="shared" si="119"/>
        <v>0</v>
      </c>
      <c r="BF407" s="168">
        <f t="shared" si="120"/>
        <v>0</v>
      </c>
      <c r="BG407" s="168">
        <f t="shared" si="121"/>
        <v>0</v>
      </c>
      <c r="BH407" s="168">
        <f t="shared" si="122"/>
        <v>0</v>
      </c>
      <c r="BI407" s="168">
        <f t="shared" si="123"/>
        <v>0</v>
      </c>
      <c r="BJ407" s="14" t="s">
        <v>153</v>
      </c>
      <c r="BK407" s="169">
        <f t="shared" si="124"/>
        <v>0</v>
      </c>
      <c r="BL407" s="14" t="s">
        <v>204</v>
      </c>
      <c r="BM407" s="167" t="s">
        <v>968</v>
      </c>
    </row>
    <row r="408" spans="1:65" s="2" customFormat="1" ht="24.2" customHeight="1">
      <c r="A408" s="29"/>
      <c r="B408" s="121"/>
      <c r="C408" s="170" t="s">
        <v>969</v>
      </c>
      <c r="D408" s="170" t="s">
        <v>220</v>
      </c>
      <c r="E408" s="171" t="s">
        <v>970</v>
      </c>
      <c r="F408" s="172" t="s">
        <v>971</v>
      </c>
      <c r="G408" s="173" t="s">
        <v>284</v>
      </c>
      <c r="H408" s="174">
        <v>4</v>
      </c>
      <c r="I408" s="175"/>
      <c r="J408" s="174">
        <f t="shared" si="115"/>
        <v>0</v>
      </c>
      <c r="K408" s="176"/>
      <c r="L408" s="177"/>
      <c r="M408" s="178" t="s">
        <v>1</v>
      </c>
      <c r="N408" s="179" t="s">
        <v>40</v>
      </c>
      <c r="O408" s="55"/>
      <c r="P408" s="165">
        <f t="shared" si="116"/>
        <v>0</v>
      </c>
      <c r="Q408" s="165">
        <v>0</v>
      </c>
      <c r="R408" s="165">
        <f t="shared" si="117"/>
        <v>0</v>
      </c>
      <c r="S408" s="165">
        <v>0</v>
      </c>
      <c r="T408" s="166">
        <f t="shared" si="118"/>
        <v>0</v>
      </c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R408" s="167" t="s">
        <v>235</v>
      </c>
      <c r="AT408" s="167" t="s">
        <v>220</v>
      </c>
      <c r="AU408" s="167" t="s">
        <v>153</v>
      </c>
      <c r="AY408" s="14" t="s">
        <v>175</v>
      </c>
      <c r="BE408" s="168">
        <f t="shared" si="119"/>
        <v>0</v>
      </c>
      <c r="BF408" s="168">
        <f t="shared" si="120"/>
        <v>0</v>
      </c>
      <c r="BG408" s="168">
        <f t="shared" si="121"/>
        <v>0</v>
      </c>
      <c r="BH408" s="168">
        <f t="shared" si="122"/>
        <v>0</v>
      </c>
      <c r="BI408" s="168">
        <f t="shared" si="123"/>
        <v>0</v>
      </c>
      <c r="BJ408" s="14" t="s">
        <v>153</v>
      </c>
      <c r="BK408" s="169">
        <f t="shared" si="124"/>
        <v>0</v>
      </c>
      <c r="BL408" s="14" t="s">
        <v>204</v>
      </c>
      <c r="BM408" s="167" t="s">
        <v>972</v>
      </c>
    </row>
    <row r="409" spans="1:65" s="2" customFormat="1" ht="24.2" customHeight="1">
      <c r="A409" s="29"/>
      <c r="B409" s="121"/>
      <c r="C409" s="156" t="s">
        <v>617</v>
      </c>
      <c r="D409" s="156" t="s">
        <v>177</v>
      </c>
      <c r="E409" s="157" t="s">
        <v>973</v>
      </c>
      <c r="F409" s="158" t="s">
        <v>974</v>
      </c>
      <c r="G409" s="159" t="s">
        <v>920</v>
      </c>
      <c r="H409" s="160">
        <v>1</v>
      </c>
      <c r="I409" s="161"/>
      <c r="J409" s="160">
        <f t="shared" si="115"/>
        <v>0</v>
      </c>
      <c r="K409" s="162"/>
      <c r="L409" s="30"/>
      <c r="M409" s="163" t="s">
        <v>1</v>
      </c>
      <c r="N409" s="164" t="s">
        <v>40</v>
      </c>
      <c r="O409" s="55"/>
      <c r="P409" s="165">
        <f t="shared" si="116"/>
        <v>0</v>
      </c>
      <c r="Q409" s="165">
        <v>0</v>
      </c>
      <c r="R409" s="165">
        <f t="shared" si="117"/>
        <v>0</v>
      </c>
      <c r="S409" s="165">
        <v>0</v>
      </c>
      <c r="T409" s="166">
        <f t="shared" si="118"/>
        <v>0</v>
      </c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R409" s="167" t="s">
        <v>204</v>
      </c>
      <c r="AT409" s="167" t="s">
        <v>177</v>
      </c>
      <c r="AU409" s="167" t="s">
        <v>153</v>
      </c>
      <c r="AY409" s="14" t="s">
        <v>175</v>
      </c>
      <c r="BE409" s="168">
        <f t="shared" si="119"/>
        <v>0</v>
      </c>
      <c r="BF409" s="168">
        <f t="shared" si="120"/>
        <v>0</v>
      </c>
      <c r="BG409" s="168">
        <f t="shared" si="121"/>
        <v>0</v>
      </c>
      <c r="BH409" s="168">
        <f t="shared" si="122"/>
        <v>0</v>
      </c>
      <c r="BI409" s="168">
        <f t="shared" si="123"/>
        <v>0</v>
      </c>
      <c r="BJ409" s="14" t="s">
        <v>153</v>
      </c>
      <c r="BK409" s="169">
        <f t="shared" si="124"/>
        <v>0</v>
      </c>
      <c r="BL409" s="14" t="s">
        <v>204</v>
      </c>
      <c r="BM409" s="167" t="s">
        <v>975</v>
      </c>
    </row>
    <row r="410" spans="1:65" s="2" customFormat="1" ht="24.2" customHeight="1">
      <c r="A410" s="29"/>
      <c r="B410" s="121"/>
      <c r="C410" s="170" t="s">
        <v>976</v>
      </c>
      <c r="D410" s="170" t="s">
        <v>220</v>
      </c>
      <c r="E410" s="171" t="s">
        <v>977</v>
      </c>
      <c r="F410" s="172" t="s">
        <v>978</v>
      </c>
      <c r="G410" s="173" t="s">
        <v>284</v>
      </c>
      <c r="H410" s="174">
        <v>1</v>
      </c>
      <c r="I410" s="175"/>
      <c r="J410" s="174">
        <f t="shared" si="115"/>
        <v>0</v>
      </c>
      <c r="K410" s="176"/>
      <c r="L410" s="177"/>
      <c r="M410" s="178" t="s">
        <v>1</v>
      </c>
      <c r="N410" s="179" t="s">
        <v>40</v>
      </c>
      <c r="O410" s="55"/>
      <c r="P410" s="165">
        <f t="shared" si="116"/>
        <v>0</v>
      </c>
      <c r="Q410" s="165">
        <v>0</v>
      </c>
      <c r="R410" s="165">
        <f t="shared" si="117"/>
        <v>0</v>
      </c>
      <c r="S410" s="165">
        <v>0</v>
      </c>
      <c r="T410" s="166">
        <f t="shared" si="118"/>
        <v>0</v>
      </c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R410" s="167" t="s">
        <v>235</v>
      </c>
      <c r="AT410" s="167" t="s">
        <v>220</v>
      </c>
      <c r="AU410" s="167" t="s">
        <v>153</v>
      </c>
      <c r="AY410" s="14" t="s">
        <v>175</v>
      </c>
      <c r="BE410" s="168">
        <f t="shared" si="119"/>
        <v>0</v>
      </c>
      <c r="BF410" s="168">
        <f t="shared" si="120"/>
        <v>0</v>
      </c>
      <c r="BG410" s="168">
        <f t="shared" si="121"/>
        <v>0</v>
      </c>
      <c r="BH410" s="168">
        <f t="shared" si="122"/>
        <v>0</v>
      </c>
      <c r="BI410" s="168">
        <f t="shared" si="123"/>
        <v>0</v>
      </c>
      <c r="BJ410" s="14" t="s">
        <v>153</v>
      </c>
      <c r="BK410" s="169">
        <f t="shared" si="124"/>
        <v>0</v>
      </c>
      <c r="BL410" s="14" t="s">
        <v>204</v>
      </c>
      <c r="BM410" s="167" t="s">
        <v>979</v>
      </c>
    </row>
    <row r="411" spans="1:65" s="2" customFormat="1" ht="24.2" customHeight="1">
      <c r="A411" s="29"/>
      <c r="B411" s="121"/>
      <c r="C411" s="156" t="s">
        <v>621</v>
      </c>
      <c r="D411" s="156" t="s">
        <v>177</v>
      </c>
      <c r="E411" s="157" t="s">
        <v>980</v>
      </c>
      <c r="F411" s="158" t="s">
        <v>981</v>
      </c>
      <c r="G411" s="159" t="s">
        <v>920</v>
      </c>
      <c r="H411" s="160">
        <v>2</v>
      </c>
      <c r="I411" s="161"/>
      <c r="J411" s="160">
        <f t="shared" si="115"/>
        <v>0</v>
      </c>
      <c r="K411" s="162"/>
      <c r="L411" s="30"/>
      <c r="M411" s="163" t="s">
        <v>1</v>
      </c>
      <c r="N411" s="164" t="s">
        <v>40</v>
      </c>
      <c r="O411" s="55"/>
      <c r="P411" s="165">
        <f t="shared" si="116"/>
        <v>0</v>
      </c>
      <c r="Q411" s="165">
        <v>0</v>
      </c>
      <c r="R411" s="165">
        <f t="shared" si="117"/>
        <v>0</v>
      </c>
      <c r="S411" s="165">
        <v>0</v>
      </c>
      <c r="T411" s="166">
        <f t="shared" si="118"/>
        <v>0</v>
      </c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R411" s="167" t="s">
        <v>204</v>
      </c>
      <c r="AT411" s="167" t="s">
        <v>177</v>
      </c>
      <c r="AU411" s="167" t="s">
        <v>153</v>
      </c>
      <c r="AY411" s="14" t="s">
        <v>175</v>
      </c>
      <c r="BE411" s="168">
        <f t="shared" si="119"/>
        <v>0</v>
      </c>
      <c r="BF411" s="168">
        <f t="shared" si="120"/>
        <v>0</v>
      </c>
      <c r="BG411" s="168">
        <f t="shared" si="121"/>
        <v>0</v>
      </c>
      <c r="BH411" s="168">
        <f t="shared" si="122"/>
        <v>0</v>
      </c>
      <c r="BI411" s="168">
        <f t="shared" si="123"/>
        <v>0</v>
      </c>
      <c r="BJ411" s="14" t="s">
        <v>153</v>
      </c>
      <c r="BK411" s="169">
        <f t="shared" si="124"/>
        <v>0</v>
      </c>
      <c r="BL411" s="14" t="s">
        <v>204</v>
      </c>
      <c r="BM411" s="167" t="s">
        <v>982</v>
      </c>
    </row>
    <row r="412" spans="1:65" s="2" customFormat="1" ht="24.2" customHeight="1">
      <c r="A412" s="29"/>
      <c r="B412" s="121"/>
      <c r="C412" s="170" t="s">
        <v>983</v>
      </c>
      <c r="D412" s="170" t="s">
        <v>220</v>
      </c>
      <c r="E412" s="171" t="s">
        <v>984</v>
      </c>
      <c r="F412" s="172" t="s">
        <v>985</v>
      </c>
      <c r="G412" s="173" t="s">
        <v>284</v>
      </c>
      <c r="H412" s="174">
        <v>2</v>
      </c>
      <c r="I412" s="175"/>
      <c r="J412" s="174">
        <f t="shared" si="115"/>
        <v>0</v>
      </c>
      <c r="K412" s="176"/>
      <c r="L412" s="177"/>
      <c r="M412" s="178" t="s">
        <v>1</v>
      </c>
      <c r="N412" s="179" t="s">
        <v>40</v>
      </c>
      <c r="O412" s="55"/>
      <c r="P412" s="165">
        <f t="shared" si="116"/>
        <v>0</v>
      </c>
      <c r="Q412" s="165">
        <v>0</v>
      </c>
      <c r="R412" s="165">
        <f t="shared" si="117"/>
        <v>0</v>
      </c>
      <c r="S412" s="165">
        <v>0</v>
      </c>
      <c r="T412" s="166">
        <f t="shared" si="118"/>
        <v>0</v>
      </c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R412" s="167" t="s">
        <v>235</v>
      </c>
      <c r="AT412" s="167" t="s">
        <v>220</v>
      </c>
      <c r="AU412" s="167" t="s">
        <v>153</v>
      </c>
      <c r="AY412" s="14" t="s">
        <v>175</v>
      </c>
      <c r="BE412" s="168">
        <f t="shared" si="119"/>
        <v>0</v>
      </c>
      <c r="BF412" s="168">
        <f t="shared" si="120"/>
        <v>0</v>
      </c>
      <c r="BG412" s="168">
        <f t="shared" si="121"/>
        <v>0</v>
      </c>
      <c r="BH412" s="168">
        <f t="shared" si="122"/>
        <v>0</v>
      </c>
      <c r="BI412" s="168">
        <f t="shared" si="123"/>
        <v>0</v>
      </c>
      <c r="BJ412" s="14" t="s">
        <v>153</v>
      </c>
      <c r="BK412" s="169">
        <f t="shared" si="124"/>
        <v>0</v>
      </c>
      <c r="BL412" s="14" t="s">
        <v>204</v>
      </c>
      <c r="BM412" s="167" t="s">
        <v>986</v>
      </c>
    </row>
    <row r="413" spans="1:65" s="2" customFormat="1" ht="14.45" customHeight="1">
      <c r="A413" s="29"/>
      <c r="B413" s="121"/>
      <c r="C413" s="156" t="s">
        <v>626</v>
      </c>
      <c r="D413" s="156" t="s">
        <v>177</v>
      </c>
      <c r="E413" s="157" t="s">
        <v>987</v>
      </c>
      <c r="F413" s="158" t="s">
        <v>988</v>
      </c>
      <c r="G413" s="159" t="s">
        <v>920</v>
      </c>
      <c r="H413" s="160">
        <v>21</v>
      </c>
      <c r="I413" s="161"/>
      <c r="J413" s="160">
        <f t="shared" si="115"/>
        <v>0</v>
      </c>
      <c r="K413" s="162"/>
      <c r="L413" s="30"/>
      <c r="M413" s="163" t="s">
        <v>1</v>
      </c>
      <c r="N413" s="164" t="s">
        <v>40</v>
      </c>
      <c r="O413" s="55"/>
      <c r="P413" s="165">
        <f t="shared" si="116"/>
        <v>0</v>
      </c>
      <c r="Q413" s="165">
        <v>0</v>
      </c>
      <c r="R413" s="165">
        <f t="shared" si="117"/>
        <v>0</v>
      </c>
      <c r="S413" s="165">
        <v>0</v>
      </c>
      <c r="T413" s="166">
        <f t="shared" si="118"/>
        <v>0</v>
      </c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R413" s="167" t="s">
        <v>204</v>
      </c>
      <c r="AT413" s="167" t="s">
        <v>177</v>
      </c>
      <c r="AU413" s="167" t="s">
        <v>153</v>
      </c>
      <c r="AY413" s="14" t="s">
        <v>175</v>
      </c>
      <c r="BE413" s="168">
        <f t="shared" si="119"/>
        <v>0</v>
      </c>
      <c r="BF413" s="168">
        <f t="shared" si="120"/>
        <v>0</v>
      </c>
      <c r="BG413" s="168">
        <f t="shared" si="121"/>
        <v>0</v>
      </c>
      <c r="BH413" s="168">
        <f t="shared" si="122"/>
        <v>0</v>
      </c>
      <c r="BI413" s="168">
        <f t="shared" si="123"/>
        <v>0</v>
      </c>
      <c r="BJ413" s="14" t="s">
        <v>153</v>
      </c>
      <c r="BK413" s="169">
        <f t="shared" si="124"/>
        <v>0</v>
      </c>
      <c r="BL413" s="14" t="s">
        <v>204</v>
      </c>
      <c r="BM413" s="167" t="s">
        <v>989</v>
      </c>
    </row>
    <row r="414" spans="1:65" s="2" customFormat="1" ht="24.2" customHeight="1">
      <c r="A414" s="29"/>
      <c r="B414" s="121"/>
      <c r="C414" s="170" t="s">
        <v>990</v>
      </c>
      <c r="D414" s="170" t="s">
        <v>220</v>
      </c>
      <c r="E414" s="171" t="s">
        <v>991</v>
      </c>
      <c r="F414" s="172" t="s">
        <v>992</v>
      </c>
      <c r="G414" s="173" t="s">
        <v>284</v>
      </c>
      <c r="H414" s="174">
        <v>21</v>
      </c>
      <c r="I414" s="175"/>
      <c r="J414" s="174">
        <f t="shared" si="115"/>
        <v>0</v>
      </c>
      <c r="K414" s="176"/>
      <c r="L414" s="177"/>
      <c r="M414" s="178" t="s">
        <v>1</v>
      </c>
      <c r="N414" s="179" t="s">
        <v>40</v>
      </c>
      <c r="O414" s="55"/>
      <c r="P414" s="165">
        <f t="shared" si="116"/>
        <v>0</v>
      </c>
      <c r="Q414" s="165">
        <v>0</v>
      </c>
      <c r="R414" s="165">
        <f t="shared" si="117"/>
        <v>0</v>
      </c>
      <c r="S414" s="165">
        <v>0</v>
      </c>
      <c r="T414" s="166">
        <f t="shared" si="118"/>
        <v>0</v>
      </c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R414" s="167" t="s">
        <v>235</v>
      </c>
      <c r="AT414" s="167" t="s">
        <v>220</v>
      </c>
      <c r="AU414" s="167" t="s">
        <v>153</v>
      </c>
      <c r="AY414" s="14" t="s">
        <v>175</v>
      </c>
      <c r="BE414" s="168">
        <f t="shared" si="119"/>
        <v>0</v>
      </c>
      <c r="BF414" s="168">
        <f t="shared" si="120"/>
        <v>0</v>
      </c>
      <c r="BG414" s="168">
        <f t="shared" si="121"/>
        <v>0</v>
      </c>
      <c r="BH414" s="168">
        <f t="shared" si="122"/>
        <v>0</v>
      </c>
      <c r="BI414" s="168">
        <f t="shared" si="123"/>
        <v>0</v>
      </c>
      <c r="BJ414" s="14" t="s">
        <v>153</v>
      </c>
      <c r="BK414" s="169">
        <f t="shared" si="124"/>
        <v>0</v>
      </c>
      <c r="BL414" s="14" t="s">
        <v>204</v>
      </c>
      <c r="BM414" s="167" t="s">
        <v>993</v>
      </c>
    </row>
    <row r="415" spans="1:65" s="2" customFormat="1" ht="24.2" customHeight="1">
      <c r="A415" s="29"/>
      <c r="B415" s="121"/>
      <c r="C415" s="156" t="s">
        <v>630</v>
      </c>
      <c r="D415" s="156" t="s">
        <v>177</v>
      </c>
      <c r="E415" s="157" t="s">
        <v>994</v>
      </c>
      <c r="F415" s="158" t="s">
        <v>995</v>
      </c>
      <c r="G415" s="159" t="s">
        <v>284</v>
      </c>
      <c r="H415" s="160">
        <v>3</v>
      </c>
      <c r="I415" s="161"/>
      <c r="J415" s="160">
        <f t="shared" si="115"/>
        <v>0</v>
      </c>
      <c r="K415" s="162"/>
      <c r="L415" s="30"/>
      <c r="M415" s="163" t="s">
        <v>1</v>
      </c>
      <c r="N415" s="164" t="s">
        <v>40</v>
      </c>
      <c r="O415" s="55"/>
      <c r="P415" s="165">
        <f t="shared" si="116"/>
        <v>0</v>
      </c>
      <c r="Q415" s="165">
        <v>0</v>
      </c>
      <c r="R415" s="165">
        <f t="shared" si="117"/>
        <v>0</v>
      </c>
      <c r="S415" s="165">
        <v>0</v>
      </c>
      <c r="T415" s="166">
        <f t="shared" si="118"/>
        <v>0</v>
      </c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R415" s="167" t="s">
        <v>204</v>
      </c>
      <c r="AT415" s="167" t="s">
        <v>177</v>
      </c>
      <c r="AU415" s="167" t="s">
        <v>153</v>
      </c>
      <c r="AY415" s="14" t="s">
        <v>175</v>
      </c>
      <c r="BE415" s="168">
        <f t="shared" si="119"/>
        <v>0</v>
      </c>
      <c r="BF415" s="168">
        <f t="shared" si="120"/>
        <v>0</v>
      </c>
      <c r="BG415" s="168">
        <f t="shared" si="121"/>
        <v>0</v>
      </c>
      <c r="BH415" s="168">
        <f t="shared" si="122"/>
        <v>0</v>
      </c>
      <c r="BI415" s="168">
        <f t="shared" si="123"/>
        <v>0</v>
      </c>
      <c r="BJ415" s="14" t="s">
        <v>153</v>
      </c>
      <c r="BK415" s="169">
        <f t="shared" si="124"/>
        <v>0</v>
      </c>
      <c r="BL415" s="14" t="s">
        <v>204</v>
      </c>
      <c r="BM415" s="167" t="s">
        <v>996</v>
      </c>
    </row>
    <row r="416" spans="1:65" s="2" customFormat="1" ht="14.45" customHeight="1">
      <c r="A416" s="29"/>
      <c r="B416" s="121"/>
      <c r="C416" s="170" t="s">
        <v>997</v>
      </c>
      <c r="D416" s="170" t="s">
        <v>220</v>
      </c>
      <c r="E416" s="171" t="s">
        <v>998</v>
      </c>
      <c r="F416" s="172" t="s">
        <v>999</v>
      </c>
      <c r="G416" s="173" t="s">
        <v>284</v>
      </c>
      <c r="H416" s="174">
        <v>3</v>
      </c>
      <c r="I416" s="175"/>
      <c r="J416" s="174">
        <f t="shared" si="115"/>
        <v>0</v>
      </c>
      <c r="K416" s="176"/>
      <c r="L416" s="177"/>
      <c r="M416" s="178" t="s">
        <v>1</v>
      </c>
      <c r="N416" s="179" t="s">
        <v>40</v>
      </c>
      <c r="O416" s="55"/>
      <c r="P416" s="165">
        <f t="shared" si="116"/>
        <v>0</v>
      </c>
      <c r="Q416" s="165">
        <v>0</v>
      </c>
      <c r="R416" s="165">
        <f t="shared" si="117"/>
        <v>0</v>
      </c>
      <c r="S416" s="165">
        <v>0</v>
      </c>
      <c r="T416" s="166">
        <f t="shared" si="118"/>
        <v>0</v>
      </c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R416" s="167" t="s">
        <v>235</v>
      </c>
      <c r="AT416" s="167" t="s">
        <v>220</v>
      </c>
      <c r="AU416" s="167" t="s">
        <v>153</v>
      </c>
      <c r="AY416" s="14" t="s">
        <v>175</v>
      </c>
      <c r="BE416" s="168">
        <f t="shared" si="119"/>
        <v>0</v>
      </c>
      <c r="BF416" s="168">
        <f t="shared" si="120"/>
        <v>0</v>
      </c>
      <c r="BG416" s="168">
        <f t="shared" si="121"/>
        <v>0</v>
      </c>
      <c r="BH416" s="168">
        <f t="shared" si="122"/>
        <v>0</v>
      </c>
      <c r="BI416" s="168">
        <f t="shared" si="123"/>
        <v>0</v>
      </c>
      <c r="BJ416" s="14" t="s">
        <v>153</v>
      </c>
      <c r="BK416" s="169">
        <f t="shared" si="124"/>
        <v>0</v>
      </c>
      <c r="BL416" s="14" t="s">
        <v>204</v>
      </c>
      <c r="BM416" s="167" t="s">
        <v>1000</v>
      </c>
    </row>
    <row r="417" spans="1:65" s="2" customFormat="1" ht="24.2" customHeight="1">
      <c r="A417" s="29"/>
      <c r="B417" s="121"/>
      <c r="C417" s="156" t="s">
        <v>633</v>
      </c>
      <c r="D417" s="156" t="s">
        <v>177</v>
      </c>
      <c r="E417" s="157" t="s">
        <v>1001</v>
      </c>
      <c r="F417" s="158" t="s">
        <v>1002</v>
      </c>
      <c r="G417" s="159" t="s">
        <v>284</v>
      </c>
      <c r="H417" s="160">
        <v>9</v>
      </c>
      <c r="I417" s="161"/>
      <c r="J417" s="160">
        <f t="shared" si="115"/>
        <v>0</v>
      </c>
      <c r="K417" s="162"/>
      <c r="L417" s="30"/>
      <c r="M417" s="163" t="s">
        <v>1</v>
      </c>
      <c r="N417" s="164" t="s">
        <v>40</v>
      </c>
      <c r="O417" s="55"/>
      <c r="P417" s="165">
        <f t="shared" si="116"/>
        <v>0</v>
      </c>
      <c r="Q417" s="165">
        <v>0</v>
      </c>
      <c r="R417" s="165">
        <f t="shared" si="117"/>
        <v>0</v>
      </c>
      <c r="S417" s="165">
        <v>0</v>
      </c>
      <c r="T417" s="166">
        <f t="shared" si="118"/>
        <v>0</v>
      </c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R417" s="167" t="s">
        <v>204</v>
      </c>
      <c r="AT417" s="167" t="s">
        <v>177</v>
      </c>
      <c r="AU417" s="167" t="s">
        <v>153</v>
      </c>
      <c r="AY417" s="14" t="s">
        <v>175</v>
      </c>
      <c r="BE417" s="168">
        <f t="shared" si="119"/>
        <v>0</v>
      </c>
      <c r="BF417" s="168">
        <f t="shared" si="120"/>
        <v>0</v>
      </c>
      <c r="BG417" s="168">
        <f t="shared" si="121"/>
        <v>0</v>
      </c>
      <c r="BH417" s="168">
        <f t="shared" si="122"/>
        <v>0</v>
      </c>
      <c r="BI417" s="168">
        <f t="shared" si="123"/>
        <v>0</v>
      </c>
      <c r="BJ417" s="14" t="s">
        <v>153</v>
      </c>
      <c r="BK417" s="169">
        <f t="shared" si="124"/>
        <v>0</v>
      </c>
      <c r="BL417" s="14" t="s">
        <v>204</v>
      </c>
      <c r="BM417" s="167" t="s">
        <v>1003</v>
      </c>
    </row>
    <row r="418" spans="1:65" s="2" customFormat="1" ht="24.2" customHeight="1">
      <c r="A418" s="29"/>
      <c r="B418" s="121"/>
      <c r="C418" s="170" t="s">
        <v>1004</v>
      </c>
      <c r="D418" s="170" t="s">
        <v>220</v>
      </c>
      <c r="E418" s="171" t="s">
        <v>1005</v>
      </c>
      <c r="F418" s="172" t="s">
        <v>1006</v>
      </c>
      <c r="G418" s="173" t="s">
        <v>284</v>
      </c>
      <c r="H418" s="174">
        <v>3</v>
      </c>
      <c r="I418" s="175"/>
      <c r="J418" s="174">
        <f t="shared" si="115"/>
        <v>0</v>
      </c>
      <c r="K418" s="176"/>
      <c r="L418" s="177"/>
      <c r="M418" s="178" t="s">
        <v>1</v>
      </c>
      <c r="N418" s="179" t="s">
        <v>40</v>
      </c>
      <c r="O418" s="55"/>
      <c r="P418" s="165">
        <f t="shared" si="116"/>
        <v>0</v>
      </c>
      <c r="Q418" s="165">
        <v>0</v>
      </c>
      <c r="R418" s="165">
        <f t="shared" si="117"/>
        <v>0</v>
      </c>
      <c r="S418" s="165">
        <v>0</v>
      </c>
      <c r="T418" s="166">
        <f t="shared" si="118"/>
        <v>0</v>
      </c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R418" s="167" t="s">
        <v>235</v>
      </c>
      <c r="AT418" s="167" t="s">
        <v>220</v>
      </c>
      <c r="AU418" s="167" t="s">
        <v>153</v>
      </c>
      <c r="AY418" s="14" t="s">
        <v>175</v>
      </c>
      <c r="BE418" s="168">
        <f t="shared" si="119"/>
        <v>0</v>
      </c>
      <c r="BF418" s="168">
        <f t="shared" si="120"/>
        <v>0</v>
      </c>
      <c r="BG418" s="168">
        <f t="shared" si="121"/>
        <v>0</v>
      </c>
      <c r="BH418" s="168">
        <f t="shared" si="122"/>
        <v>0</v>
      </c>
      <c r="BI418" s="168">
        <f t="shared" si="123"/>
        <v>0</v>
      </c>
      <c r="BJ418" s="14" t="s">
        <v>153</v>
      </c>
      <c r="BK418" s="169">
        <f t="shared" si="124"/>
        <v>0</v>
      </c>
      <c r="BL418" s="14" t="s">
        <v>204</v>
      </c>
      <c r="BM418" s="167" t="s">
        <v>1007</v>
      </c>
    </row>
    <row r="419" spans="1:65" s="2" customFormat="1" ht="14.45" customHeight="1">
      <c r="A419" s="29"/>
      <c r="B419" s="121"/>
      <c r="C419" s="170" t="s">
        <v>637</v>
      </c>
      <c r="D419" s="170" t="s">
        <v>220</v>
      </c>
      <c r="E419" s="171" t="s">
        <v>1008</v>
      </c>
      <c r="F419" s="172" t="s">
        <v>1009</v>
      </c>
      <c r="G419" s="173" t="s">
        <v>284</v>
      </c>
      <c r="H419" s="174">
        <v>6</v>
      </c>
      <c r="I419" s="175"/>
      <c r="J419" s="174">
        <f t="shared" si="115"/>
        <v>0</v>
      </c>
      <c r="K419" s="176"/>
      <c r="L419" s="177"/>
      <c r="M419" s="178" t="s">
        <v>1</v>
      </c>
      <c r="N419" s="179" t="s">
        <v>40</v>
      </c>
      <c r="O419" s="55"/>
      <c r="P419" s="165">
        <f t="shared" si="116"/>
        <v>0</v>
      </c>
      <c r="Q419" s="165">
        <v>0</v>
      </c>
      <c r="R419" s="165">
        <f t="shared" si="117"/>
        <v>0</v>
      </c>
      <c r="S419" s="165">
        <v>0</v>
      </c>
      <c r="T419" s="166">
        <f t="shared" si="118"/>
        <v>0</v>
      </c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R419" s="167" t="s">
        <v>235</v>
      </c>
      <c r="AT419" s="167" t="s">
        <v>220</v>
      </c>
      <c r="AU419" s="167" t="s">
        <v>153</v>
      </c>
      <c r="AY419" s="14" t="s">
        <v>175</v>
      </c>
      <c r="BE419" s="168">
        <f t="shared" si="119"/>
        <v>0</v>
      </c>
      <c r="BF419" s="168">
        <f t="shared" si="120"/>
        <v>0</v>
      </c>
      <c r="BG419" s="168">
        <f t="shared" si="121"/>
        <v>0</v>
      </c>
      <c r="BH419" s="168">
        <f t="shared" si="122"/>
        <v>0</v>
      </c>
      <c r="BI419" s="168">
        <f t="shared" si="123"/>
        <v>0</v>
      </c>
      <c r="BJ419" s="14" t="s">
        <v>153</v>
      </c>
      <c r="BK419" s="169">
        <f t="shared" si="124"/>
        <v>0</v>
      </c>
      <c r="BL419" s="14" t="s">
        <v>204</v>
      </c>
      <c r="BM419" s="167" t="s">
        <v>1010</v>
      </c>
    </row>
    <row r="420" spans="1:65" s="2" customFormat="1" ht="14.45" customHeight="1">
      <c r="A420" s="29"/>
      <c r="B420" s="121"/>
      <c r="C420" s="156" t="s">
        <v>1011</v>
      </c>
      <c r="D420" s="156" t="s">
        <v>177</v>
      </c>
      <c r="E420" s="157" t="s">
        <v>1012</v>
      </c>
      <c r="F420" s="158" t="s">
        <v>1013</v>
      </c>
      <c r="G420" s="159" t="s">
        <v>284</v>
      </c>
      <c r="H420" s="160">
        <v>1</v>
      </c>
      <c r="I420" s="161"/>
      <c r="J420" s="160">
        <f t="shared" si="115"/>
        <v>0</v>
      </c>
      <c r="K420" s="162"/>
      <c r="L420" s="30"/>
      <c r="M420" s="163" t="s">
        <v>1</v>
      </c>
      <c r="N420" s="164" t="s">
        <v>40</v>
      </c>
      <c r="O420" s="55"/>
      <c r="P420" s="165">
        <f t="shared" si="116"/>
        <v>0</v>
      </c>
      <c r="Q420" s="165">
        <v>0</v>
      </c>
      <c r="R420" s="165">
        <f t="shared" si="117"/>
        <v>0</v>
      </c>
      <c r="S420" s="165">
        <v>0</v>
      </c>
      <c r="T420" s="166">
        <f t="shared" si="118"/>
        <v>0</v>
      </c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R420" s="167" t="s">
        <v>204</v>
      </c>
      <c r="AT420" s="167" t="s">
        <v>177</v>
      </c>
      <c r="AU420" s="167" t="s">
        <v>153</v>
      </c>
      <c r="AY420" s="14" t="s">
        <v>175</v>
      </c>
      <c r="BE420" s="168">
        <f t="shared" si="119"/>
        <v>0</v>
      </c>
      <c r="BF420" s="168">
        <f t="shared" si="120"/>
        <v>0</v>
      </c>
      <c r="BG420" s="168">
        <f t="shared" si="121"/>
        <v>0</v>
      </c>
      <c r="BH420" s="168">
        <f t="shared" si="122"/>
        <v>0</v>
      </c>
      <c r="BI420" s="168">
        <f t="shared" si="123"/>
        <v>0</v>
      </c>
      <c r="BJ420" s="14" t="s">
        <v>153</v>
      </c>
      <c r="BK420" s="169">
        <f t="shared" si="124"/>
        <v>0</v>
      </c>
      <c r="BL420" s="14" t="s">
        <v>204</v>
      </c>
      <c r="BM420" s="167" t="s">
        <v>1014</v>
      </c>
    </row>
    <row r="421" spans="1:65" s="2" customFormat="1" ht="14.45" customHeight="1">
      <c r="A421" s="29"/>
      <c r="B421" s="121"/>
      <c r="C421" s="170" t="s">
        <v>640</v>
      </c>
      <c r="D421" s="170" t="s">
        <v>220</v>
      </c>
      <c r="E421" s="171" t="s">
        <v>1015</v>
      </c>
      <c r="F421" s="172" t="s">
        <v>1016</v>
      </c>
      <c r="G421" s="173" t="s">
        <v>284</v>
      </c>
      <c r="H421" s="174">
        <v>1</v>
      </c>
      <c r="I421" s="175"/>
      <c r="J421" s="174">
        <f t="shared" si="115"/>
        <v>0</v>
      </c>
      <c r="K421" s="176"/>
      <c r="L421" s="177"/>
      <c r="M421" s="178" t="s">
        <v>1</v>
      </c>
      <c r="N421" s="179" t="s">
        <v>40</v>
      </c>
      <c r="O421" s="55"/>
      <c r="P421" s="165">
        <f t="shared" si="116"/>
        <v>0</v>
      </c>
      <c r="Q421" s="165">
        <v>0</v>
      </c>
      <c r="R421" s="165">
        <f t="shared" si="117"/>
        <v>0</v>
      </c>
      <c r="S421" s="165">
        <v>0</v>
      </c>
      <c r="T421" s="166">
        <f t="shared" si="118"/>
        <v>0</v>
      </c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R421" s="167" t="s">
        <v>235</v>
      </c>
      <c r="AT421" s="167" t="s">
        <v>220</v>
      </c>
      <c r="AU421" s="167" t="s">
        <v>153</v>
      </c>
      <c r="AY421" s="14" t="s">
        <v>175</v>
      </c>
      <c r="BE421" s="168">
        <f t="shared" si="119"/>
        <v>0</v>
      </c>
      <c r="BF421" s="168">
        <f t="shared" si="120"/>
        <v>0</v>
      </c>
      <c r="BG421" s="168">
        <f t="shared" si="121"/>
        <v>0</v>
      </c>
      <c r="BH421" s="168">
        <f t="shared" si="122"/>
        <v>0</v>
      </c>
      <c r="BI421" s="168">
        <f t="shared" si="123"/>
        <v>0</v>
      </c>
      <c r="BJ421" s="14" t="s">
        <v>153</v>
      </c>
      <c r="BK421" s="169">
        <f t="shared" si="124"/>
        <v>0</v>
      </c>
      <c r="BL421" s="14" t="s">
        <v>204</v>
      </c>
      <c r="BM421" s="167" t="s">
        <v>1017</v>
      </c>
    </row>
    <row r="422" spans="1:65" s="2" customFormat="1" ht="24.2" customHeight="1">
      <c r="A422" s="29"/>
      <c r="B422" s="121"/>
      <c r="C422" s="156" t="s">
        <v>1018</v>
      </c>
      <c r="D422" s="156" t="s">
        <v>177</v>
      </c>
      <c r="E422" s="157" t="s">
        <v>1019</v>
      </c>
      <c r="F422" s="158" t="s">
        <v>1020</v>
      </c>
      <c r="G422" s="159" t="s">
        <v>284</v>
      </c>
      <c r="H422" s="160">
        <v>1</v>
      </c>
      <c r="I422" s="161"/>
      <c r="J422" s="160">
        <f t="shared" si="115"/>
        <v>0</v>
      </c>
      <c r="K422" s="162"/>
      <c r="L422" s="30"/>
      <c r="M422" s="163" t="s">
        <v>1</v>
      </c>
      <c r="N422" s="164" t="s">
        <v>40</v>
      </c>
      <c r="O422" s="55"/>
      <c r="P422" s="165">
        <f t="shared" si="116"/>
        <v>0</v>
      </c>
      <c r="Q422" s="165">
        <v>0</v>
      </c>
      <c r="R422" s="165">
        <f t="shared" si="117"/>
        <v>0</v>
      </c>
      <c r="S422" s="165">
        <v>0</v>
      </c>
      <c r="T422" s="166">
        <f t="shared" si="118"/>
        <v>0</v>
      </c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R422" s="167" t="s">
        <v>204</v>
      </c>
      <c r="AT422" s="167" t="s">
        <v>177</v>
      </c>
      <c r="AU422" s="167" t="s">
        <v>153</v>
      </c>
      <c r="AY422" s="14" t="s">
        <v>175</v>
      </c>
      <c r="BE422" s="168">
        <f t="shared" si="119"/>
        <v>0</v>
      </c>
      <c r="BF422" s="168">
        <f t="shared" si="120"/>
        <v>0</v>
      </c>
      <c r="BG422" s="168">
        <f t="shared" si="121"/>
        <v>0</v>
      </c>
      <c r="BH422" s="168">
        <f t="shared" si="122"/>
        <v>0</v>
      </c>
      <c r="BI422" s="168">
        <f t="shared" si="123"/>
        <v>0</v>
      </c>
      <c r="BJ422" s="14" t="s">
        <v>153</v>
      </c>
      <c r="BK422" s="169">
        <f t="shared" si="124"/>
        <v>0</v>
      </c>
      <c r="BL422" s="14" t="s">
        <v>204</v>
      </c>
      <c r="BM422" s="167" t="s">
        <v>1021</v>
      </c>
    </row>
    <row r="423" spans="1:65" s="2" customFormat="1" ht="14.45" customHeight="1">
      <c r="A423" s="29"/>
      <c r="B423" s="121"/>
      <c r="C423" s="170" t="s">
        <v>644</v>
      </c>
      <c r="D423" s="170" t="s">
        <v>220</v>
      </c>
      <c r="E423" s="171" t="s">
        <v>1022</v>
      </c>
      <c r="F423" s="172" t="s">
        <v>1023</v>
      </c>
      <c r="G423" s="173" t="s">
        <v>284</v>
      </c>
      <c r="H423" s="174">
        <v>1</v>
      </c>
      <c r="I423" s="175"/>
      <c r="J423" s="174">
        <f t="shared" si="115"/>
        <v>0</v>
      </c>
      <c r="K423" s="176"/>
      <c r="L423" s="177"/>
      <c r="M423" s="178" t="s">
        <v>1</v>
      </c>
      <c r="N423" s="179" t="s">
        <v>40</v>
      </c>
      <c r="O423" s="55"/>
      <c r="P423" s="165">
        <f t="shared" si="116"/>
        <v>0</v>
      </c>
      <c r="Q423" s="165">
        <v>0</v>
      </c>
      <c r="R423" s="165">
        <f t="shared" si="117"/>
        <v>0</v>
      </c>
      <c r="S423" s="165">
        <v>0</v>
      </c>
      <c r="T423" s="166">
        <f t="shared" si="118"/>
        <v>0</v>
      </c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R423" s="167" t="s">
        <v>235</v>
      </c>
      <c r="AT423" s="167" t="s">
        <v>220</v>
      </c>
      <c r="AU423" s="167" t="s">
        <v>153</v>
      </c>
      <c r="AY423" s="14" t="s">
        <v>175</v>
      </c>
      <c r="BE423" s="168">
        <f t="shared" si="119"/>
        <v>0</v>
      </c>
      <c r="BF423" s="168">
        <f t="shared" si="120"/>
        <v>0</v>
      </c>
      <c r="BG423" s="168">
        <f t="shared" si="121"/>
        <v>0</v>
      </c>
      <c r="BH423" s="168">
        <f t="shared" si="122"/>
        <v>0</v>
      </c>
      <c r="BI423" s="168">
        <f t="shared" si="123"/>
        <v>0</v>
      </c>
      <c r="BJ423" s="14" t="s">
        <v>153</v>
      </c>
      <c r="BK423" s="169">
        <f t="shared" si="124"/>
        <v>0</v>
      </c>
      <c r="BL423" s="14" t="s">
        <v>204</v>
      </c>
      <c r="BM423" s="167" t="s">
        <v>1024</v>
      </c>
    </row>
    <row r="424" spans="1:65" s="2" customFormat="1" ht="24.2" customHeight="1">
      <c r="A424" s="29"/>
      <c r="B424" s="121"/>
      <c r="C424" s="156" t="s">
        <v>1025</v>
      </c>
      <c r="D424" s="156" t="s">
        <v>177</v>
      </c>
      <c r="E424" s="157" t="s">
        <v>1026</v>
      </c>
      <c r="F424" s="158" t="s">
        <v>1027</v>
      </c>
      <c r="G424" s="159" t="s">
        <v>284</v>
      </c>
      <c r="H424" s="160">
        <v>9</v>
      </c>
      <c r="I424" s="161"/>
      <c r="J424" s="160">
        <f t="shared" si="115"/>
        <v>0</v>
      </c>
      <c r="K424" s="162"/>
      <c r="L424" s="30"/>
      <c r="M424" s="163" t="s">
        <v>1</v>
      </c>
      <c r="N424" s="164" t="s">
        <v>40</v>
      </c>
      <c r="O424" s="55"/>
      <c r="P424" s="165">
        <f t="shared" si="116"/>
        <v>0</v>
      </c>
      <c r="Q424" s="165">
        <v>0</v>
      </c>
      <c r="R424" s="165">
        <f t="shared" si="117"/>
        <v>0</v>
      </c>
      <c r="S424" s="165">
        <v>0</v>
      </c>
      <c r="T424" s="166">
        <f t="shared" si="118"/>
        <v>0</v>
      </c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R424" s="167" t="s">
        <v>204</v>
      </c>
      <c r="AT424" s="167" t="s">
        <v>177</v>
      </c>
      <c r="AU424" s="167" t="s">
        <v>153</v>
      </c>
      <c r="AY424" s="14" t="s">
        <v>175</v>
      </c>
      <c r="BE424" s="168">
        <f t="shared" si="119"/>
        <v>0</v>
      </c>
      <c r="BF424" s="168">
        <f t="shared" si="120"/>
        <v>0</v>
      </c>
      <c r="BG424" s="168">
        <f t="shared" si="121"/>
        <v>0</v>
      </c>
      <c r="BH424" s="168">
        <f t="shared" si="122"/>
        <v>0</v>
      </c>
      <c r="BI424" s="168">
        <f t="shared" si="123"/>
        <v>0</v>
      </c>
      <c r="BJ424" s="14" t="s">
        <v>153</v>
      </c>
      <c r="BK424" s="169">
        <f t="shared" si="124"/>
        <v>0</v>
      </c>
      <c r="BL424" s="14" t="s">
        <v>204</v>
      </c>
      <c r="BM424" s="167" t="s">
        <v>1028</v>
      </c>
    </row>
    <row r="425" spans="1:65" s="2" customFormat="1" ht="14.45" customHeight="1">
      <c r="A425" s="29"/>
      <c r="B425" s="121"/>
      <c r="C425" s="170" t="s">
        <v>648</v>
      </c>
      <c r="D425" s="170" t="s">
        <v>220</v>
      </c>
      <c r="E425" s="171" t="s">
        <v>1029</v>
      </c>
      <c r="F425" s="172" t="s">
        <v>1030</v>
      </c>
      <c r="G425" s="173" t="s">
        <v>284</v>
      </c>
      <c r="H425" s="174">
        <v>9</v>
      </c>
      <c r="I425" s="175"/>
      <c r="J425" s="174">
        <f t="shared" si="115"/>
        <v>0</v>
      </c>
      <c r="K425" s="176"/>
      <c r="L425" s="177"/>
      <c r="M425" s="178" t="s">
        <v>1</v>
      </c>
      <c r="N425" s="179" t="s">
        <v>40</v>
      </c>
      <c r="O425" s="55"/>
      <c r="P425" s="165">
        <f t="shared" si="116"/>
        <v>0</v>
      </c>
      <c r="Q425" s="165">
        <v>0</v>
      </c>
      <c r="R425" s="165">
        <f t="shared" si="117"/>
        <v>0</v>
      </c>
      <c r="S425" s="165">
        <v>0</v>
      </c>
      <c r="T425" s="166">
        <f t="shared" si="118"/>
        <v>0</v>
      </c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R425" s="167" t="s">
        <v>235</v>
      </c>
      <c r="AT425" s="167" t="s">
        <v>220</v>
      </c>
      <c r="AU425" s="167" t="s">
        <v>153</v>
      </c>
      <c r="AY425" s="14" t="s">
        <v>175</v>
      </c>
      <c r="BE425" s="168">
        <f t="shared" si="119"/>
        <v>0</v>
      </c>
      <c r="BF425" s="168">
        <f t="shared" si="120"/>
        <v>0</v>
      </c>
      <c r="BG425" s="168">
        <f t="shared" si="121"/>
        <v>0</v>
      </c>
      <c r="BH425" s="168">
        <f t="shared" si="122"/>
        <v>0</v>
      </c>
      <c r="BI425" s="168">
        <f t="shared" si="123"/>
        <v>0</v>
      </c>
      <c r="BJ425" s="14" t="s">
        <v>153</v>
      </c>
      <c r="BK425" s="169">
        <f t="shared" si="124"/>
        <v>0</v>
      </c>
      <c r="BL425" s="14" t="s">
        <v>204</v>
      </c>
      <c r="BM425" s="167" t="s">
        <v>1031</v>
      </c>
    </row>
    <row r="426" spans="1:65" s="2" customFormat="1" ht="24.2" customHeight="1">
      <c r="A426" s="29"/>
      <c r="B426" s="121"/>
      <c r="C426" s="156" t="s">
        <v>1032</v>
      </c>
      <c r="D426" s="156" t="s">
        <v>177</v>
      </c>
      <c r="E426" s="157" t="s">
        <v>1033</v>
      </c>
      <c r="F426" s="158" t="s">
        <v>1034</v>
      </c>
      <c r="G426" s="159" t="s">
        <v>284</v>
      </c>
      <c r="H426" s="160">
        <v>1</v>
      </c>
      <c r="I426" s="161"/>
      <c r="J426" s="160">
        <f t="shared" si="115"/>
        <v>0</v>
      </c>
      <c r="K426" s="162"/>
      <c r="L426" s="30"/>
      <c r="M426" s="163" t="s">
        <v>1</v>
      </c>
      <c r="N426" s="164" t="s">
        <v>40</v>
      </c>
      <c r="O426" s="55"/>
      <c r="P426" s="165">
        <f t="shared" si="116"/>
        <v>0</v>
      </c>
      <c r="Q426" s="165">
        <v>0</v>
      </c>
      <c r="R426" s="165">
        <f t="shared" si="117"/>
        <v>0</v>
      </c>
      <c r="S426" s="165">
        <v>0</v>
      </c>
      <c r="T426" s="166">
        <f t="shared" si="118"/>
        <v>0</v>
      </c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R426" s="167" t="s">
        <v>204</v>
      </c>
      <c r="AT426" s="167" t="s">
        <v>177</v>
      </c>
      <c r="AU426" s="167" t="s">
        <v>153</v>
      </c>
      <c r="AY426" s="14" t="s">
        <v>175</v>
      </c>
      <c r="BE426" s="168">
        <f t="shared" si="119"/>
        <v>0</v>
      </c>
      <c r="BF426" s="168">
        <f t="shared" si="120"/>
        <v>0</v>
      </c>
      <c r="BG426" s="168">
        <f t="shared" si="121"/>
        <v>0</v>
      </c>
      <c r="BH426" s="168">
        <f t="shared" si="122"/>
        <v>0</v>
      </c>
      <c r="BI426" s="168">
        <f t="shared" si="123"/>
        <v>0</v>
      </c>
      <c r="BJ426" s="14" t="s">
        <v>153</v>
      </c>
      <c r="BK426" s="169">
        <f t="shared" si="124"/>
        <v>0</v>
      </c>
      <c r="BL426" s="14" t="s">
        <v>204</v>
      </c>
      <c r="BM426" s="167" t="s">
        <v>1035</v>
      </c>
    </row>
    <row r="427" spans="1:65" s="2" customFormat="1" ht="24.2" customHeight="1">
      <c r="A427" s="29"/>
      <c r="B427" s="121"/>
      <c r="C427" s="170" t="s">
        <v>659</v>
      </c>
      <c r="D427" s="170" t="s">
        <v>220</v>
      </c>
      <c r="E427" s="171" t="s">
        <v>1036</v>
      </c>
      <c r="F427" s="172" t="s">
        <v>1037</v>
      </c>
      <c r="G427" s="173" t="s">
        <v>284</v>
      </c>
      <c r="H427" s="174">
        <v>1</v>
      </c>
      <c r="I427" s="175"/>
      <c r="J427" s="174">
        <f t="shared" si="115"/>
        <v>0</v>
      </c>
      <c r="K427" s="176"/>
      <c r="L427" s="177"/>
      <c r="M427" s="178" t="s">
        <v>1</v>
      </c>
      <c r="N427" s="179" t="s">
        <v>40</v>
      </c>
      <c r="O427" s="55"/>
      <c r="P427" s="165">
        <f t="shared" si="116"/>
        <v>0</v>
      </c>
      <c r="Q427" s="165">
        <v>0</v>
      </c>
      <c r="R427" s="165">
        <f t="shared" si="117"/>
        <v>0</v>
      </c>
      <c r="S427" s="165">
        <v>0</v>
      </c>
      <c r="T427" s="166">
        <f t="shared" si="118"/>
        <v>0</v>
      </c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R427" s="167" t="s">
        <v>235</v>
      </c>
      <c r="AT427" s="167" t="s">
        <v>220</v>
      </c>
      <c r="AU427" s="167" t="s">
        <v>153</v>
      </c>
      <c r="AY427" s="14" t="s">
        <v>175</v>
      </c>
      <c r="BE427" s="168">
        <f t="shared" si="119"/>
        <v>0</v>
      </c>
      <c r="BF427" s="168">
        <f t="shared" si="120"/>
        <v>0</v>
      </c>
      <c r="BG427" s="168">
        <f t="shared" si="121"/>
        <v>0</v>
      </c>
      <c r="BH427" s="168">
        <f t="shared" si="122"/>
        <v>0</v>
      </c>
      <c r="BI427" s="168">
        <f t="shared" si="123"/>
        <v>0</v>
      </c>
      <c r="BJ427" s="14" t="s">
        <v>153</v>
      </c>
      <c r="BK427" s="169">
        <f t="shared" si="124"/>
        <v>0</v>
      </c>
      <c r="BL427" s="14" t="s">
        <v>204</v>
      </c>
      <c r="BM427" s="167" t="s">
        <v>1038</v>
      </c>
    </row>
    <row r="428" spans="1:65" s="2" customFormat="1" ht="24.2" customHeight="1">
      <c r="A428" s="29"/>
      <c r="B428" s="121"/>
      <c r="C428" s="156" t="s">
        <v>1039</v>
      </c>
      <c r="D428" s="156" t="s">
        <v>177</v>
      </c>
      <c r="E428" s="157" t="s">
        <v>1040</v>
      </c>
      <c r="F428" s="158" t="s">
        <v>1041</v>
      </c>
      <c r="G428" s="159" t="s">
        <v>284</v>
      </c>
      <c r="H428" s="160">
        <v>1</v>
      </c>
      <c r="I428" s="161"/>
      <c r="J428" s="160">
        <f t="shared" si="115"/>
        <v>0</v>
      </c>
      <c r="K428" s="162"/>
      <c r="L428" s="30"/>
      <c r="M428" s="163" t="s">
        <v>1</v>
      </c>
      <c r="N428" s="164" t="s">
        <v>40</v>
      </c>
      <c r="O428" s="55"/>
      <c r="P428" s="165">
        <f t="shared" si="116"/>
        <v>0</v>
      </c>
      <c r="Q428" s="165">
        <v>0</v>
      </c>
      <c r="R428" s="165">
        <f t="shared" si="117"/>
        <v>0</v>
      </c>
      <c r="S428" s="165">
        <v>0</v>
      </c>
      <c r="T428" s="166">
        <f t="shared" si="118"/>
        <v>0</v>
      </c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R428" s="167" t="s">
        <v>204</v>
      </c>
      <c r="AT428" s="167" t="s">
        <v>177</v>
      </c>
      <c r="AU428" s="167" t="s">
        <v>153</v>
      </c>
      <c r="AY428" s="14" t="s">
        <v>175</v>
      </c>
      <c r="BE428" s="168">
        <f t="shared" si="119"/>
        <v>0</v>
      </c>
      <c r="BF428" s="168">
        <f t="shared" si="120"/>
        <v>0</v>
      </c>
      <c r="BG428" s="168">
        <f t="shared" si="121"/>
        <v>0</v>
      </c>
      <c r="BH428" s="168">
        <f t="shared" si="122"/>
        <v>0</v>
      </c>
      <c r="BI428" s="168">
        <f t="shared" si="123"/>
        <v>0</v>
      </c>
      <c r="BJ428" s="14" t="s">
        <v>153</v>
      </c>
      <c r="BK428" s="169">
        <f t="shared" si="124"/>
        <v>0</v>
      </c>
      <c r="BL428" s="14" t="s">
        <v>204</v>
      </c>
      <c r="BM428" s="167" t="s">
        <v>1042</v>
      </c>
    </row>
    <row r="429" spans="1:65" s="2" customFormat="1" ht="24.2" customHeight="1">
      <c r="A429" s="29"/>
      <c r="B429" s="121"/>
      <c r="C429" s="170" t="s">
        <v>662</v>
      </c>
      <c r="D429" s="170" t="s">
        <v>220</v>
      </c>
      <c r="E429" s="171" t="s">
        <v>1043</v>
      </c>
      <c r="F429" s="172" t="s">
        <v>1044</v>
      </c>
      <c r="G429" s="173" t="s">
        <v>284</v>
      </c>
      <c r="H429" s="174">
        <v>1</v>
      </c>
      <c r="I429" s="175"/>
      <c r="J429" s="174">
        <f t="shared" si="115"/>
        <v>0</v>
      </c>
      <c r="K429" s="176"/>
      <c r="L429" s="177"/>
      <c r="M429" s="178" t="s">
        <v>1</v>
      </c>
      <c r="N429" s="179" t="s">
        <v>40</v>
      </c>
      <c r="O429" s="55"/>
      <c r="P429" s="165">
        <f t="shared" si="116"/>
        <v>0</v>
      </c>
      <c r="Q429" s="165">
        <v>0</v>
      </c>
      <c r="R429" s="165">
        <f t="shared" si="117"/>
        <v>0</v>
      </c>
      <c r="S429" s="165">
        <v>0</v>
      </c>
      <c r="T429" s="166">
        <f t="shared" si="118"/>
        <v>0</v>
      </c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R429" s="167" t="s">
        <v>235</v>
      </c>
      <c r="AT429" s="167" t="s">
        <v>220</v>
      </c>
      <c r="AU429" s="167" t="s">
        <v>153</v>
      </c>
      <c r="AY429" s="14" t="s">
        <v>175</v>
      </c>
      <c r="BE429" s="168">
        <f t="shared" si="119"/>
        <v>0</v>
      </c>
      <c r="BF429" s="168">
        <f t="shared" si="120"/>
        <v>0</v>
      </c>
      <c r="BG429" s="168">
        <f t="shared" si="121"/>
        <v>0</v>
      </c>
      <c r="BH429" s="168">
        <f t="shared" si="122"/>
        <v>0</v>
      </c>
      <c r="BI429" s="168">
        <f t="shared" si="123"/>
        <v>0</v>
      </c>
      <c r="BJ429" s="14" t="s">
        <v>153</v>
      </c>
      <c r="BK429" s="169">
        <f t="shared" si="124"/>
        <v>0</v>
      </c>
      <c r="BL429" s="14" t="s">
        <v>204</v>
      </c>
      <c r="BM429" s="167" t="s">
        <v>1045</v>
      </c>
    </row>
    <row r="430" spans="1:65" s="2" customFormat="1" ht="24.2" customHeight="1">
      <c r="A430" s="29"/>
      <c r="B430" s="121"/>
      <c r="C430" s="156" t="s">
        <v>1046</v>
      </c>
      <c r="D430" s="156" t="s">
        <v>177</v>
      </c>
      <c r="E430" s="157" t="s">
        <v>1047</v>
      </c>
      <c r="F430" s="158" t="s">
        <v>1048</v>
      </c>
      <c r="G430" s="159" t="s">
        <v>284</v>
      </c>
      <c r="H430" s="160">
        <v>1</v>
      </c>
      <c r="I430" s="161"/>
      <c r="J430" s="160">
        <f t="shared" si="115"/>
        <v>0</v>
      </c>
      <c r="K430" s="162"/>
      <c r="L430" s="30"/>
      <c r="M430" s="163" t="s">
        <v>1</v>
      </c>
      <c r="N430" s="164" t="s">
        <v>40</v>
      </c>
      <c r="O430" s="55"/>
      <c r="P430" s="165">
        <f t="shared" si="116"/>
        <v>0</v>
      </c>
      <c r="Q430" s="165">
        <v>0</v>
      </c>
      <c r="R430" s="165">
        <f t="shared" si="117"/>
        <v>0</v>
      </c>
      <c r="S430" s="165">
        <v>0</v>
      </c>
      <c r="T430" s="166">
        <f t="shared" si="118"/>
        <v>0</v>
      </c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R430" s="167" t="s">
        <v>204</v>
      </c>
      <c r="AT430" s="167" t="s">
        <v>177</v>
      </c>
      <c r="AU430" s="167" t="s">
        <v>153</v>
      </c>
      <c r="AY430" s="14" t="s">
        <v>175</v>
      </c>
      <c r="BE430" s="168">
        <f t="shared" si="119"/>
        <v>0</v>
      </c>
      <c r="BF430" s="168">
        <f t="shared" si="120"/>
        <v>0</v>
      </c>
      <c r="BG430" s="168">
        <f t="shared" si="121"/>
        <v>0</v>
      </c>
      <c r="BH430" s="168">
        <f t="shared" si="122"/>
        <v>0</v>
      </c>
      <c r="BI430" s="168">
        <f t="shared" si="123"/>
        <v>0</v>
      </c>
      <c r="BJ430" s="14" t="s">
        <v>153</v>
      </c>
      <c r="BK430" s="169">
        <f t="shared" si="124"/>
        <v>0</v>
      </c>
      <c r="BL430" s="14" t="s">
        <v>204</v>
      </c>
      <c r="BM430" s="167" t="s">
        <v>1049</v>
      </c>
    </row>
    <row r="431" spans="1:65" s="2" customFormat="1" ht="49.15" customHeight="1">
      <c r="A431" s="29"/>
      <c r="B431" s="121"/>
      <c r="C431" s="170" t="s">
        <v>666</v>
      </c>
      <c r="D431" s="170" t="s">
        <v>220</v>
      </c>
      <c r="E431" s="171" t="s">
        <v>1050</v>
      </c>
      <c r="F431" s="172" t="s">
        <v>1051</v>
      </c>
      <c r="G431" s="173" t="s">
        <v>284</v>
      </c>
      <c r="H431" s="174">
        <v>1</v>
      </c>
      <c r="I431" s="175"/>
      <c r="J431" s="174">
        <f t="shared" si="115"/>
        <v>0</v>
      </c>
      <c r="K431" s="176"/>
      <c r="L431" s="177"/>
      <c r="M431" s="178" t="s">
        <v>1</v>
      </c>
      <c r="N431" s="179" t="s">
        <v>40</v>
      </c>
      <c r="O431" s="55"/>
      <c r="P431" s="165">
        <f t="shared" si="116"/>
        <v>0</v>
      </c>
      <c r="Q431" s="165">
        <v>0</v>
      </c>
      <c r="R431" s="165">
        <f t="shared" si="117"/>
        <v>0</v>
      </c>
      <c r="S431" s="165">
        <v>0</v>
      </c>
      <c r="T431" s="166">
        <f t="shared" si="118"/>
        <v>0</v>
      </c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R431" s="167" t="s">
        <v>235</v>
      </c>
      <c r="AT431" s="167" t="s">
        <v>220</v>
      </c>
      <c r="AU431" s="167" t="s">
        <v>153</v>
      </c>
      <c r="AY431" s="14" t="s">
        <v>175</v>
      </c>
      <c r="BE431" s="168">
        <f t="shared" si="119"/>
        <v>0</v>
      </c>
      <c r="BF431" s="168">
        <f t="shared" si="120"/>
        <v>0</v>
      </c>
      <c r="BG431" s="168">
        <f t="shared" si="121"/>
        <v>0</v>
      </c>
      <c r="BH431" s="168">
        <f t="shared" si="122"/>
        <v>0</v>
      </c>
      <c r="BI431" s="168">
        <f t="shared" si="123"/>
        <v>0</v>
      </c>
      <c r="BJ431" s="14" t="s">
        <v>153</v>
      </c>
      <c r="BK431" s="169">
        <f t="shared" si="124"/>
        <v>0</v>
      </c>
      <c r="BL431" s="14" t="s">
        <v>204</v>
      </c>
      <c r="BM431" s="167" t="s">
        <v>1052</v>
      </c>
    </row>
    <row r="432" spans="1:65" s="2" customFormat="1" ht="49.15" customHeight="1">
      <c r="A432" s="29"/>
      <c r="B432" s="121"/>
      <c r="C432" s="170" t="s">
        <v>1053</v>
      </c>
      <c r="D432" s="170" t="s">
        <v>220</v>
      </c>
      <c r="E432" s="171" t="s">
        <v>1054</v>
      </c>
      <c r="F432" s="172" t="s">
        <v>1055</v>
      </c>
      <c r="G432" s="173" t="s">
        <v>284</v>
      </c>
      <c r="H432" s="174">
        <v>1</v>
      </c>
      <c r="I432" s="175"/>
      <c r="J432" s="174">
        <f t="shared" si="115"/>
        <v>0</v>
      </c>
      <c r="K432" s="176"/>
      <c r="L432" s="177"/>
      <c r="M432" s="178" t="s">
        <v>1</v>
      </c>
      <c r="N432" s="179" t="s">
        <v>40</v>
      </c>
      <c r="O432" s="55"/>
      <c r="P432" s="165">
        <f t="shared" si="116"/>
        <v>0</v>
      </c>
      <c r="Q432" s="165">
        <v>0</v>
      </c>
      <c r="R432" s="165">
        <f t="shared" si="117"/>
        <v>0</v>
      </c>
      <c r="S432" s="165">
        <v>0</v>
      </c>
      <c r="T432" s="166">
        <f t="shared" si="118"/>
        <v>0</v>
      </c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R432" s="167" t="s">
        <v>235</v>
      </c>
      <c r="AT432" s="167" t="s">
        <v>220</v>
      </c>
      <c r="AU432" s="167" t="s">
        <v>153</v>
      </c>
      <c r="AY432" s="14" t="s">
        <v>175</v>
      </c>
      <c r="BE432" s="168">
        <f t="shared" si="119"/>
        <v>0</v>
      </c>
      <c r="BF432" s="168">
        <f t="shared" si="120"/>
        <v>0</v>
      </c>
      <c r="BG432" s="168">
        <f t="shared" si="121"/>
        <v>0</v>
      </c>
      <c r="BH432" s="168">
        <f t="shared" si="122"/>
        <v>0</v>
      </c>
      <c r="BI432" s="168">
        <f t="shared" si="123"/>
        <v>0</v>
      </c>
      <c r="BJ432" s="14" t="s">
        <v>153</v>
      </c>
      <c r="BK432" s="169">
        <f t="shared" si="124"/>
        <v>0</v>
      </c>
      <c r="BL432" s="14" t="s">
        <v>204</v>
      </c>
      <c r="BM432" s="167" t="s">
        <v>1056</v>
      </c>
    </row>
    <row r="433" spans="1:65" s="2" customFormat="1" ht="14.45" customHeight="1">
      <c r="A433" s="29"/>
      <c r="B433" s="121"/>
      <c r="C433" s="156" t="s">
        <v>669</v>
      </c>
      <c r="D433" s="156" t="s">
        <v>177</v>
      </c>
      <c r="E433" s="157" t="s">
        <v>1057</v>
      </c>
      <c r="F433" s="158" t="s">
        <v>1058</v>
      </c>
      <c r="G433" s="159" t="s">
        <v>284</v>
      </c>
      <c r="H433" s="160">
        <v>3</v>
      </c>
      <c r="I433" s="161"/>
      <c r="J433" s="160">
        <f t="shared" si="115"/>
        <v>0</v>
      </c>
      <c r="K433" s="162"/>
      <c r="L433" s="30"/>
      <c r="M433" s="163" t="s">
        <v>1</v>
      </c>
      <c r="N433" s="164" t="s">
        <v>40</v>
      </c>
      <c r="O433" s="55"/>
      <c r="P433" s="165">
        <f t="shared" si="116"/>
        <v>0</v>
      </c>
      <c r="Q433" s="165">
        <v>0</v>
      </c>
      <c r="R433" s="165">
        <f t="shared" si="117"/>
        <v>0</v>
      </c>
      <c r="S433" s="165">
        <v>0</v>
      </c>
      <c r="T433" s="166">
        <f t="shared" si="118"/>
        <v>0</v>
      </c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R433" s="167" t="s">
        <v>204</v>
      </c>
      <c r="AT433" s="167" t="s">
        <v>177</v>
      </c>
      <c r="AU433" s="167" t="s">
        <v>153</v>
      </c>
      <c r="AY433" s="14" t="s">
        <v>175</v>
      </c>
      <c r="BE433" s="168">
        <f t="shared" si="119"/>
        <v>0</v>
      </c>
      <c r="BF433" s="168">
        <f t="shared" si="120"/>
        <v>0</v>
      </c>
      <c r="BG433" s="168">
        <f t="shared" si="121"/>
        <v>0</v>
      </c>
      <c r="BH433" s="168">
        <f t="shared" si="122"/>
        <v>0</v>
      </c>
      <c r="BI433" s="168">
        <f t="shared" si="123"/>
        <v>0</v>
      </c>
      <c r="BJ433" s="14" t="s">
        <v>153</v>
      </c>
      <c r="BK433" s="169">
        <f t="shared" si="124"/>
        <v>0</v>
      </c>
      <c r="BL433" s="14" t="s">
        <v>204</v>
      </c>
      <c r="BM433" s="167" t="s">
        <v>1059</v>
      </c>
    </row>
    <row r="434" spans="1:65" s="2" customFormat="1" ht="14.45" customHeight="1">
      <c r="A434" s="29"/>
      <c r="B434" s="121"/>
      <c r="C434" s="170" t="s">
        <v>1060</v>
      </c>
      <c r="D434" s="170" t="s">
        <v>220</v>
      </c>
      <c r="E434" s="171" t="s">
        <v>1061</v>
      </c>
      <c r="F434" s="172" t="s">
        <v>1062</v>
      </c>
      <c r="G434" s="173" t="s">
        <v>284</v>
      </c>
      <c r="H434" s="174">
        <v>3</v>
      </c>
      <c r="I434" s="175"/>
      <c r="J434" s="174">
        <f t="shared" si="115"/>
        <v>0</v>
      </c>
      <c r="K434" s="176"/>
      <c r="L434" s="177"/>
      <c r="M434" s="178" t="s">
        <v>1</v>
      </c>
      <c r="N434" s="179" t="s">
        <v>40</v>
      </c>
      <c r="O434" s="55"/>
      <c r="P434" s="165">
        <f t="shared" si="116"/>
        <v>0</v>
      </c>
      <c r="Q434" s="165">
        <v>0</v>
      </c>
      <c r="R434" s="165">
        <f t="shared" si="117"/>
        <v>0</v>
      </c>
      <c r="S434" s="165">
        <v>0</v>
      </c>
      <c r="T434" s="166">
        <f t="shared" si="118"/>
        <v>0</v>
      </c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R434" s="167" t="s">
        <v>235</v>
      </c>
      <c r="AT434" s="167" t="s">
        <v>220</v>
      </c>
      <c r="AU434" s="167" t="s">
        <v>153</v>
      </c>
      <c r="AY434" s="14" t="s">
        <v>175</v>
      </c>
      <c r="BE434" s="168">
        <f t="shared" si="119"/>
        <v>0</v>
      </c>
      <c r="BF434" s="168">
        <f t="shared" si="120"/>
        <v>0</v>
      </c>
      <c r="BG434" s="168">
        <f t="shared" si="121"/>
        <v>0</v>
      </c>
      <c r="BH434" s="168">
        <f t="shared" si="122"/>
        <v>0</v>
      </c>
      <c r="BI434" s="168">
        <f t="shared" si="123"/>
        <v>0</v>
      </c>
      <c r="BJ434" s="14" t="s">
        <v>153</v>
      </c>
      <c r="BK434" s="169">
        <f t="shared" si="124"/>
        <v>0</v>
      </c>
      <c r="BL434" s="14" t="s">
        <v>204</v>
      </c>
      <c r="BM434" s="167" t="s">
        <v>1063</v>
      </c>
    </row>
    <row r="435" spans="1:65" s="2" customFormat="1" ht="24.2" customHeight="1">
      <c r="A435" s="29"/>
      <c r="B435" s="121"/>
      <c r="C435" s="156" t="s">
        <v>673</v>
      </c>
      <c r="D435" s="156" t="s">
        <v>177</v>
      </c>
      <c r="E435" s="157" t="s">
        <v>1064</v>
      </c>
      <c r="F435" s="158" t="s">
        <v>1065</v>
      </c>
      <c r="G435" s="159" t="s">
        <v>211</v>
      </c>
      <c r="H435" s="160">
        <v>0.36399999999999999</v>
      </c>
      <c r="I435" s="161"/>
      <c r="J435" s="160">
        <f t="shared" si="115"/>
        <v>0</v>
      </c>
      <c r="K435" s="162"/>
      <c r="L435" s="30"/>
      <c r="M435" s="163" t="s">
        <v>1</v>
      </c>
      <c r="N435" s="164" t="s">
        <v>40</v>
      </c>
      <c r="O435" s="55"/>
      <c r="P435" s="165">
        <f t="shared" si="116"/>
        <v>0</v>
      </c>
      <c r="Q435" s="165">
        <v>0</v>
      </c>
      <c r="R435" s="165">
        <f t="shared" si="117"/>
        <v>0</v>
      </c>
      <c r="S435" s="165">
        <v>0</v>
      </c>
      <c r="T435" s="166">
        <f t="shared" si="118"/>
        <v>0</v>
      </c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R435" s="167" t="s">
        <v>204</v>
      </c>
      <c r="AT435" s="167" t="s">
        <v>177</v>
      </c>
      <c r="AU435" s="167" t="s">
        <v>153</v>
      </c>
      <c r="AY435" s="14" t="s">
        <v>175</v>
      </c>
      <c r="BE435" s="168">
        <f t="shared" si="119"/>
        <v>0</v>
      </c>
      <c r="BF435" s="168">
        <f t="shared" si="120"/>
        <v>0</v>
      </c>
      <c r="BG435" s="168">
        <f t="shared" si="121"/>
        <v>0</v>
      </c>
      <c r="BH435" s="168">
        <f t="shared" si="122"/>
        <v>0</v>
      </c>
      <c r="BI435" s="168">
        <f t="shared" si="123"/>
        <v>0</v>
      </c>
      <c r="BJ435" s="14" t="s">
        <v>153</v>
      </c>
      <c r="BK435" s="169">
        <f t="shared" si="124"/>
        <v>0</v>
      </c>
      <c r="BL435" s="14" t="s">
        <v>204</v>
      </c>
      <c r="BM435" s="167" t="s">
        <v>1066</v>
      </c>
    </row>
    <row r="436" spans="1:65" s="12" customFormat="1" ht="22.9" customHeight="1">
      <c r="B436" s="143"/>
      <c r="D436" s="144" t="s">
        <v>73</v>
      </c>
      <c r="E436" s="154" t="s">
        <v>1067</v>
      </c>
      <c r="F436" s="154" t="s">
        <v>1068</v>
      </c>
      <c r="I436" s="146"/>
      <c r="J436" s="155">
        <f>BK436</f>
        <v>0</v>
      </c>
      <c r="L436" s="143"/>
      <c r="M436" s="148"/>
      <c r="N436" s="149"/>
      <c r="O436" s="149"/>
      <c r="P436" s="150">
        <f>SUM(P437:P449)</f>
        <v>0</v>
      </c>
      <c r="Q436" s="149"/>
      <c r="R436" s="150">
        <f>SUM(R437:R449)</f>
        <v>0</v>
      </c>
      <c r="S436" s="149"/>
      <c r="T436" s="151">
        <f>SUM(T437:T449)</f>
        <v>0</v>
      </c>
      <c r="AR436" s="144" t="s">
        <v>153</v>
      </c>
      <c r="AT436" s="152" t="s">
        <v>73</v>
      </c>
      <c r="AU436" s="152" t="s">
        <v>82</v>
      </c>
      <c r="AY436" s="144" t="s">
        <v>175</v>
      </c>
      <c r="BK436" s="153">
        <f>SUM(BK437:BK449)</f>
        <v>0</v>
      </c>
    </row>
    <row r="437" spans="1:65" s="2" customFormat="1" ht="24.2" customHeight="1">
      <c r="A437" s="29"/>
      <c r="B437" s="121"/>
      <c r="C437" s="156" t="s">
        <v>1069</v>
      </c>
      <c r="D437" s="156" t="s">
        <v>177</v>
      </c>
      <c r="E437" s="157" t="s">
        <v>1070</v>
      </c>
      <c r="F437" s="158" t="s">
        <v>1071</v>
      </c>
      <c r="G437" s="159" t="s">
        <v>284</v>
      </c>
      <c r="H437" s="160">
        <v>1</v>
      </c>
      <c r="I437" s="161"/>
      <c r="J437" s="160">
        <f t="shared" ref="J437:J449" si="125">ROUND(I437*H437,3)</f>
        <v>0</v>
      </c>
      <c r="K437" s="162"/>
      <c r="L437" s="30"/>
      <c r="M437" s="163" t="s">
        <v>1</v>
      </c>
      <c r="N437" s="164" t="s">
        <v>40</v>
      </c>
      <c r="O437" s="55"/>
      <c r="P437" s="165">
        <f t="shared" ref="P437:P449" si="126">O437*H437</f>
        <v>0</v>
      </c>
      <c r="Q437" s="165">
        <v>0</v>
      </c>
      <c r="R437" s="165">
        <f t="shared" ref="R437:R449" si="127">Q437*H437</f>
        <v>0</v>
      </c>
      <c r="S437" s="165">
        <v>0</v>
      </c>
      <c r="T437" s="166">
        <f t="shared" ref="T437:T449" si="128">S437*H437</f>
        <v>0</v>
      </c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R437" s="167" t="s">
        <v>204</v>
      </c>
      <c r="AT437" s="167" t="s">
        <v>177</v>
      </c>
      <c r="AU437" s="167" t="s">
        <v>153</v>
      </c>
      <c r="AY437" s="14" t="s">
        <v>175</v>
      </c>
      <c r="BE437" s="168">
        <f t="shared" ref="BE437:BE449" si="129">IF(N437="základná",J437,0)</f>
        <v>0</v>
      </c>
      <c r="BF437" s="168">
        <f t="shared" ref="BF437:BF449" si="130">IF(N437="znížená",J437,0)</f>
        <v>0</v>
      </c>
      <c r="BG437" s="168">
        <f t="shared" ref="BG437:BG449" si="131">IF(N437="zákl. prenesená",J437,0)</f>
        <v>0</v>
      </c>
      <c r="BH437" s="168">
        <f t="shared" ref="BH437:BH449" si="132">IF(N437="zníž. prenesená",J437,0)</f>
        <v>0</v>
      </c>
      <c r="BI437" s="168">
        <f t="shared" ref="BI437:BI449" si="133">IF(N437="nulová",J437,0)</f>
        <v>0</v>
      </c>
      <c r="BJ437" s="14" t="s">
        <v>153</v>
      </c>
      <c r="BK437" s="169">
        <f t="shared" ref="BK437:BK449" si="134">ROUND(I437*H437,3)</f>
        <v>0</v>
      </c>
      <c r="BL437" s="14" t="s">
        <v>204</v>
      </c>
      <c r="BM437" s="167" t="s">
        <v>1072</v>
      </c>
    </row>
    <row r="438" spans="1:65" s="2" customFormat="1" ht="37.9" customHeight="1">
      <c r="A438" s="29"/>
      <c r="B438" s="121"/>
      <c r="C438" s="170" t="s">
        <v>676</v>
      </c>
      <c r="D438" s="170" t="s">
        <v>220</v>
      </c>
      <c r="E438" s="171" t="s">
        <v>1073</v>
      </c>
      <c r="F438" s="172" t="s">
        <v>1074</v>
      </c>
      <c r="G438" s="173" t="s">
        <v>284</v>
      </c>
      <c r="H438" s="174">
        <v>1</v>
      </c>
      <c r="I438" s="175"/>
      <c r="J438" s="174">
        <f t="shared" si="125"/>
        <v>0</v>
      </c>
      <c r="K438" s="176"/>
      <c r="L438" s="177"/>
      <c r="M438" s="178" t="s">
        <v>1</v>
      </c>
      <c r="N438" s="179" t="s">
        <v>40</v>
      </c>
      <c r="O438" s="55"/>
      <c r="P438" s="165">
        <f t="shared" si="126"/>
        <v>0</v>
      </c>
      <c r="Q438" s="165">
        <v>0</v>
      </c>
      <c r="R438" s="165">
        <f t="shared" si="127"/>
        <v>0</v>
      </c>
      <c r="S438" s="165">
        <v>0</v>
      </c>
      <c r="T438" s="166">
        <f t="shared" si="128"/>
        <v>0</v>
      </c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R438" s="167" t="s">
        <v>235</v>
      </c>
      <c r="AT438" s="167" t="s">
        <v>220</v>
      </c>
      <c r="AU438" s="167" t="s">
        <v>153</v>
      </c>
      <c r="AY438" s="14" t="s">
        <v>175</v>
      </c>
      <c r="BE438" s="168">
        <f t="shared" si="129"/>
        <v>0</v>
      </c>
      <c r="BF438" s="168">
        <f t="shared" si="130"/>
        <v>0</v>
      </c>
      <c r="BG438" s="168">
        <f t="shared" si="131"/>
        <v>0</v>
      </c>
      <c r="BH438" s="168">
        <f t="shared" si="132"/>
        <v>0</v>
      </c>
      <c r="BI438" s="168">
        <f t="shared" si="133"/>
        <v>0</v>
      </c>
      <c r="BJ438" s="14" t="s">
        <v>153</v>
      </c>
      <c r="BK438" s="169">
        <f t="shared" si="134"/>
        <v>0</v>
      </c>
      <c r="BL438" s="14" t="s">
        <v>204</v>
      </c>
      <c r="BM438" s="167" t="s">
        <v>1075</v>
      </c>
    </row>
    <row r="439" spans="1:65" s="2" customFormat="1" ht="24.2" customHeight="1">
      <c r="A439" s="29"/>
      <c r="B439" s="121"/>
      <c r="C439" s="156" t="s">
        <v>1076</v>
      </c>
      <c r="D439" s="156" t="s">
        <v>177</v>
      </c>
      <c r="E439" s="157" t="s">
        <v>1077</v>
      </c>
      <c r="F439" s="158" t="s">
        <v>1078</v>
      </c>
      <c r="G439" s="159" t="s">
        <v>284</v>
      </c>
      <c r="H439" s="160">
        <v>1</v>
      </c>
      <c r="I439" s="161"/>
      <c r="J439" s="160">
        <f t="shared" si="125"/>
        <v>0</v>
      </c>
      <c r="K439" s="162"/>
      <c r="L439" s="30"/>
      <c r="M439" s="163" t="s">
        <v>1</v>
      </c>
      <c r="N439" s="164" t="s">
        <v>40</v>
      </c>
      <c r="O439" s="55"/>
      <c r="P439" s="165">
        <f t="shared" si="126"/>
        <v>0</v>
      </c>
      <c r="Q439" s="165">
        <v>0</v>
      </c>
      <c r="R439" s="165">
        <f t="shared" si="127"/>
        <v>0</v>
      </c>
      <c r="S439" s="165">
        <v>0</v>
      </c>
      <c r="T439" s="166">
        <f t="shared" si="128"/>
        <v>0</v>
      </c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R439" s="167" t="s">
        <v>204</v>
      </c>
      <c r="AT439" s="167" t="s">
        <v>177</v>
      </c>
      <c r="AU439" s="167" t="s">
        <v>153</v>
      </c>
      <c r="AY439" s="14" t="s">
        <v>175</v>
      </c>
      <c r="BE439" s="168">
        <f t="shared" si="129"/>
        <v>0</v>
      </c>
      <c r="BF439" s="168">
        <f t="shared" si="130"/>
        <v>0</v>
      </c>
      <c r="BG439" s="168">
        <f t="shared" si="131"/>
        <v>0</v>
      </c>
      <c r="BH439" s="168">
        <f t="shared" si="132"/>
        <v>0</v>
      </c>
      <c r="BI439" s="168">
        <f t="shared" si="133"/>
        <v>0</v>
      </c>
      <c r="BJ439" s="14" t="s">
        <v>153</v>
      </c>
      <c r="BK439" s="169">
        <f t="shared" si="134"/>
        <v>0</v>
      </c>
      <c r="BL439" s="14" t="s">
        <v>204</v>
      </c>
      <c r="BM439" s="167" t="s">
        <v>1079</v>
      </c>
    </row>
    <row r="440" spans="1:65" s="2" customFormat="1" ht="49.15" customHeight="1">
      <c r="A440" s="29"/>
      <c r="B440" s="121"/>
      <c r="C440" s="170" t="s">
        <v>680</v>
      </c>
      <c r="D440" s="170" t="s">
        <v>220</v>
      </c>
      <c r="E440" s="171" t="s">
        <v>1080</v>
      </c>
      <c r="F440" s="172" t="s">
        <v>1081</v>
      </c>
      <c r="G440" s="173" t="s">
        <v>284</v>
      </c>
      <c r="H440" s="174">
        <v>1</v>
      </c>
      <c r="I440" s="175"/>
      <c r="J440" s="174">
        <f t="shared" si="125"/>
        <v>0</v>
      </c>
      <c r="K440" s="176"/>
      <c r="L440" s="177"/>
      <c r="M440" s="178" t="s">
        <v>1</v>
      </c>
      <c r="N440" s="179" t="s">
        <v>40</v>
      </c>
      <c r="O440" s="55"/>
      <c r="P440" s="165">
        <f t="shared" si="126"/>
        <v>0</v>
      </c>
      <c r="Q440" s="165">
        <v>0</v>
      </c>
      <c r="R440" s="165">
        <f t="shared" si="127"/>
        <v>0</v>
      </c>
      <c r="S440" s="165">
        <v>0</v>
      </c>
      <c r="T440" s="166">
        <f t="shared" si="128"/>
        <v>0</v>
      </c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R440" s="167" t="s">
        <v>235</v>
      </c>
      <c r="AT440" s="167" t="s">
        <v>220</v>
      </c>
      <c r="AU440" s="167" t="s">
        <v>153</v>
      </c>
      <c r="AY440" s="14" t="s">
        <v>175</v>
      </c>
      <c r="BE440" s="168">
        <f t="shared" si="129"/>
        <v>0</v>
      </c>
      <c r="BF440" s="168">
        <f t="shared" si="130"/>
        <v>0</v>
      </c>
      <c r="BG440" s="168">
        <f t="shared" si="131"/>
        <v>0</v>
      </c>
      <c r="BH440" s="168">
        <f t="shared" si="132"/>
        <v>0</v>
      </c>
      <c r="BI440" s="168">
        <f t="shared" si="133"/>
        <v>0</v>
      </c>
      <c r="BJ440" s="14" t="s">
        <v>153</v>
      </c>
      <c r="BK440" s="169">
        <f t="shared" si="134"/>
        <v>0</v>
      </c>
      <c r="BL440" s="14" t="s">
        <v>204</v>
      </c>
      <c r="BM440" s="167" t="s">
        <v>1082</v>
      </c>
    </row>
    <row r="441" spans="1:65" s="2" customFormat="1" ht="24.2" customHeight="1">
      <c r="A441" s="29"/>
      <c r="B441" s="121"/>
      <c r="C441" s="170" t="s">
        <v>1083</v>
      </c>
      <c r="D441" s="170" t="s">
        <v>220</v>
      </c>
      <c r="E441" s="171" t="s">
        <v>1084</v>
      </c>
      <c r="F441" s="172" t="s">
        <v>1085</v>
      </c>
      <c r="G441" s="173" t="s">
        <v>284</v>
      </c>
      <c r="H441" s="174">
        <v>7</v>
      </c>
      <c r="I441" s="175"/>
      <c r="J441" s="174">
        <f t="shared" si="125"/>
        <v>0</v>
      </c>
      <c r="K441" s="176"/>
      <c r="L441" s="177"/>
      <c r="M441" s="178" t="s">
        <v>1</v>
      </c>
      <c r="N441" s="179" t="s">
        <v>40</v>
      </c>
      <c r="O441" s="55"/>
      <c r="P441" s="165">
        <f t="shared" si="126"/>
        <v>0</v>
      </c>
      <c r="Q441" s="165">
        <v>0</v>
      </c>
      <c r="R441" s="165">
        <f t="shared" si="127"/>
        <v>0</v>
      </c>
      <c r="S441" s="165">
        <v>0</v>
      </c>
      <c r="T441" s="166">
        <f t="shared" si="128"/>
        <v>0</v>
      </c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R441" s="167" t="s">
        <v>235</v>
      </c>
      <c r="AT441" s="167" t="s">
        <v>220</v>
      </c>
      <c r="AU441" s="167" t="s">
        <v>153</v>
      </c>
      <c r="AY441" s="14" t="s">
        <v>175</v>
      </c>
      <c r="BE441" s="168">
        <f t="shared" si="129"/>
        <v>0</v>
      </c>
      <c r="BF441" s="168">
        <f t="shared" si="130"/>
        <v>0</v>
      </c>
      <c r="BG441" s="168">
        <f t="shared" si="131"/>
        <v>0</v>
      </c>
      <c r="BH441" s="168">
        <f t="shared" si="132"/>
        <v>0</v>
      </c>
      <c r="BI441" s="168">
        <f t="shared" si="133"/>
        <v>0</v>
      </c>
      <c r="BJ441" s="14" t="s">
        <v>153</v>
      </c>
      <c r="BK441" s="169">
        <f t="shared" si="134"/>
        <v>0</v>
      </c>
      <c r="BL441" s="14" t="s">
        <v>204</v>
      </c>
      <c r="BM441" s="167" t="s">
        <v>1086</v>
      </c>
    </row>
    <row r="442" spans="1:65" s="2" customFormat="1" ht="24.2" customHeight="1">
      <c r="A442" s="29"/>
      <c r="B442" s="121"/>
      <c r="C442" s="170" t="s">
        <v>683</v>
      </c>
      <c r="D442" s="170" t="s">
        <v>220</v>
      </c>
      <c r="E442" s="171" t="s">
        <v>1087</v>
      </c>
      <c r="F442" s="172" t="s">
        <v>1088</v>
      </c>
      <c r="G442" s="173" t="s">
        <v>284</v>
      </c>
      <c r="H442" s="174">
        <v>1</v>
      </c>
      <c r="I442" s="175"/>
      <c r="J442" s="174">
        <f t="shared" si="125"/>
        <v>0</v>
      </c>
      <c r="K442" s="176"/>
      <c r="L442" s="177"/>
      <c r="M442" s="178" t="s">
        <v>1</v>
      </c>
      <c r="N442" s="179" t="s">
        <v>40</v>
      </c>
      <c r="O442" s="55"/>
      <c r="P442" s="165">
        <f t="shared" si="126"/>
        <v>0</v>
      </c>
      <c r="Q442" s="165">
        <v>0</v>
      </c>
      <c r="R442" s="165">
        <f t="shared" si="127"/>
        <v>0</v>
      </c>
      <c r="S442" s="165">
        <v>0</v>
      </c>
      <c r="T442" s="166">
        <f t="shared" si="128"/>
        <v>0</v>
      </c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R442" s="167" t="s">
        <v>235</v>
      </c>
      <c r="AT442" s="167" t="s">
        <v>220</v>
      </c>
      <c r="AU442" s="167" t="s">
        <v>153</v>
      </c>
      <c r="AY442" s="14" t="s">
        <v>175</v>
      </c>
      <c r="BE442" s="168">
        <f t="shared" si="129"/>
        <v>0</v>
      </c>
      <c r="BF442" s="168">
        <f t="shared" si="130"/>
        <v>0</v>
      </c>
      <c r="BG442" s="168">
        <f t="shared" si="131"/>
        <v>0</v>
      </c>
      <c r="BH442" s="168">
        <f t="shared" si="132"/>
        <v>0</v>
      </c>
      <c r="BI442" s="168">
        <f t="shared" si="133"/>
        <v>0</v>
      </c>
      <c r="BJ442" s="14" t="s">
        <v>153</v>
      </c>
      <c r="BK442" s="169">
        <f t="shared" si="134"/>
        <v>0</v>
      </c>
      <c r="BL442" s="14" t="s">
        <v>204</v>
      </c>
      <c r="BM442" s="167" t="s">
        <v>1089</v>
      </c>
    </row>
    <row r="443" spans="1:65" s="2" customFormat="1" ht="24.2" customHeight="1">
      <c r="A443" s="29"/>
      <c r="B443" s="121"/>
      <c r="C443" s="170" t="s">
        <v>1090</v>
      </c>
      <c r="D443" s="170" t="s">
        <v>220</v>
      </c>
      <c r="E443" s="171" t="s">
        <v>1091</v>
      </c>
      <c r="F443" s="172" t="s">
        <v>1092</v>
      </c>
      <c r="G443" s="173" t="s">
        <v>284</v>
      </c>
      <c r="H443" s="174">
        <v>1</v>
      </c>
      <c r="I443" s="175"/>
      <c r="J443" s="174">
        <f t="shared" si="125"/>
        <v>0</v>
      </c>
      <c r="K443" s="176"/>
      <c r="L443" s="177"/>
      <c r="M443" s="178" t="s">
        <v>1</v>
      </c>
      <c r="N443" s="179" t="s">
        <v>40</v>
      </c>
      <c r="O443" s="55"/>
      <c r="P443" s="165">
        <f t="shared" si="126"/>
        <v>0</v>
      </c>
      <c r="Q443" s="165">
        <v>0</v>
      </c>
      <c r="R443" s="165">
        <f t="shared" si="127"/>
        <v>0</v>
      </c>
      <c r="S443" s="165">
        <v>0</v>
      </c>
      <c r="T443" s="166">
        <f t="shared" si="128"/>
        <v>0</v>
      </c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R443" s="167" t="s">
        <v>235</v>
      </c>
      <c r="AT443" s="167" t="s">
        <v>220</v>
      </c>
      <c r="AU443" s="167" t="s">
        <v>153</v>
      </c>
      <c r="AY443" s="14" t="s">
        <v>175</v>
      </c>
      <c r="BE443" s="168">
        <f t="shared" si="129"/>
        <v>0</v>
      </c>
      <c r="BF443" s="168">
        <f t="shared" si="130"/>
        <v>0</v>
      </c>
      <c r="BG443" s="168">
        <f t="shared" si="131"/>
        <v>0</v>
      </c>
      <c r="BH443" s="168">
        <f t="shared" si="132"/>
        <v>0</v>
      </c>
      <c r="BI443" s="168">
        <f t="shared" si="133"/>
        <v>0</v>
      </c>
      <c r="BJ443" s="14" t="s">
        <v>153</v>
      </c>
      <c r="BK443" s="169">
        <f t="shared" si="134"/>
        <v>0</v>
      </c>
      <c r="BL443" s="14" t="s">
        <v>204</v>
      </c>
      <c r="BM443" s="167" t="s">
        <v>1093</v>
      </c>
    </row>
    <row r="444" spans="1:65" s="2" customFormat="1" ht="24.2" customHeight="1">
      <c r="A444" s="29"/>
      <c r="B444" s="121"/>
      <c r="C444" s="170" t="s">
        <v>687</v>
      </c>
      <c r="D444" s="170" t="s">
        <v>220</v>
      </c>
      <c r="E444" s="171" t="s">
        <v>1094</v>
      </c>
      <c r="F444" s="172" t="s">
        <v>1095</v>
      </c>
      <c r="G444" s="173" t="s">
        <v>284</v>
      </c>
      <c r="H444" s="174">
        <v>4</v>
      </c>
      <c r="I444" s="175"/>
      <c r="J444" s="174">
        <f t="shared" si="125"/>
        <v>0</v>
      </c>
      <c r="K444" s="176"/>
      <c r="L444" s="177"/>
      <c r="M444" s="178" t="s">
        <v>1</v>
      </c>
      <c r="N444" s="179" t="s">
        <v>40</v>
      </c>
      <c r="O444" s="55"/>
      <c r="P444" s="165">
        <f t="shared" si="126"/>
        <v>0</v>
      </c>
      <c r="Q444" s="165">
        <v>0</v>
      </c>
      <c r="R444" s="165">
        <f t="shared" si="127"/>
        <v>0</v>
      </c>
      <c r="S444" s="165">
        <v>0</v>
      </c>
      <c r="T444" s="166">
        <f t="shared" si="128"/>
        <v>0</v>
      </c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  <c r="AR444" s="167" t="s">
        <v>235</v>
      </c>
      <c r="AT444" s="167" t="s">
        <v>220</v>
      </c>
      <c r="AU444" s="167" t="s">
        <v>153</v>
      </c>
      <c r="AY444" s="14" t="s">
        <v>175</v>
      </c>
      <c r="BE444" s="168">
        <f t="shared" si="129"/>
        <v>0</v>
      </c>
      <c r="BF444" s="168">
        <f t="shared" si="130"/>
        <v>0</v>
      </c>
      <c r="BG444" s="168">
        <f t="shared" si="131"/>
        <v>0</v>
      </c>
      <c r="BH444" s="168">
        <f t="shared" si="132"/>
        <v>0</v>
      </c>
      <c r="BI444" s="168">
        <f t="shared" si="133"/>
        <v>0</v>
      </c>
      <c r="BJ444" s="14" t="s">
        <v>153</v>
      </c>
      <c r="BK444" s="169">
        <f t="shared" si="134"/>
        <v>0</v>
      </c>
      <c r="BL444" s="14" t="s">
        <v>204</v>
      </c>
      <c r="BM444" s="167" t="s">
        <v>1096</v>
      </c>
    </row>
    <row r="445" spans="1:65" s="2" customFormat="1" ht="24.2" customHeight="1">
      <c r="A445" s="29"/>
      <c r="B445" s="121"/>
      <c r="C445" s="170" t="s">
        <v>1097</v>
      </c>
      <c r="D445" s="170" t="s">
        <v>220</v>
      </c>
      <c r="E445" s="171" t="s">
        <v>1098</v>
      </c>
      <c r="F445" s="172" t="s">
        <v>1099</v>
      </c>
      <c r="G445" s="173" t="s">
        <v>284</v>
      </c>
      <c r="H445" s="174">
        <v>1</v>
      </c>
      <c r="I445" s="175"/>
      <c r="J445" s="174">
        <f t="shared" si="125"/>
        <v>0</v>
      </c>
      <c r="K445" s="176"/>
      <c r="L445" s="177"/>
      <c r="M445" s="178" t="s">
        <v>1</v>
      </c>
      <c r="N445" s="179" t="s">
        <v>40</v>
      </c>
      <c r="O445" s="55"/>
      <c r="P445" s="165">
        <f t="shared" si="126"/>
        <v>0</v>
      </c>
      <c r="Q445" s="165">
        <v>0</v>
      </c>
      <c r="R445" s="165">
        <f t="shared" si="127"/>
        <v>0</v>
      </c>
      <c r="S445" s="165">
        <v>0</v>
      </c>
      <c r="T445" s="166">
        <f t="shared" si="128"/>
        <v>0</v>
      </c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R445" s="167" t="s">
        <v>235</v>
      </c>
      <c r="AT445" s="167" t="s">
        <v>220</v>
      </c>
      <c r="AU445" s="167" t="s">
        <v>153</v>
      </c>
      <c r="AY445" s="14" t="s">
        <v>175</v>
      </c>
      <c r="BE445" s="168">
        <f t="shared" si="129"/>
        <v>0</v>
      </c>
      <c r="BF445" s="168">
        <f t="shared" si="130"/>
        <v>0</v>
      </c>
      <c r="BG445" s="168">
        <f t="shared" si="131"/>
        <v>0</v>
      </c>
      <c r="BH445" s="168">
        <f t="shared" si="132"/>
        <v>0</v>
      </c>
      <c r="BI445" s="168">
        <f t="shared" si="133"/>
        <v>0</v>
      </c>
      <c r="BJ445" s="14" t="s">
        <v>153</v>
      </c>
      <c r="BK445" s="169">
        <f t="shared" si="134"/>
        <v>0</v>
      </c>
      <c r="BL445" s="14" t="s">
        <v>204</v>
      </c>
      <c r="BM445" s="167" t="s">
        <v>1100</v>
      </c>
    </row>
    <row r="446" spans="1:65" s="2" customFormat="1" ht="24.2" customHeight="1">
      <c r="A446" s="29"/>
      <c r="B446" s="121"/>
      <c r="C446" s="170" t="s">
        <v>692</v>
      </c>
      <c r="D446" s="170" t="s">
        <v>220</v>
      </c>
      <c r="E446" s="171" t="s">
        <v>1101</v>
      </c>
      <c r="F446" s="172" t="s">
        <v>1102</v>
      </c>
      <c r="G446" s="173" t="s">
        <v>284</v>
      </c>
      <c r="H446" s="174">
        <v>1</v>
      </c>
      <c r="I446" s="175"/>
      <c r="J446" s="174">
        <f t="shared" si="125"/>
        <v>0</v>
      </c>
      <c r="K446" s="176"/>
      <c r="L446" s="177"/>
      <c r="M446" s="178" t="s">
        <v>1</v>
      </c>
      <c r="N446" s="179" t="s">
        <v>40</v>
      </c>
      <c r="O446" s="55"/>
      <c r="P446" s="165">
        <f t="shared" si="126"/>
        <v>0</v>
      </c>
      <c r="Q446" s="165">
        <v>0</v>
      </c>
      <c r="R446" s="165">
        <f t="shared" si="127"/>
        <v>0</v>
      </c>
      <c r="S446" s="165">
        <v>0</v>
      </c>
      <c r="T446" s="166">
        <f t="shared" si="128"/>
        <v>0</v>
      </c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R446" s="167" t="s">
        <v>235</v>
      </c>
      <c r="AT446" s="167" t="s">
        <v>220</v>
      </c>
      <c r="AU446" s="167" t="s">
        <v>153</v>
      </c>
      <c r="AY446" s="14" t="s">
        <v>175</v>
      </c>
      <c r="BE446" s="168">
        <f t="shared" si="129"/>
        <v>0</v>
      </c>
      <c r="BF446" s="168">
        <f t="shared" si="130"/>
        <v>0</v>
      </c>
      <c r="BG446" s="168">
        <f t="shared" si="131"/>
        <v>0</v>
      </c>
      <c r="BH446" s="168">
        <f t="shared" si="132"/>
        <v>0</v>
      </c>
      <c r="BI446" s="168">
        <f t="shared" si="133"/>
        <v>0</v>
      </c>
      <c r="BJ446" s="14" t="s">
        <v>153</v>
      </c>
      <c r="BK446" s="169">
        <f t="shared" si="134"/>
        <v>0</v>
      </c>
      <c r="BL446" s="14" t="s">
        <v>204</v>
      </c>
      <c r="BM446" s="167" t="s">
        <v>1103</v>
      </c>
    </row>
    <row r="447" spans="1:65" s="2" customFormat="1" ht="24.2" customHeight="1">
      <c r="A447" s="29"/>
      <c r="B447" s="121"/>
      <c r="C447" s="170" t="s">
        <v>1104</v>
      </c>
      <c r="D447" s="170" t="s">
        <v>220</v>
      </c>
      <c r="E447" s="171" t="s">
        <v>1105</v>
      </c>
      <c r="F447" s="172" t="s">
        <v>1106</v>
      </c>
      <c r="G447" s="173" t="s">
        <v>284</v>
      </c>
      <c r="H447" s="174">
        <v>1</v>
      </c>
      <c r="I447" s="175"/>
      <c r="J447" s="174">
        <f t="shared" si="125"/>
        <v>0</v>
      </c>
      <c r="K447" s="176"/>
      <c r="L447" s="177"/>
      <c r="M447" s="178" t="s">
        <v>1</v>
      </c>
      <c r="N447" s="179" t="s">
        <v>40</v>
      </c>
      <c r="O447" s="55"/>
      <c r="P447" s="165">
        <f t="shared" si="126"/>
        <v>0</v>
      </c>
      <c r="Q447" s="165">
        <v>0</v>
      </c>
      <c r="R447" s="165">
        <f t="shared" si="127"/>
        <v>0</v>
      </c>
      <c r="S447" s="165">
        <v>0</v>
      </c>
      <c r="T447" s="166">
        <f t="shared" si="128"/>
        <v>0</v>
      </c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R447" s="167" t="s">
        <v>235</v>
      </c>
      <c r="AT447" s="167" t="s">
        <v>220</v>
      </c>
      <c r="AU447" s="167" t="s">
        <v>153</v>
      </c>
      <c r="AY447" s="14" t="s">
        <v>175</v>
      </c>
      <c r="BE447" s="168">
        <f t="shared" si="129"/>
        <v>0</v>
      </c>
      <c r="BF447" s="168">
        <f t="shared" si="130"/>
        <v>0</v>
      </c>
      <c r="BG447" s="168">
        <f t="shared" si="131"/>
        <v>0</v>
      </c>
      <c r="BH447" s="168">
        <f t="shared" si="132"/>
        <v>0</v>
      </c>
      <c r="BI447" s="168">
        <f t="shared" si="133"/>
        <v>0</v>
      </c>
      <c r="BJ447" s="14" t="s">
        <v>153</v>
      </c>
      <c r="BK447" s="169">
        <f t="shared" si="134"/>
        <v>0</v>
      </c>
      <c r="BL447" s="14" t="s">
        <v>204</v>
      </c>
      <c r="BM447" s="167" t="s">
        <v>1107</v>
      </c>
    </row>
    <row r="448" spans="1:65" s="2" customFormat="1" ht="24.2" customHeight="1">
      <c r="A448" s="29"/>
      <c r="B448" s="121"/>
      <c r="C448" s="170" t="s">
        <v>696</v>
      </c>
      <c r="D448" s="170" t="s">
        <v>220</v>
      </c>
      <c r="E448" s="171" t="s">
        <v>1108</v>
      </c>
      <c r="F448" s="172" t="s">
        <v>1109</v>
      </c>
      <c r="G448" s="173" t="s">
        <v>284</v>
      </c>
      <c r="H448" s="174">
        <v>1</v>
      </c>
      <c r="I448" s="175"/>
      <c r="J448" s="174">
        <f t="shared" si="125"/>
        <v>0</v>
      </c>
      <c r="K448" s="176"/>
      <c r="L448" s="177"/>
      <c r="M448" s="178" t="s">
        <v>1</v>
      </c>
      <c r="N448" s="179" t="s">
        <v>40</v>
      </c>
      <c r="O448" s="55"/>
      <c r="P448" s="165">
        <f t="shared" si="126"/>
        <v>0</v>
      </c>
      <c r="Q448" s="165">
        <v>0</v>
      </c>
      <c r="R448" s="165">
        <f t="shared" si="127"/>
        <v>0</v>
      </c>
      <c r="S448" s="165">
        <v>0</v>
      </c>
      <c r="T448" s="166">
        <f t="shared" si="128"/>
        <v>0</v>
      </c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R448" s="167" t="s">
        <v>235</v>
      </c>
      <c r="AT448" s="167" t="s">
        <v>220</v>
      </c>
      <c r="AU448" s="167" t="s">
        <v>153</v>
      </c>
      <c r="AY448" s="14" t="s">
        <v>175</v>
      </c>
      <c r="BE448" s="168">
        <f t="shared" si="129"/>
        <v>0</v>
      </c>
      <c r="BF448" s="168">
        <f t="shared" si="130"/>
        <v>0</v>
      </c>
      <c r="BG448" s="168">
        <f t="shared" si="131"/>
        <v>0</v>
      </c>
      <c r="BH448" s="168">
        <f t="shared" si="132"/>
        <v>0</v>
      </c>
      <c r="BI448" s="168">
        <f t="shared" si="133"/>
        <v>0</v>
      </c>
      <c r="BJ448" s="14" t="s">
        <v>153</v>
      </c>
      <c r="BK448" s="169">
        <f t="shared" si="134"/>
        <v>0</v>
      </c>
      <c r="BL448" s="14" t="s">
        <v>204</v>
      </c>
      <c r="BM448" s="167" t="s">
        <v>1110</v>
      </c>
    </row>
    <row r="449" spans="1:65" s="2" customFormat="1" ht="24.2" customHeight="1">
      <c r="A449" s="29"/>
      <c r="B449" s="121"/>
      <c r="C449" s="170" t="s">
        <v>1111</v>
      </c>
      <c r="D449" s="170" t="s">
        <v>220</v>
      </c>
      <c r="E449" s="171" t="s">
        <v>1112</v>
      </c>
      <c r="F449" s="172" t="s">
        <v>1113</v>
      </c>
      <c r="G449" s="173" t="s">
        <v>284</v>
      </c>
      <c r="H449" s="174">
        <v>1</v>
      </c>
      <c r="I449" s="175"/>
      <c r="J449" s="174">
        <f t="shared" si="125"/>
        <v>0</v>
      </c>
      <c r="K449" s="176"/>
      <c r="L449" s="177"/>
      <c r="M449" s="178" t="s">
        <v>1</v>
      </c>
      <c r="N449" s="179" t="s">
        <v>40</v>
      </c>
      <c r="O449" s="55"/>
      <c r="P449" s="165">
        <f t="shared" si="126"/>
        <v>0</v>
      </c>
      <c r="Q449" s="165">
        <v>0</v>
      </c>
      <c r="R449" s="165">
        <f t="shared" si="127"/>
        <v>0</v>
      </c>
      <c r="S449" s="165">
        <v>0</v>
      </c>
      <c r="T449" s="166">
        <f t="shared" si="128"/>
        <v>0</v>
      </c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R449" s="167" t="s">
        <v>235</v>
      </c>
      <c r="AT449" s="167" t="s">
        <v>220</v>
      </c>
      <c r="AU449" s="167" t="s">
        <v>153</v>
      </c>
      <c r="AY449" s="14" t="s">
        <v>175</v>
      </c>
      <c r="BE449" s="168">
        <f t="shared" si="129"/>
        <v>0</v>
      </c>
      <c r="BF449" s="168">
        <f t="shared" si="130"/>
        <v>0</v>
      </c>
      <c r="BG449" s="168">
        <f t="shared" si="131"/>
        <v>0</v>
      </c>
      <c r="BH449" s="168">
        <f t="shared" si="132"/>
        <v>0</v>
      </c>
      <c r="BI449" s="168">
        <f t="shared" si="133"/>
        <v>0</v>
      </c>
      <c r="BJ449" s="14" t="s">
        <v>153</v>
      </c>
      <c r="BK449" s="169">
        <f t="shared" si="134"/>
        <v>0</v>
      </c>
      <c r="BL449" s="14" t="s">
        <v>204</v>
      </c>
      <c r="BM449" s="167" t="s">
        <v>1114</v>
      </c>
    </row>
    <row r="450" spans="1:65" s="12" customFormat="1" ht="22.9" customHeight="1">
      <c r="B450" s="143"/>
      <c r="D450" s="144" t="s">
        <v>73</v>
      </c>
      <c r="E450" s="154" t="s">
        <v>1115</v>
      </c>
      <c r="F450" s="154" t="s">
        <v>1116</v>
      </c>
      <c r="I450" s="146"/>
      <c r="J450" s="155">
        <f>BK450</f>
        <v>0</v>
      </c>
      <c r="L450" s="143"/>
      <c r="M450" s="148"/>
      <c r="N450" s="149"/>
      <c r="O450" s="149"/>
      <c r="P450" s="150">
        <f>SUM(P451:P459)</f>
        <v>0</v>
      </c>
      <c r="Q450" s="149"/>
      <c r="R450" s="150">
        <f>SUM(R451:R459)</f>
        <v>0</v>
      </c>
      <c r="S450" s="149"/>
      <c r="T450" s="151">
        <f>SUM(T451:T459)</f>
        <v>0</v>
      </c>
      <c r="AR450" s="144" t="s">
        <v>153</v>
      </c>
      <c r="AT450" s="152" t="s">
        <v>73</v>
      </c>
      <c r="AU450" s="152" t="s">
        <v>82</v>
      </c>
      <c r="AY450" s="144" t="s">
        <v>175</v>
      </c>
      <c r="BK450" s="153">
        <f>SUM(BK451:BK459)</f>
        <v>0</v>
      </c>
    </row>
    <row r="451" spans="1:65" s="2" customFormat="1" ht="24.2" customHeight="1">
      <c r="A451" s="29"/>
      <c r="B451" s="121"/>
      <c r="C451" s="156" t="s">
        <v>699</v>
      </c>
      <c r="D451" s="156" t="s">
        <v>177</v>
      </c>
      <c r="E451" s="157" t="s">
        <v>1117</v>
      </c>
      <c r="F451" s="158" t="s">
        <v>1118</v>
      </c>
      <c r="G451" s="159" t="s">
        <v>284</v>
      </c>
      <c r="H451" s="160">
        <v>1</v>
      </c>
      <c r="I451" s="161"/>
      <c r="J451" s="160">
        <f t="shared" ref="J451:J459" si="135">ROUND(I451*H451,3)</f>
        <v>0</v>
      </c>
      <c r="K451" s="162"/>
      <c r="L451" s="30"/>
      <c r="M451" s="163" t="s">
        <v>1</v>
      </c>
      <c r="N451" s="164" t="s">
        <v>40</v>
      </c>
      <c r="O451" s="55"/>
      <c r="P451" s="165">
        <f t="shared" ref="P451:P459" si="136">O451*H451</f>
        <v>0</v>
      </c>
      <c r="Q451" s="165">
        <v>0</v>
      </c>
      <c r="R451" s="165">
        <f t="shared" ref="R451:R459" si="137">Q451*H451</f>
        <v>0</v>
      </c>
      <c r="S451" s="165">
        <v>0</v>
      </c>
      <c r="T451" s="166">
        <f t="shared" ref="T451:T459" si="138">S451*H451</f>
        <v>0</v>
      </c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R451" s="167" t="s">
        <v>204</v>
      </c>
      <c r="AT451" s="167" t="s">
        <v>177</v>
      </c>
      <c r="AU451" s="167" t="s">
        <v>153</v>
      </c>
      <c r="AY451" s="14" t="s">
        <v>175</v>
      </c>
      <c r="BE451" s="168">
        <f t="shared" ref="BE451:BE459" si="139">IF(N451="základná",J451,0)</f>
        <v>0</v>
      </c>
      <c r="BF451" s="168">
        <f t="shared" ref="BF451:BF459" si="140">IF(N451="znížená",J451,0)</f>
        <v>0</v>
      </c>
      <c r="BG451" s="168">
        <f t="shared" ref="BG451:BG459" si="141">IF(N451="zákl. prenesená",J451,0)</f>
        <v>0</v>
      </c>
      <c r="BH451" s="168">
        <f t="shared" ref="BH451:BH459" si="142">IF(N451="zníž. prenesená",J451,0)</f>
        <v>0</v>
      </c>
      <c r="BI451" s="168">
        <f t="shared" ref="BI451:BI459" si="143">IF(N451="nulová",J451,0)</f>
        <v>0</v>
      </c>
      <c r="BJ451" s="14" t="s">
        <v>153</v>
      </c>
      <c r="BK451" s="169">
        <f t="shared" ref="BK451:BK459" si="144">ROUND(I451*H451,3)</f>
        <v>0</v>
      </c>
      <c r="BL451" s="14" t="s">
        <v>204</v>
      </c>
      <c r="BM451" s="167" t="s">
        <v>1119</v>
      </c>
    </row>
    <row r="452" spans="1:65" s="2" customFormat="1" ht="37.9" customHeight="1">
      <c r="A452" s="29"/>
      <c r="B452" s="121"/>
      <c r="C452" s="170" t="s">
        <v>1120</v>
      </c>
      <c r="D452" s="170" t="s">
        <v>220</v>
      </c>
      <c r="E452" s="171" t="s">
        <v>1121</v>
      </c>
      <c r="F452" s="172" t="s">
        <v>1122</v>
      </c>
      <c r="G452" s="173" t="s">
        <v>284</v>
      </c>
      <c r="H452" s="174">
        <v>1</v>
      </c>
      <c r="I452" s="175"/>
      <c r="J452" s="174">
        <f t="shared" si="135"/>
        <v>0</v>
      </c>
      <c r="K452" s="176"/>
      <c r="L452" s="177"/>
      <c r="M452" s="178" t="s">
        <v>1</v>
      </c>
      <c r="N452" s="179" t="s">
        <v>40</v>
      </c>
      <c r="O452" s="55"/>
      <c r="P452" s="165">
        <f t="shared" si="136"/>
        <v>0</v>
      </c>
      <c r="Q452" s="165">
        <v>0</v>
      </c>
      <c r="R452" s="165">
        <f t="shared" si="137"/>
        <v>0</v>
      </c>
      <c r="S452" s="165">
        <v>0</v>
      </c>
      <c r="T452" s="166">
        <f t="shared" si="138"/>
        <v>0</v>
      </c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R452" s="167" t="s">
        <v>235</v>
      </c>
      <c r="AT452" s="167" t="s">
        <v>220</v>
      </c>
      <c r="AU452" s="167" t="s">
        <v>153</v>
      </c>
      <c r="AY452" s="14" t="s">
        <v>175</v>
      </c>
      <c r="BE452" s="168">
        <f t="shared" si="139"/>
        <v>0</v>
      </c>
      <c r="BF452" s="168">
        <f t="shared" si="140"/>
        <v>0</v>
      </c>
      <c r="BG452" s="168">
        <f t="shared" si="141"/>
        <v>0</v>
      </c>
      <c r="BH452" s="168">
        <f t="shared" si="142"/>
        <v>0</v>
      </c>
      <c r="BI452" s="168">
        <f t="shared" si="143"/>
        <v>0</v>
      </c>
      <c r="BJ452" s="14" t="s">
        <v>153</v>
      </c>
      <c r="BK452" s="169">
        <f t="shared" si="144"/>
        <v>0</v>
      </c>
      <c r="BL452" s="14" t="s">
        <v>204</v>
      </c>
      <c r="BM452" s="167" t="s">
        <v>1123</v>
      </c>
    </row>
    <row r="453" spans="1:65" s="2" customFormat="1" ht="24.2" customHeight="1">
      <c r="A453" s="29"/>
      <c r="B453" s="121"/>
      <c r="C453" s="170" t="s">
        <v>703</v>
      </c>
      <c r="D453" s="170" t="s">
        <v>220</v>
      </c>
      <c r="E453" s="171" t="s">
        <v>1124</v>
      </c>
      <c r="F453" s="172" t="s">
        <v>1125</v>
      </c>
      <c r="G453" s="173" t="s">
        <v>284</v>
      </c>
      <c r="H453" s="174">
        <v>1</v>
      </c>
      <c r="I453" s="175"/>
      <c r="J453" s="174">
        <f t="shared" si="135"/>
        <v>0</v>
      </c>
      <c r="K453" s="176"/>
      <c r="L453" s="177"/>
      <c r="M453" s="178" t="s">
        <v>1</v>
      </c>
      <c r="N453" s="179" t="s">
        <v>40</v>
      </c>
      <c r="O453" s="55"/>
      <c r="P453" s="165">
        <f t="shared" si="136"/>
        <v>0</v>
      </c>
      <c r="Q453" s="165">
        <v>0</v>
      </c>
      <c r="R453" s="165">
        <f t="shared" si="137"/>
        <v>0</v>
      </c>
      <c r="S453" s="165">
        <v>0</v>
      </c>
      <c r="T453" s="166">
        <f t="shared" si="138"/>
        <v>0</v>
      </c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R453" s="167" t="s">
        <v>235</v>
      </c>
      <c r="AT453" s="167" t="s">
        <v>220</v>
      </c>
      <c r="AU453" s="167" t="s">
        <v>153</v>
      </c>
      <c r="AY453" s="14" t="s">
        <v>175</v>
      </c>
      <c r="BE453" s="168">
        <f t="shared" si="139"/>
        <v>0</v>
      </c>
      <c r="BF453" s="168">
        <f t="shared" si="140"/>
        <v>0</v>
      </c>
      <c r="BG453" s="168">
        <f t="shared" si="141"/>
        <v>0</v>
      </c>
      <c r="BH453" s="168">
        <f t="shared" si="142"/>
        <v>0</v>
      </c>
      <c r="BI453" s="168">
        <f t="shared" si="143"/>
        <v>0</v>
      </c>
      <c r="BJ453" s="14" t="s">
        <v>153</v>
      </c>
      <c r="BK453" s="169">
        <f t="shared" si="144"/>
        <v>0</v>
      </c>
      <c r="BL453" s="14" t="s">
        <v>204</v>
      </c>
      <c r="BM453" s="167" t="s">
        <v>1126</v>
      </c>
    </row>
    <row r="454" spans="1:65" s="2" customFormat="1" ht="24.2" customHeight="1">
      <c r="A454" s="29"/>
      <c r="B454" s="121"/>
      <c r="C454" s="170" t="s">
        <v>1127</v>
      </c>
      <c r="D454" s="170" t="s">
        <v>220</v>
      </c>
      <c r="E454" s="171" t="s">
        <v>1128</v>
      </c>
      <c r="F454" s="172" t="s">
        <v>1129</v>
      </c>
      <c r="G454" s="173" t="s">
        <v>284</v>
      </c>
      <c r="H454" s="174">
        <v>1</v>
      </c>
      <c r="I454" s="175"/>
      <c r="J454" s="174">
        <f t="shared" si="135"/>
        <v>0</v>
      </c>
      <c r="K454" s="176"/>
      <c r="L454" s="177"/>
      <c r="M454" s="178" t="s">
        <v>1</v>
      </c>
      <c r="N454" s="179" t="s">
        <v>40</v>
      </c>
      <c r="O454" s="55"/>
      <c r="P454" s="165">
        <f t="shared" si="136"/>
        <v>0</v>
      </c>
      <c r="Q454" s="165">
        <v>0</v>
      </c>
      <c r="R454" s="165">
        <f t="shared" si="137"/>
        <v>0</v>
      </c>
      <c r="S454" s="165">
        <v>0</v>
      </c>
      <c r="T454" s="166">
        <f t="shared" si="138"/>
        <v>0</v>
      </c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R454" s="167" t="s">
        <v>235</v>
      </c>
      <c r="AT454" s="167" t="s">
        <v>220</v>
      </c>
      <c r="AU454" s="167" t="s">
        <v>153</v>
      </c>
      <c r="AY454" s="14" t="s">
        <v>175</v>
      </c>
      <c r="BE454" s="168">
        <f t="shared" si="139"/>
        <v>0</v>
      </c>
      <c r="BF454" s="168">
        <f t="shared" si="140"/>
        <v>0</v>
      </c>
      <c r="BG454" s="168">
        <f t="shared" si="141"/>
        <v>0</v>
      </c>
      <c r="BH454" s="168">
        <f t="shared" si="142"/>
        <v>0</v>
      </c>
      <c r="BI454" s="168">
        <f t="shared" si="143"/>
        <v>0</v>
      </c>
      <c r="BJ454" s="14" t="s">
        <v>153</v>
      </c>
      <c r="BK454" s="169">
        <f t="shared" si="144"/>
        <v>0</v>
      </c>
      <c r="BL454" s="14" t="s">
        <v>204</v>
      </c>
      <c r="BM454" s="167" t="s">
        <v>1130</v>
      </c>
    </row>
    <row r="455" spans="1:65" s="2" customFormat="1" ht="24.2" customHeight="1">
      <c r="A455" s="29"/>
      <c r="B455" s="121"/>
      <c r="C455" s="156" t="s">
        <v>706</v>
      </c>
      <c r="D455" s="156" t="s">
        <v>177</v>
      </c>
      <c r="E455" s="157" t="s">
        <v>1131</v>
      </c>
      <c r="F455" s="158" t="s">
        <v>1132</v>
      </c>
      <c r="G455" s="159" t="s">
        <v>284</v>
      </c>
      <c r="H455" s="160">
        <v>1</v>
      </c>
      <c r="I455" s="161"/>
      <c r="J455" s="160">
        <f t="shared" si="135"/>
        <v>0</v>
      </c>
      <c r="K455" s="162"/>
      <c r="L455" s="30"/>
      <c r="M455" s="163" t="s">
        <v>1</v>
      </c>
      <c r="N455" s="164" t="s">
        <v>40</v>
      </c>
      <c r="O455" s="55"/>
      <c r="P455" s="165">
        <f t="shared" si="136"/>
        <v>0</v>
      </c>
      <c r="Q455" s="165">
        <v>0</v>
      </c>
      <c r="R455" s="165">
        <f t="shared" si="137"/>
        <v>0</v>
      </c>
      <c r="S455" s="165">
        <v>0</v>
      </c>
      <c r="T455" s="166">
        <f t="shared" si="138"/>
        <v>0</v>
      </c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R455" s="167" t="s">
        <v>204</v>
      </c>
      <c r="AT455" s="167" t="s">
        <v>177</v>
      </c>
      <c r="AU455" s="167" t="s">
        <v>153</v>
      </c>
      <c r="AY455" s="14" t="s">
        <v>175</v>
      </c>
      <c r="BE455" s="168">
        <f t="shared" si="139"/>
        <v>0</v>
      </c>
      <c r="BF455" s="168">
        <f t="shared" si="140"/>
        <v>0</v>
      </c>
      <c r="BG455" s="168">
        <f t="shared" si="141"/>
        <v>0</v>
      </c>
      <c r="BH455" s="168">
        <f t="shared" si="142"/>
        <v>0</v>
      </c>
      <c r="BI455" s="168">
        <f t="shared" si="143"/>
        <v>0</v>
      </c>
      <c r="BJ455" s="14" t="s">
        <v>153</v>
      </c>
      <c r="BK455" s="169">
        <f t="shared" si="144"/>
        <v>0</v>
      </c>
      <c r="BL455" s="14" t="s">
        <v>204</v>
      </c>
      <c r="BM455" s="167" t="s">
        <v>1133</v>
      </c>
    </row>
    <row r="456" spans="1:65" s="2" customFormat="1" ht="24.2" customHeight="1">
      <c r="A456" s="29"/>
      <c r="B456" s="121"/>
      <c r="C456" s="170" t="s">
        <v>1134</v>
      </c>
      <c r="D456" s="170" t="s">
        <v>220</v>
      </c>
      <c r="E456" s="171" t="s">
        <v>1135</v>
      </c>
      <c r="F456" s="172" t="s">
        <v>1136</v>
      </c>
      <c r="G456" s="173" t="s">
        <v>284</v>
      </c>
      <c r="H456" s="174">
        <v>1</v>
      </c>
      <c r="I456" s="175"/>
      <c r="J456" s="174">
        <f t="shared" si="135"/>
        <v>0</v>
      </c>
      <c r="K456" s="176"/>
      <c r="L456" s="177"/>
      <c r="M456" s="178" t="s">
        <v>1</v>
      </c>
      <c r="N456" s="179" t="s">
        <v>40</v>
      </c>
      <c r="O456" s="55"/>
      <c r="P456" s="165">
        <f t="shared" si="136"/>
        <v>0</v>
      </c>
      <c r="Q456" s="165">
        <v>0</v>
      </c>
      <c r="R456" s="165">
        <f t="shared" si="137"/>
        <v>0</v>
      </c>
      <c r="S456" s="165">
        <v>0</v>
      </c>
      <c r="T456" s="166">
        <f t="shared" si="138"/>
        <v>0</v>
      </c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R456" s="167" t="s">
        <v>235</v>
      </c>
      <c r="AT456" s="167" t="s">
        <v>220</v>
      </c>
      <c r="AU456" s="167" t="s">
        <v>153</v>
      </c>
      <c r="AY456" s="14" t="s">
        <v>175</v>
      </c>
      <c r="BE456" s="168">
        <f t="shared" si="139"/>
        <v>0</v>
      </c>
      <c r="BF456" s="168">
        <f t="shared" si="140"/>
        <v>0</v>
      </c>
      <c r="BG456" s="168">
        <f t="shared" si="141"/>
        <v>0</v>
      </c>
      <c r="BH456" s="168">
        <f t="shared" si="142"/>
        <v>0</v>
      </c>
      <c r="BI456" s="168">
        <f t="shared" si="143"/>
        <v>0</v>
      </c>
      <c r="BJ456" s="14" t="s">
        <v>153</v>
      </c>
      <c r="BK456" s="169">
        <f t="shared" si="144"/>
        <v>0</v>
      </c>
      <c r="BL456" s="14" t="s">
        <v>204</v>
      </c>
      <c r="BM456" s="167" t="s">
        <v>1137</v>
      </c>
    </row>
    <row r="457" spans="1:65" s="2" customFormat="1" ht="24.2" customHeight="1">
      <c r="A457" s="29"/>
      <c r="B457" s="121"/>
      <c r="C457" s="156" t="s">
        <v>710</v>
      </c>
      <c r="D457" s="156" t="s">
        <v>177</v>
      </c>
      <c r="E457" s="157" t="s">
        <v>1138</v>
      </c>
      <c r="F457" s="158" t="s">
        <v>1139</v>
      </c>
      <c r="G457" s="159" t="s">
        <v>920</v>
      </c>
      <c r="H457" s="160">
        <v>1</v>
      </c>
      <c r="I457" s="161"/>
      <c r="J457" s="160">
        <f t="shared" si="135"/>
        <v>0</v>
      </c>
      <c r="K457" s="162"/>
      <c r="L457" s="30"/>
      <c r="M457" s="163" t="s">
        <v>1</v>
      </c>
      <c r="N457" s="164" t="s">
        <v>40</v>
      </c>
      <c r="O457" s="55"/>
      <c r="P457" s="165">
        <f t="shared" si="136"/>
        <v>0</v>
      </c>
      <c r="Q457" s="165">
        <v>0</v>
      </c>
      <c r="R457" s="165">
        <f t="shared" si="137"/>
        <v>0</v>
      </c>
      <c r="S457" s="165">
        <v>0</v>
      </c>
      <c r="T457" s="166">
        <f t="shared" si="138"/>
        <v>0</v>
      </c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R457" s="167" t="s">
        <v>204</v>
      </c>
      <c r="AT457" s="167" t="s">
        <v>177</v>
      </c>
      <c r="AU457" s="167" t="s">
        <v>153</v>
      </c>
      <c r="AY457" s="14" t="s">
        <v>175</v>
      </c>
      <c r="BE457" s="168">
        <f t="shared" si="139"/>
        <v>0</v>
      </c>
      <c r="BF457" s="168">
        <f t="shared" si="140"/>
        <v>0</v>
      </c>
      <c r="BG457" s="168">
        <f t="shared" si="141"/>
        <v>0</v>
      </c>
      <c r="BH457" s="168">
        <f t="shared" si="142"/>
        <v>0</v>
      </c>
      <c r="BI457" s="168">
        <f t="shared" si="143"/>
        <v>0</v>
      </c>
      <c r="BJ457" s="14" t="s">
        <v>153</v>
      </c>
      <c r="BK457" s="169">
        <f t="shared" si="144"/>
        <v>0</v>
      </c>
      <c r="BL457" s="14" t="s">
        <v>204</v>
      </c>
      <c r="BM457" s="167" t="s">
        <v>1140</v>
      </c>
    </row>
    <row r="458" spans="1:65" s="2" customFormat="1" ht="14.45" customHeight="1">
      <c r="A458" s="29"/>
      <c r="B458" s="121"/>
      <c r="C458" s="170" t="s">
        <v>1141</v>
      </c>
      <c r="D458" s="170" t="s">
        <v>220</v>
      </c>
      <c r="E458" s="171" t="s">
        <v>1142</v>
      </c>
      <c r="F458" s="172" t="s">
        <v>1143</v>
      </c>
      <c r="G458" s="173" t="s">
        <v>284</v>
      </c>
      <c r="H458" s="174">
        <v>1</v>
      </c>
      <c r="I458" s="175"/>
      <c r="J458" s="174">
        <f t="shared" si="135"/>
        <v>0</v>
      </c>
      <c r="K458" s="176"/>
      <c r="L458" s="177"/>
      <c r="M458" s="178" t="s">
        <v>1</v>
      </c>
      <c r="N458" s="179" t="s">
        <v>40</v>
      </c>
      <c r="O458" s="55"/>
      <c r="P458" s="165">
        <f t="shared" si="136"/>
        <v>0</v>
      </c>
      <c r="Q458" s="165">
        <v>0</v>
      </c>
      <c r="R458" s="165">
        <f t="shared" si="137"/>
        <v>0</v>
      </c>
      <c r="S458" s="165">
        <v>0</v>
      </c>
      <c r="T458" s="166">
        <f t="shared" si="138"/>
        <v>0</v>
      </c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R458" s="167" t="s">
        <v>235</v>
      </c>
      <c r="AT458" s="167" t="s">
        <v>220</v>
      </c>
      <c r="AU458" s="167" t="s">
        <v>153</v>
      </c>
      <c r="AY458" s="14" t="s">
        <v>175</v>
      </c>
      <c r="BE458" s="168">
        <f t="shared" si="139"/>
        <v>0</v>
      </c>
      <c r="BF458" s="168">
        <f t="shared" si="140"/>
        <v>0</v>
      </c>
      <c r="BG458" s="168">
        <f t="shared" si="141"/>
        <v>0</v>
      </c>
      <c r="BH458" s="168">
        <f t="shared" si="142"/>
        <v>0</v>
      </c>
      <c r="BI458" s="168">
        <f t="shared" si="143"/>
        <v>0</v>
      </c>
      <c r="BJ458" s="14" t="s">
        <v>153</v>
      </c>
      <c r="BK458" s="169">
        <f t="shared" si="144"/>
        <v>0</v>
      </c>
      <c r="BL458" s="14" t="s">
        <v>204</v>
      </c>
      <c r="BM458" s="167" t="s">
        <v>1144</v>
      </c>
    </row>
    <row r="459" spans="1:65" s="2" customFormat="1" ht="14.45" customHeight="1">
      <c r="A459" s="29"/>
      <c r="B459" s="121"/>
      <c r="C459" s="156" t="s">
        <v>713</v>
      </c>
      <c r="D459" s="156" t="s">
        <v>177</v>
      </c>
      <c r="E459" s="157" t="s">
        <v>1145</v>
      </c>
      <c r="F459" s="158" t="s">
        <v>1146</v>
      </c>
      <c r="G459" s="159" t="s">
        <v>647</v>
      </c>
      <c r="H459" s="161"/>
      <c r="I459" s="161"/>
      <c r="J459" s="160">
        <f t="shared" si="135"/>
        <v>0</v>
      </c>
      <c r="K459" s="162"/>
      <c r="L459" s="30"/>
      <c r="M459" s="163" t="s">
        <v>1</v>
      </c>
      <c r="N459" s="164" t="s">
        <v>40</v>
      </c>
      <c r="O459" s="55"/>
      <c r="P459" s="165">
        <f t="shared" si="136"/>
        <v>0</v>
      </c>
      <c r="Q459" s="165">
        <v>0</v>
      </c>
      <c r="R459" s="165">
        <f t="shared" si="137"/>
        <v>0</v>
      </c>
      <c r="S459" s="165">
        <v>0</v>
      </c>
      <c r="T459" s="166">
        <f t="shared" si="138"/>
        <v>0</v>
      </c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R459" s="167" t="s">
        <v>204</v>
      </c>
      <c r="AT459" s="167" t="s">
        <v>177</v>
      </c>
      <c r="AU459" s="167" t="s">
        <v>153</v>
      </c>
      <c r="AY459" s="14" t="s">
        <v>175</v>
      </c>
      <c r="BE459" s="168">
        <f t="shared" si="139"/>
        <v>0</v>
      </c>
      <c r="BF459" s="168">
        <f t="shared" si="140"/>
        <v>0</v>
      </c>
      <c r="BG459" s="168">
        <f t="shared" si="141"/>
        <v>0</v>
      </c>
      <c r="BH459" s="168">
        <f t="shared" si="142"/>
        <v>0</v>
      </c>
      <c r="BI459" s="168">
        <f t="shared" si="143"/>
        <v>0</v>
      </c>
      <c r="BJ459" s="14" t="s">
        <v>153</v>
      </c>
      <c r="BK459" s="169">
        <f t="shared" si="144"/>
        <v>0</v>
      </c>
      <c r="BL459" s="14" t="s">
        <v>204</v>
      </c>
      <c r="BM459" s="167" t="s">
        <v>1147</v>
      </c>
    </row>
    <row r="460" spans="1:65" s="12" customFormat="1" ht="22.9" customHeight="1">
      <c r="B460" s="143"/>
      <c r="D460" s="144" t="s">
        <v>73</v>
      </c>
      <c r="E460" s="154" t="s">
        <v>1148</v>
      </c>
      <c r="F460" s="154" t="s">
        <v>1149</v>
      </c>
      <c r="I460" s="146"/>
      <c r="J460" s="155">
        <f>BK460</f>
        <v>0</v>
      </c>
      <c r="L460" s="143"/>
      <c r="M460" s="148"/>
      <c r="N460" s="149"/>
      <c r="O460" s="149"/>
      <c r="P460" s="150">
        <f>SUM(P461:P471)</f>
        <v>0</v>
      </c>
      <c r="Q460" s="149"/>
      <c r="R460" s="150">
        <f>SUM(R461:R471)</f>
        <v>0</v>
      </c>
      <c r="S460" s="149"/>
      <c r="T460" s="151">
        <f>SUM(T461:T471)</f>
        <v>0</v>
      </c>
      <c r="AR460" s="144" t="s">
        <v>153</v>
      </c>
      <c r="AT460" s="152" t="s">
        <v>73</v>
      </c>
      <c r="AU460" s="152" t="s">
        <v>82</v>
      </c>
      <c r="AY460" s="144" t="s">
        <v>175</v>
      </c>
      <c r="BK460" s="153">
        <f>SUM(BK461:BK471)</f>
        <v>0</v>
      </c>
    </row>
    <row r="461" spans="1:65" s="2" customFormat="1" ht="14.45" customHeight="1">
      <c r="A461" s="29"/>
      <c r="B461" s="121"/>
      <c r="C461" s="156" t="s">
        <v>1150</v>
      </c>
      <c r="D461" s="156" t="s">
        <v>177</v>
      </c>
      <c r="E461" s="157" t="s">
        <v>1151</v>
      </c>
      <c r="F461" s="158" t="s">
        <v>1152</v>
      </c>
      <c r="G461" s="159" t="s">
        <v>396</v>
      </c>
      <c r="H461" s="160">
        <v>280</v>
      </c>
      <c r="I461" s="161"/>
      <c r="J461" s="160">
        <f t="shared" ref="J461:J471" si="145">ROUND(I461*H461,3)</f>
        <v>0</v>
      </c>
      <c r="K461" s="162"/>
      <c r="L461" s="30"/>
      <c r="M461" s="163" t="s">
        <v>1</v>
      </c>
      <c r="N461" s="164" t="s">
        <v>40</v>
      </c>
      <c r="O461" s="55"/>
      <c r="P461" s="165">
        <f t="shared" ref="P461:P471" si="146">O461*H461</f>
        <v>0</v>
      </c>
      <c r="Q461" s="165">
        <v>0</v>
      </c>
      <c r="R461" s="165">
        <f t="shared" ref="R461:R471" si="147">Q461*H461</f>
        <v>0</v>
      </c>
      <c r="S461" s="165">
        <v>0</v>
      </c>
      <c r="T461" s="166">
        <f t="shared" ref="T461:T471" si="148">S461*H461</f>
        <v>0</v>
      </c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R461" s="167" t="s">
        <v>204</v>
      </c>
      <c r="AT461" s="167" t="s">
        <v>177</v>
      </c>
      <c r="AU461" s="167" t="s">
        <v>153</v>
      </c>
      <c r="AY461" s="14" t="s">
        <v>175</v>
      </c>
      <c r="BE461" s="168">
        <f t="shared" ref="BE461:BE471" si="149">IF(N461="základná",J461,0)</f>
        <v>0</v>
      </c>
      <c r="BF461" s="168">
        <f t="shared" ref="BF461:BF471" si="150">IF(N461="znížená",J461,0)</f>
        <v>0</v>
      </c>
      <c r="BG461" s="168">
        <f t="shared" ref="BG461:BG471" si="151">IF(N461="zákl. prenesená",J461,0)</f>
        <v>0</v>
      </c>
      <c r="BH461" s="168">
        <f t="shared" ref="BH461:BH471" si="152">IF(N461="zníž. prenesená",J461,0)</f>
        <v>0</v>
      </c>
      <c r="BI461" s="168">
        <f t="shared" ref="BI461:BI471" si="153">IF(N461="nulová",J461,0)</f>
        <v>0</v>
      </c>
      <c r="BJ461" s="14" t="s">
        <v>153</v>
      </c>
      <c r="BK461" s="169">
        <f t="shared" ref="BK461:BK471" si="154">ROUND(I461*H461,3)</f>
        <v>0</v>
      </c>
      <c r="BL461" s="14" t="s">
        <v>204</v>
      </c>
      <c r="BM461" s="167" t="s">
        <v>1153</v>
      </c>
    </row>
    <row r="462" spans="1:65" s="2" customFormat="1" ht="24.2" customHeight="1">
      <c r="A462" s="29"/>
      <c r="B462" s="121"/>
      <c r="C462" s="170" t="s">
        <v>717</v>
      </c>
      <c r="D462" s="170" t="s">
        <v>220</v>
      </c>
      <c r="E462" s="171" t="s">
        <v>1154</v>
      </c>
      <c r="F462" s="172" t="s">
        <v>1155</v>
      </c>
      <c r="G462" s="173" t="s">
        <v>396</v>
      </c>
      <c r="H462" s="174">
        <v>280</v>
      </c>
      <c r="I462" s="175"/>
      <c r="J462" s="174">
        <f t="shared" si="145"/>
        <v>0</v>
      </c>
      <c r="K462" s="176"/>
      <c r="L462" s="177"/>
      <c r="M462" s="178" t="s">
        <v>1</v>
      </c>
      <c r="N462" s="179" t="s">
        <v>40</v>
      </c>
      <c r="O462" s="55"/>
      <c r="P462" s="165">
        <f t="shared" si="146"/>
        <v>0</v>
      </c>
      <c r="Q462" s="165">
        <v>0</v>
      </c>
      <c r="R462" s="165">
        <f t="shared" si="147"/>
        <v>0</v>
      </c>
      <c r="S462" s="165">
        <v>0</v>
      </c>
      <c r="T462" s="166">
        <f t="shared" si="148"/>
        <v>0</v>
      </c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R462" s="167" t="s">
        <v>235</v>
      </c>
      <c r="AT462" s="167" t="s">
        <v>220</v>
      </c>
      <c r="AU462" s="167" t="s">
        <v>153</v>
      </c>
      <c r="AY462" s="14" t="s">
        <v>175</v>
      </c>
      <c r="BE462" s="168">
        <f t="shared" si="149"/>
        <v>0</v>
      </c>
      <c r="BF462" s="168">
        <f t="shared" si="150"/>
        <v>0</v>
      </c>
      <c r="BG462" s="168">
        <f t="shared" si="151"/>
        <v>0</v>
      </c>
      <c r="BH462" s="168">
        <f t="shared" si="152"/>
        <v>0</v>
      </c>
      <c r="BI462" s="168">
        <f t="shared" si="153"/>
        <v>0</v>
      </c>
      <c r="BJ462" s="14" t="s">
        <v>153</v>
      </c>
      <c r="BK462" s="169">
        <f t="shared" si="154"/>
        <v>0</v>
      </c>
      <c r="BL462" s="14" t="s">
        <v>204</v>
      </c>
      <c r="BM462" s="167" t="s">
        <v>1156</v>
      </c>
    </row>
    <row r="463" spans="1:65" s="2" customFormat="1" ht="24.2" customHeight="1">
      <c r="A463" s="29"/>
      <c r="B463" s="121"/>
      <c r="C463" s="170" t="s">
        <v>1157</v>
      </c>
      <c r="D463" s="170" t="s">
        <v>220</v>
      </c>
      <c r="E463" s="171" t="s">
        <v>1158</v>
      </c>
      <c r="F463" s="172" t="s">
        <v>1159</v>
      </c>
      <c r="G463" s="173" t="s">
        <v>284</v>
      </c>
      <c r="H463" s="174">
        <v>280</v>
      </c>
      <c r="I463" s="175"/>
      <c r="J463" s="174">
        <f t="shared" si="145"/>
        <v>0</v>
      </c>
      <c r="K463" s="176"/>
      <c r="L463" s="177"/>
      <c r="M463" s="178" t="s">
        <v>1</v>
      </c>
      <c r="N463" s="179" t="s">
        <v>40</v>
      </c>
      <c r="O463" s="55"/>
      <c r="P463" s="165">
        <f t="shared" si="146"/>
        <v>0</v>
      </c>
      <c r="Q463" s="165">
        <v>0</v>
      </c>
      <c r="R463" s="165">
        <f t="shared" si="147"/>
        <v>0</v>
      </c>
      <c r="S463" s="165">
        <v>0</v>
      </c>
      <c r="T463" s="166">
        <f t="shared" si="148"/>
        <v>0</v>
      </c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R463" s="167" t="s">
        <v>235</v>
      </c>
      <c r="AT463" s="167" t="s">
        <v>220</v>
      </c>
      <c r="AU463" s="167" t="s">
        <v>153</v>
      </c>
      <c r="AY463" s="14" t="s">
        <v>175</v>
      </c>
      <c r="BE463" s="168">
        <f t="shared" si="149"/>
        <v>0</v>
      </c>
      <c r="BF463" s="168">
        <f t="shared" si="150"/>
        <v>0</v>
      </c>
      <c r="BG463" s="168">
        <f t="shared" si="151"/>
        <v>0</v>
      </c>
      <c r="BH463" s="168">
        <f t="shared" si="152"/>
        <v>0</v>
      </c>
      <c r="BI463" s="168">
        <f t="shared" si="153"/>
        <v>0</v>
      </c>
      <c r="BJ463" s="14" t="s">
        <v>153</v>
      </c>
      <c r="BK463" s="169">
        <f t="shared" si="154"/>
        <v>0</v>
      </c>
      <c r="BL463" s="14" t="s">
        <v>204</v>
      </c>
      <c r="BM463" s="167" t="s">
        <v>1160</v>
      </c>
    </row>
    <row r="464" spans="1:65" s="2" customFormat="1" ht="14.45" customHeight="1">
      <c r="A464" s="29"/>
      <c r="B464" s="121"/>
      <c r="C464" s="156" t="s">
        <v>720</v>
      </c>
      <c r="D464" s="156" t="s">
        <v>177</v>
      </c>
      <c r="E464" s="157" t="s">
        <v>1161</v>
      </c>
      <c r="F464" s="158" t="s">
        <v>1162</v>
      </c>
      <c r="G464" s="159" t="s">
        <v>396</v>
      </c>
      <c r="H464" s="160">
        <v>5</v>
      </c>
      <c r="I464" s="161"/>
      <c r="J464" s="160">
        <f t="shared" si="145"/>
        <v>0</v>
      </c>
      <c r="K464" s="162"/>
      <c r="L464" s="30"/>
      <c r="M464" s="163" t="s">
        <v>1</v>
      </c>
      <c r="N464" s="164" t="s">
        <v>40</v>
      </c>
      <c r="O464" s="55"/>
      <c r="P464" s="165">
        <f t="shared" si="146"/>
        <v>0</v>
      </c>
      <c r="Q464" s="165">
        <v>0</v>
      </c>
      <c r="R464" s="165">
        <f t="shared" si="147"/>
        <v>0</v>
      </c>
      <c r="S464" s="165">
        <v>0</v>
      </c>
      <c r="T464" s="166">
        <f t="shared" si="148"/>
        <v>0</v>
      </c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R464" s="167" t="s">
        <v>204</v>
      </c>
      <c r="AT464" s="167" t="s">
        <v>177</v>
      </c>
      <c r="AU464" s="167" t="s">
        <v>153</v>
      </c>
      <c r="AY464" s="14" t="s">
        <v>175</v>
      </c>
      <c r="BE464" s="168">
        <f t="shared" si="149"/>
        <v>0</v>
      </c>
      <c r="BF464" s="168">
        <f t="shared" si="150"/>
        <v>0</v>
      </c>
      <c r="BG464" s="168">
        <f t="shared" si="151"/>
        <v>0</v>
      </c>
      <c r="BH464" s="168">
        <f t="shared" si="152"/>
        <v>0</v>
      </c>
      <c r="BI464" s="168">
        <f t="shared" si="153"/>
        <v>0</v>
      </c>
      <c r="BJ464" s="14" t="s">
        <v>153</v>
      </c>
      <c r="BK464" s="169">
        <f t="shared" si="154"/>
        <v>0</v>
      </c>
      <c r="BL464" s="14" t="s">
        <v>204</v>
      </c>
      <c r="BM464" s="167" t="s">
        <v>1163</v>
      </c>
    </row>
    <row r="465" spans="1:65" s="2" customFormat="1" ht="24.2" customHeight="1">
      <c r="A465" s="29"/>
      <c r="B465" s="121"/>
      <c r="C465" s="170" t="s">
        <v>1164</v>
      </c>
      <c r="D465" s="170" t="s">
        <v>220</v>
      </c>
      <c r="E465" s="171" t="s">
        <v>1165</v>
      </c>
      <c r="F465" s="172" t="s">
        <v>764</v>
      </c>
      <c r="G465" s="173" t="s">
        <v>396</v>
      </c>
      <c r="H465" s="174">
        <v>5</v>
      </c>
      <c r="I465" s="175"/>
      <c r="J465" s="174">
        <f t="shared" si="145"/>
        <v>0</v>
      </c>
      <c r="K465" s="176"/>
      <c r="L465" s="177"/>
      <c r="M465" s="178" t="s">
        <v>1</v>
      </c>
      <c r="N465" s="179" t="s">
        <v>40</v>
      </c>
      <c r="O465" s="55"/>
      <c r="P465" s="165">
        <f t="shared" si="146"/>
        <v>0</v>
      </c>
      <c r="Q465" s="165">
        <v>0</v>
      </c>
      <c r="R465" s="165">
        <f t="shared" si="147"/>
        <v>0</v>
      </c>
      <c r="S465" s="165">
        <v>0</v>
      </c>
      <c r="T465" s="166">
        <f t="shared" si="148"/>
        <v>0</v>
      </c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R465" s="167" t="s">
        <v>235</v>
      </c>
      <c r="AT465" s="167" t="s">
        <v>220</v>
      </c>
      <c r="AU465" s="167" t="s">
        <v>153</v>
      </c>
      <c r="AY465" s="14" t="s">
        <v>175</v>
      </c>
      <c r="BE465" s="168">
        <f t="shared" si="149"/>
        <v>0</v>
      </c>
      <c r="BF465" s="168">
        <f t="shared" si="150"/>
        <v>0</v>
      </c>
      <c r="BG465" s="168">
        <f t="shared" si="151"/>
        <v>0</v>
      </c>
      <c r="BH465" s="168">
        <f t="shared" si="152"/>
        <v>0</v>
      </c>
      <c r="BI465" s="168">
        <f t="shared" si="153"/>
        <v>0</v>
      </c>
      <c r="BJ465" s="14" t="s">
        <v>153</v>
      </c>
      <c r="BK465" s="169">
        <f t="shared" si="154"/>
        <v>0</v>
      </c>
      <c r="BL465" s="14" t="s">
        <v>204</v>
      </c>
      <c r="BM465" s="167" t="s">
        <v>1166</v>
      </c>
    </row>
    <row r="466" spans="1:65" s="2" customFormat="1" ht="24.2" customHeight="1">
      <c r="A466" s="29"/>
      <c r="B466" s="121"/>
      <c r="C466" s="170" t="s">
        <v>724</v>
      </c>
      <c r="D466" s="170" t="s">
        <v>220</v>
      </c>
      <c r="E466" s="171" t="s">
        <v>1167</v>
      </c>
      <c r="F466" s="172" t="s">
        <v>1168</v>
      </c>
      <c r="G466" s="173" t="s">
        <v>284</v>
      </c>
      <c r="H466" s="174">
        <v>5</v>
      </c>
      <c r="I466" s="175"/>
      <c r="J466" s="174">
        <f t="shared" si="145"/>
        <v>0</v>
      </c>
      <c r="K466" s="176"/>
      <c r="L466" s="177"/>
      <c r="M466" s="178" t="s">
        <v>1</v>
      </c>
      <c r="N466" s="179" t="s">
        <v>40</v>
      </c>
      <c r="O466" s="55"/>
      <c r="P466" s="165">
        <f t="shared" si="146"/>
        <v>0</v>
      </c>
      <c r="Q466" s="165">
        <v>0</v>
      </c>
      <c r="R466" s="165">
        <f t="shared" si="147"/>
        <v>0</v>
      </c>
      <c r="S466" s="165">
        <v>0</v>
      </c>
      <c r="T466" s="166">
        <f t="shared" si="148"/>
        <v>0</v>
      </c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R466" s="167" t="s">
        <v>235</v>
      </c>
      <c r="AT466" s="167" t="s">
        <v>220</v>
      </c>
      <c r="AU466" s="167" t="s">
        <v>153</v>
      </c>
      <c r="AY466" s="14" t="s">
        <v>175</v>
      </c>
      <c r="BE466" s="168">
        <f t="shared" si="149"/>
        <v>0</v>
      </c>
      <c r="BF466" s="168">
        <f t="shared" si="150"/>
        <v>0</v>
      </c>
      <c r="BG466" s="168">
        <f t="shared" si="151"/>
        <v>0</v>
      </c>
      <c r="BH466" s="168">
        <f t="shared" si="152"/>
        <v>0</v>
      </c>
      <c r="BI466" s="168">
        <f t="shared" si="153"/>
        <v>0</v>
      </c>
      <c r="BJ466" s="14" t="s">
        <v>153</v>
      </c>
      <c r="BK466" s="169">
        <f t="shared" si="154"/>
        <v>0</v>
      </c>
      <c r="BL466" s="14" t="s">
        <v>204</v>
      </c>
      <c r="BM466" s="167" t="s">
        <v>1169</v>
      </c>
    </row>
    <row r="467" spans="1:65" s="2" customFormat="1" ht="14.45" customHeight="1">
      <c r="A467" s="29"/>
      <c r="B467" s="121"/>
      <c r="C467" s="156" t="s">
        <v>1170</v>
      </c>
      <c r="D467" s="156" t="s">
        <v>177</v>
      </c>
      <c r="E467" s="157" t="s">
        <v>1171</v>
      </c>
      <c r="F467" s="158" t="s">
        <v>1172</v>
      </c>
      <c r="G467" s="159" t="s">
        <v>396</v>
      </c>
      <c r="H467" s="160">
        <v>30</v>
      </c>
      <c r="I467" s="161"/>
      <c r="J467" s="160">
        <f t="shared" si="145"/>
        <v>0</v>
      </c>
      <c r="K467" s="162"/>
      <c r="L467" s="30"/>
      <c r="M467" s="163" t="s">
        <v>1</v>
      </c>
      <c r="N467" s="164" t="s">
        <v>40</v>
      </c>
      <c r="O467" s="55"/>
      <c r="P467" s="165">
        <f t="shared" si="146"/>
        <v>0</v>
      </c>
      <c r="Q467" s="165">
        <v>0</v>
      </c>
      <c r="R467" s="165">
        <f t="shared" si="147"/>
        <v>0</v>
      </c>
      <c r="S467" s="165">
        <v>0</v>
      </c>
      <c r="T467" s="166">
        <f t="shared" si="148"/>
        <v>0</v>
      </c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R467" s="167" t="s">
        <v>204</v>
      </c>
      <c r="AT467" s="167" t="s">
        <v>177</v>
      </c>
      <c r="AU467" s="167" t="s">
        <v>153</v>
      </c>
      <c r="AY467" s="14" t="s">
        <v>175</v>
      </c>
      <c r="BE467" s="168">
        <f t="shared" si="149"/>
        <v>0</v>
      </c>
      <c r="BF467" s="168">
        <f t="shared" si="150"/>
        <v>0</v>
      </c>
      <c r="BG467" s="168">
        <f t="shared" si="151"/>
        <v>0</v>
      </c>
      <c r="BH467" s="168">
        <f t="shared" si="152"/>
        <v>0</v>
      </c>
      <c r="BI467" s="168">
        <f t="shared" si="153"/>
        <v>0</v>
      </c>
      <c r="BJ467" s="14" t="s">
        <v>153</v>
      </c>
      <c r="BK467" s="169">
        <f t="shared" si="154"/>
        <v>0</v>
      </c>
      <c r="BL467" s="14" t="s">
        <v>204</v>
      </c>
      <c r="BM467" s="167" t="s">
        <v>1173</v>
      </c>
    </row>
    <row r="468" spans="1:65" s="2" customFormat="1" ht="24.2" customHeight="1">
      <c r="A468" s="29"/>
      <c r="B468" s="121"/>
      <c r="C468" s="170" t="s">
        <v>727</v>
      </c>
      <c r="D468" s="170" t="s">
        <v>220</v>
      </c>
      <c r="E468" s="171" t="s">
        <v>1174</v>
      </c>
      <c r="F468" s="172" t="s">
        <v>1175</v>
      </c>
      <c r="G468" s="173" t="s">
        <v>396</v>
      </c>
      <c r="H468" s="174">
        <v>30</v>
      </c>
      <c r="I468" s="175"/>
      <c r="J468" s="174">
        <f t="shared" si="145"/>
        <v>0</v>
      </c>
      <c r="K468" s="176"/>
      <c r="L468" s="177"/>
      <c r="M468" s="178" t="s">
        <v>1</v>
      </c>
      <c r="N468" s="179" t="s">
        <v>40</v>
      </c>
      <c r="O468" s="55"/>
      <c r="P468" s="165">
        <f t="shared" si="146"/>
        <v>0</v>
      </c>
      <c r="Q468" s="165">
        <v>0</v>
      </c>
      <c r="R468" s="165">
        <f t="shared" si="147"/>
        <v>0</v>
      </c>
      <c r="S468" s="165">
        <v>0</v>
      </c>
      <c r="T468" s="166">
        <f t="shared" si="148"/>
        <v>0</v>
      </c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R468" s="167" t="s">
        <v>235</v>
      </c>
      <c r="AT468" s="167" t="s">
        <v>220</v>
      </c>
      <c r="AU468" s="167" t="s">
        <v>153</v>
      </c>
      <c r="AY468" s="14" t="s">
        <v>175</v>
      </c>
      <c r="BE468" s="168">
        <f t="shared" si="149"/>
        <v>0</v>
      </c>
      <c r="BF468" s="168">
        <f t="shared" si="150"/>
        <v>0</v>
      </c>
      <c r="BG468" s="168">
        <f t="shared" si="151"/>
        <v>0</v>
      </c>
      <c r="BH468" s="168">
        <f t="shared" si="152"/>
        <v>0</v>
      </c>
      <c r="BI468" s="168">
        <f t="shared" si="153"/>
        <v>0</v>
      </c>
      <c r="BJ468" s="14" t="s">
        <v>153</v>
      </c>
      <c r="BK468" s="169">
        <f t="shared" si="154"/>
        <v>0</v>
      </c>
      <c r="BL468" s="14" t="s">
        <v>204</v>
      </c>
      <c r="BM468" s="167" t="s">
        <v>1176</v>
      </c>
    </row>
    <row r="469" spans="1:65" s="2" customFormat="1" ht="24.2" customHeight="1">
      <c r="A469" s="29"/>
      <c r="B469" s="121"/>
      <c r="C469" s="170" t="s">
        <v>1177</v>
      </c>
      <c r="D469" s="170" t="s">
        <v>220</v>
      </c>
      <c r="E469" s="171" t="s">
        <v>1178</v>
      </c>
      <c r="F469" s="172" t="s">
        <v>1179</v>
      </c>
      <c r="G469" s="173" t="s">
        <v>284</v>
      </c>
      <c r="H469" s="174">
        <v>30</v>
      </c>
      <c r="I469" s="175"/>
      <c r="J469" s="174">
        <f t="shared" si="145"/>
        <v>0</v>
      </c>
      <c r="K469" s="176"/>
      <c r="L469" s="177"/>
      <c r="M469" s="178" t="s">
        <v>1</v>
      </c>
      <c r="N469" s="179" t="s">
        <v>40</v>
      </c>
      <c r="O469" s="55"/>
      <c r="P469" s="165">
        <f t="shared" si="146"/>
        <v>0</v>
      </c>
      <c r="Q469" s="165">
        <v>0</v>
      </c>
      <c r="R469" s="165">
        <f t="shared" si="147"/>
        <v>0</v>
      </c>
      <c r="S469" s="165">
        <v>0</v>
      </c>
      <c r="T469" s="166">
        <f t="shared" si="148"/>
        <v>0</v>
      </c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R469" s="167" t="s">
        <v>235</v>
      </c>
      <c r="AT469" s="167" t="s">
        <v>220</v>
      </c>
      <c r="AU469" s="167" t="s">
        <v>153</v>
      </c>
      <c r="AY469" s="14" t="s">
        <v>175</v>
      </c>
      <c r="BE469" s="168">
        <f t="shared" si="149"/>
        <v>0</v>
      </c>
      <c r="BF469" s="168">
        <f t="shared" si="150"/>
        <v>0</v>
      </c>
      <c r="BG469" s="168">
        <f t="shared" si="151"/>
        <v>0</v>
      </c>
      <c r="BH469" s="168">
        <f t="shared" si="152"/>
        <v>0</v>
      </c>
      <c r="BI469" s="168">
        <f t="shared" si="153"/>
        <v>0</v>
      </c>
      <c r="BJ469" s="14" t="s">
        <v>153</v>
      </c>
      <c r="BK469" s="169">
        <f t="shared" si="154"/>
        <v>0</v>
      </c>
      <c r="BL469" s="14" t="s">
        <v>204</v>
      </c>
      <c r="BM469" s="167" t="s">
        <v>1180</v>
      </c>
    </row>
    <row r="470" spans="1:65" s="2" customFormat="1" ht="14.45" customHeight="1">
      <c r="A470" s="29"/>
      <c r="B470" s="121"/>
      <c r="C470" s="156" t="s">
        <v>731</v>
      </c>
      <c r="D470" s="156" t="s">
        <v>177</v>
      </c>
      <c r="E470" s="157" t="s">
        <v>1181</v>
      </c>
      <c r="F470" s="158" t="s">
        <v>1182</v>
      </c>
      <c r="G470" s="159" t="s">
        <v>396</v>
      </c>
      <c r="H470" s="160">
        <v>315</v>
      </c>
      <c r="I470" s="161"/>
      <c r="J470" s="160">
        <f t="shared" si="145"/>
        <v>0</v>
      </c>
      <c r="K470" s="162"/>
      <c r="L470" s="30"/>
      <c r="M470" s="163" t="s">
        <v>1</v>
      </c>
      <c r="N470" s="164" t="s">
        <v>40</v>
      </c>
      <c r="O470" s="55"/>
      <c r="P470" s="165">
        <f t="shared" si="146"/>
        <v>0</v>
      </c>
      <c r="Q470" s="165">
        <v>0</v>
      </c>
      <c r="R470" s="165">
        <f t="shared" si="147"/>
        <v>0</v>
      </c>
      <c r="S470" s="165">
        <v>0</v>
      </c>
      <c r="T470" s="166">
        <f t="shared" si="148"/>
        <v>0</v>
      </c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R470" s="167" t="s">
        <v>204</v>
      </c>
      <c r="AT470" s="167" t="s">
        <v>177</v>
      </c>
      <c r="AU470" s="167" t="s">
        <v>153</v>
      </c>
      <c r="AY470" s="14" t="s">
        <v>175</v>
      </c>
      <c r="BE470" s="168">
        <f t="shared" si="149"/>
        <v>0</v>
      </c>
      <c r="BF470" s="168">
        <f t="shared" si="150"/>
        <v>0</v>
      </c>
      <c r="BG470" s="168">
        <f t="shared" si="151"/>
        <v>0</v>
      </c>
      <c r="BH470" s="168">
        <f t="shared" si="152"/>
        <v>0</v>
      </c>
      <c r="BI470" s="168">
        <f t="shared" si="153"/>
        <v>0</v>
      </c>
      <c r="BJ470" s="14" t="s">
        <v>153</v>
      </c>
      <c r="BK470" s="169">
        <f t="shared" si="154"/>
        <v>0</v>
      </c>
      <c r="BL470" s="14" t="s">
        <v>204</v>
      </c>
      <c r="BM470" s="167" t="s">
        <v>1183</v>
      </c>
    </row>
    <row r="471" spans="1:65" s="2" customFormat="1" ht="24.2" customHeight="1">
      <c r="A471" s="29"/>
      <c r="B471" s="121"/>
      <c r="C471" s="156" t="s">
        <v>1184</v>
      </c>
      <c r="D471" s="156" t="s">
        <v>177</v>
      </c>
      <c r="E471" s="157" t="s">
        <v>1185</v>
      </c>
      <c r="F471" s="158" t="s">
        <v>1186</v>
      </c>
      <c r="G471" s="159" t="s">
        <v>647</v>
      </c>
      <c r="H471" s="161"/>
      <c r="I471" s="161"/>
      <c r="J471" s="160">
        <f t="shared" si="145"/>
        <v>0</v>
      </c>
      <c r="K471" s="162"/>
      <c r="L471" s="30"/>
      <c r="M471" s="163" t="s">
        <v>1</v>
      </c>
      <c r="N471" s="164" t="s">
        <v>40</v>
      </c>
      <c r="O471" s="55"/>
      <c r="P471" s="165">
        <f t="shared" si="146"/>
        <v>0</v>
      </c>
      <c r="Q471" s="165">
        <v>0</v>
      </c>
      <c r="R471" s="165">
        <f t="shared" si="147"/>
        <v>0</v>
      </c>
      <c r="S471" s="165">
        <v>0</v>
      </c>
      <c r="T471" s="166">
        <f t="shared" si="148"/>
        <v>0</v>
      </c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R471" s="167" t="s">
        <v>204</v>
      </c>
      <c r="AT471" s="167" t="s">
        <v>177</v>
      </c>
      <c r="AU471" s="167" t="s">
        <v>153</v>
      </c>
      <c r="AY471" s="14" t="s">
        <v>175</v>
      </c>
      <c r="BE471" s="168">
        <f t="shared" si="149"/>
        <v>0</v>
      </c>
      <c r="BF471" s="168">
        <f t="shared" si="150"/>
        <v>0</v>
      </c>
      <c r="BG471" s="168">
        <f t="shared" si="151"/>
        <v>0</v>
      </c>
      <c r="BH471" s="168">
        <f t="shared" si="152"/>
        <v>0</v>
      </c>
      <c r="BI471" s="168">
        <f t="shared" si="153"/>
        <v>0</v>
      </c>
      <c r="BJ471" s="14" t="s">
        <v>153</v>
      </c>
      <c r="BK471" s="169">
        <f t="shared" si="154"/>
        <v>0</v>
      </c>
      <c r="BL471" s="14" t="s">
        <v>204</v>
      </c>
      <c r="BM471" s="167" t="s">
        <v>1187</v>
      </c>
    </row>
    <row r="472" spans="1:65" s="12" customFormat="1" ht="22.9" customHeight="1">
      <c r="B472" s="143"/>
      <c r="D472" s="144" t="s">
        <v>73</v>
      </c>
      <c r="E472" s="154" t="s">
        <v>1188</v>
      </c>
      <c r="F472" s="154" t="s">
        <v>1189</v>
      </c>
      <c r="I472" s="146"/>
      <c r="J472" s="155">
        <f>BK472</f>
        <v>0</v>
      </c>
      <c r="L472" s="143"/>
      <c r="M472" s="148"/>
      <c r="N472" s="149"/>
      <c r="O472" s="149"/>
      <c r="P472" s="150">
        <f>SUM(P473:P500)</f>
        <v>0</v>
      </c>
      <c r="Q472" s="149"/>
      <c r="R472" s="150">
        <f>SUM(R473:R500)</f>
        <v>0</v>
      </c>
      <c r="S472" s="149"/>
      <c r="T472" s="151">
        <f>SUM(T473:T500)</f>
        <v>0</v>
      </c>
      <c r="AR472" s="144" t="s">
        <v>153</v>
      </c>
      <c r="AT472" s="152" t="s">
        <v>73</v>
      </c>
      <c r="AU472" s="152" t="s">
        <v>82</v>
      </c>
      <c r="AY472" s="144" t="s">
        <v>175</v>
      </c>
      <c r="BK472" s="153">
        <f>SUM(BK473:BK500)</f>
        <v>0</v>
      </c>
    </row>
    <row r="473" spans="1:65" s="2" customFormat="1" ht="14.45" customHeight="1">
      <c r="A473" s="29"/>
      <c r="B473" s="121"/>
      <c r="C473" s="156" t="s">
        <v>734</v>
      </c>
      <c r="D473" s="156" t="s">
        <v>177</v>
      </c>
      <c r="E473" s="157" t="s">
        <v>1190</v>
      </c>
      <c r="F473" s="158" t="s">
        <v>1191</v>
      </c>
      <c r="G473" s="159" t="s">
        <v>284</v>
      </c>
      <c r="H473" s="160">
        <v>4</v>
      </c>
      <c r="I473" s="161"/>
      <c r="J473" s="160">
        <f t="shared" ref="J473:J500" si="155">ROUND(I473*H473,3)</f>
        <v>0</v>
      </c>
      <c r="K473" s="162"/>
      <c r="L473" s="30"/>
      <c r="M473" s="163" t="s">
        <v>1</v>
      </c>
      <c r="N473" s="164" t="s">
        <v>40</v>
      </c>
      <c r="O473" s="55"/>
      <c r="P473" s="165">
        <f t="shared" ref="P473:P500" si="156">O473*H473</f>
        <v>0</v>
      </c>
      <c r="Q473" s="165">
        <v>0</v>
      </c>
      <c r="R473" s="165">
        <f t="shared" ref="R473:R500" si="157">Q473*H473</f>
        <v>0</v>
      </c>
      <c r="S473" s="165">
        <v>0</v>
      </c>
      <c r="T473" s="166">
        <f t="shared" ref="T473:T500" si="158">S473*H473</f>
        <v>0</v>
      </c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R473" s="167" t="s">
        <v>204</v>
      </c>
      <c r="AT473" s="167" t="s">
        <v>177</v>
      </c>
      <c r="AU473" s="167" t="s">
        <v>153</v>
      </c>
      <c r="AY473" s="14" t="s">
        <v>175</v>
      </c>
      <c r="BE473" s="168">
        <f t="shared" ref="BE473:BE500" si="159">IF(N473="základná",J473,0)</f>
        <v>0</v>
      </c>
      <c r="BF473" s="168">
        <f t="shared" ref="BF473:BF500" si="160">IF(N473="znížená",J473,0)</f>
        <v>0</v>
      </c>
      <c r="BG473" s="168">
        <f t="shared" ref="BG473:BG500" si="161">IF(N473="zákl. prenesená",J473,0)</f>
        <v>0</v>
      </c>
      <c r="BH473" s="168">
        <f t="shared" ref="BH473:BH500" si="162">IF(N473="zníž. prenesená",J473,0)</f>
        <v>0</v>
      </c>
      <c r="BI473" s="168">
        <f t="shared" ref="BI473:BI500" si="163">IF(N473="nulová",J473,0)</f>
        <v>0</v>
      </c>
      <c r="BJ473" s="14" t="s">
        <v>153</v>
      </c>
      <c r="BK473" s="169">
        <f t="shared" ref="BK473:BK500" si="164">ROUND(I473*H473,3)</f>
        <v>0</v>
      </c>
      <c r="BL473" s="14" t="s">
        <v>204</v>
      </c>
      <c r="BM473" s="167" t="s">
        <v>1192</v>
      </c>
    </row>
    <row r="474" spans="1:65" s="2" customFormat="1" ht="24.2" customHeight="1">
      <c r="A474" s="29"/>
      <c r="B474" s="121"/>
      <c r="C474" s="170" t="s">
        <v>1193</v>
      </c>
      <c r="D474" s="170" t="s">
        <v>220</v>
      </c>
      <c r="E474" s="171" t="s">
        <v>1194</v>
      </c>
      <c r="F474" s="172" t="s">
        <v>1195</v>
      </c>
      <c r="G474" s="173" t="s">
        <v>284</v>
      </c>
      <c r="H474" s="174">
        <v>4</v>
      </c>
      <c r="I474" s="175"/>
      <c r="J474" s="174">
        <f t="shared" si="155"/>
        <v>0</v>
      </c>
      <c r="K474" s="176"/>
      <c r="L474" s="177"/>
      <c r="M474" s="178" t="s">
        <v>1</v>
      </c>
      <c r="N474" s="179" t="s">
        <v>40</v>
      </c>
      <c r="O474" s="55"/>
      <c r="P474" s="165">
        <f t="shared" si="156"/>
        <v>0</v>
      </c>
      <c r="Q474" s="165">
        <v>0</v>
      </c>
      <c r="R474" s="165">
        <f t="shared" si="157"/>
        <v>0</v>
      </c>
      <c r="S474" s="165">
        <v>0</v>
      </c>
      <c r="T474" s="166">
        <f t="shared" si="158"/>
        <v>0</v>
      </c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R474" s="167" t="s">
        <v>235</v>
      </c>
      <c r="AT474" s="167" t="s">
        <v>220</v>
      </c>
      <c r="AU474" s="167" t="s">
        <v>153</v>
      </c>
      <c r="AY474" s="14" t="s">
        <v>175</v>
      </c>
      <c r="BE474" s="168">
        <f t="shared" si="159"/>
        <v>0</v>
      </c>
      <c r="BF474" s="168">
        <f t="shared" si="160"/>
        <v>0</v>
      </c>
      <c r="BG474" s="168">
        <f t="shared" si="161"/>
        <v>0</v>
      </c>
      <c r="BH474" s="168">
        <f t="shared" si="162"/>
        <v>0</v>
      </c>
      <c r="BI474" s="168">
        <f t="shared" si="163"/>
        <v>0</v>
      </c>
      <c r="BJ474" s="14" t="s">
        <v>153</v>
      </c>
      <c r="BK474" s="169">
        <f t="shared" si="164"/>
        <v>0</v>
      </c>
      <c r="BL474" s="14" t="s">
        <v>204</v>
      </c>
      <c r="BM474" s="167" t="s">
        <v>1196</v>
      </c>
    </row>
    <row r="475" spans="1:65" s="2" customFormat="1" ht="14.45" customHeight="1">
      <c r="A475" s="29"/>
      <c r="B475" s="121"/>
      <c r="C475" s="156" t="s">
        <v>738</v>
      </c>
      <c r="D475" s="156" t="s">
        <v>177</v>
      </c>
      <c r="E475" s="157" t="s">
        <v>1197</v>
      </c>
      <c r="F475" s="158" t="s">
        <v>1198</v>
      </c>
      <c r="G475" s="159" t="s">
        <v>284</v>
      </c>
      <c r="H475" s="160">
        <v>1</v>
      </c>
      <c r="I475" s="161"/>
      <c r="J475" s="160">
        <f t="shared" si="155"/>
        <v>0</v>
      </c>
      <c r="K475" s="162"/>
      <c r="L475" s="30"/>
      <c r="M475" s="163" t="s">
        <v>1</v>
      </c>
      <c r="N475" s="164" t="s">
        <v>40</v>
      </c>
      <c r="O475" s="55"/>
      <c r="P475" s="165">
        <f t="shared" si="156"/>
        <v>0</v>
      </c>
      <c r="Q475" s="165">
        <v>0</v>
      </c>
      <c r="R475" s="165">
        <f t="shared" si="157"/>
        <v>0</v>
      </c>
      <c r="S475" s="165">
        <v>0</v>
      </c>
      <c r="T475" s="166">
        <f t="shared" si="158"/>
        <v>0</v>
      </c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R475" s="167" t="s">
        <v>204</v>
      </c>
      <c r="AT475" s="167" t="s">
        <v>177</v>
      </c>
      <c r="AU475" s="167" t="s">
        <v>153</v>
      </c>
      <c r="AY475" s="14" t="s">
        <v>175</v>
      </c>
      <c r="BE475" s="168">
        <f t="shared" si="159"/>
        <v>0</v>
      </c>
      <c r="BF475" s="168">
        <f t="shared" si="160"/>
        <v>0</v>
      </c>
      <c r="BG475" s="168">
        <f t="shared" si="161"/>
        <v>0</v>
      </c>
      <c r="BH475" s="168">
        <f t="shared" si="162"/>
        <v>0</v>
      </c>
      <c r="BI475" s="168">
        <f t="shared" si="163"/>
        <v>0</v>
      </c>
      <c r="BJ475" s="14" t="s">
        <v>153</v>
      </c>
      <c r="BK475" s="169">
        <f t="shared" si="164"/>
        <v>0</v>
      </c>
      <c r="BL475" s="14" t="s">
        <v>204</v>
      </c>
      <c r="BM475" s="167" t="s">
        <v>1199</v>
      </c>
    </row>
    <row r="476" spans="1:65" s="2" customFormat="1" ht="24.2" customHeight="1">
      <c r="A476" s="29"/>
      <c r="B476" s="121"/>
      <c r="C476" s="170" t="s">
        <v>1200</v>
      </c>
      <c r="D476" s="170" t="s">
        <v>220</v>
      </c>
      <c r="E476" s="171" t="s">
        <v>1201</v>
      </c>
      <c r="F476" s="172" t="s">
        <v>1202</v>
      </c>
      <c r="G476" s="173" t="s">
        <v>284</v>
      </c>
      <c r="H476" s="174">
        <v>1</v>
      </c>
      <c r="I476" s="175"/>
      <c r="J476" s="174">
        <f t="shared" si="155"/>
        <v>0</v>
      </c>
      <c r="K476" s="176"/>
      <c r="L476" s="177"/>
      <c r="M476" s="178" t="s">
        <v>1</v>
      </c>
      <c r="N476" s="179" t="s">
        <v>40</v>
      </c>
      <c r="O476" s="55"/>
      <c r="P476" s="165">
        <f t="shared" si="156"/>
        <v>0</v>
      </c>
      <c r="Q476" s="165">
        <v>0</v>
      </c>
      <c r="R476" s="165">
        <f t="shared" si="157"/>
        <v>0</v>
      </c>
      <c r="S476" s="165">
        <v>0</v>
      </c>
      <c r="T476" s="166">
        <f t="shared" si="158"/>
        <v>0</v>
      </c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R476" s="167" t="s">
        <v>235</v>
      </c>
      <c r="AT476" s="167" t="s">
        <v>220</v>
      </c>
      <c r="AU476" s="167" t="s">
        <v>153</v>
      </c>
      <c r="AY476" s="14" t="s">
        <v>175</v>
      </c>
      <c r="BE476" s="168">
        <f t="shared" si="159"/>
        <v>0</v>
      </c>
      <c r="BF476" s="168">
        <f t="shared" si="160"/>
        <v>0</v>
      </c>
      <c r="BG476" s="168">
        <f t="shared" si="161"/>
        <v>0</v>
      </c>
      <c r="BH476" s="168">
        <f t="shared" si="162"/>
        <v>0</v>
      </c>
      <c r="BI476" s="168">
        <f t="shared" si="163"/>
        <v>0</v>
      </c>
      <c r="BJ476" s="14" t="s">
        <v>153</v>
      </c>
      <c r="BK476" s="169">
        <f t="shared" si="164"/>
        <v>0</v>
      </c>
      <c r="BL476" s="14" t="s">
        <v>204</v>
      </c>
      <c r="BM476" s="167" t="s">
        <v>1203</v>
      </c>
    </row>
    <row r="477" spans="1:65" s="2" customFormat="1" ht="14.45" customHeight="1">
      <c r="A477" s="29"/>
      <c r="B477" s="121"/>
      <c r="C477" s="156" t="s">
        <v>741</v>
      </c>
      <c r="D477" s="156" t="s">
        <v>177</v>
      </c>
      <c r="E477" s="157" t="s">
        <v>1204</v>
      </c>
      <c r="F477" s="158" t="s">
        <v>1205</v>
      </c>
      <c r="G477" s="159" t="s">
        <v>284</v>
      </c>
      <c r="H477" s="160">
        <v>14</v>
      </c>
      <c r="I477" s="161"/>
      <c r="J477" s="160">
        <f t="shared" si="155"/>
        <v>0</v>
      </c>
      <c r="K477" s="162"/>
      <c r="L477" s="30"/>
      <c r="M477" s="163" t="s">
        <v>1</v>
      </c>
      <c r="N477" s="164" t="s">
        <v>40</v>
      </c>
      <c r="O477" s="55"/>
      <c r="P477" s="165">
        <f t="shared" si="156"/>
        <v>0</v>
      </c>
      <c r="Q477" s="165">
        <v>0</v>
      </c>
      <c r="R477" s="165">
        <f t="shared" si="157"/>
        <v>0</v>
      </c>
      <c r="S477" s="165">
        <v>0</v>
      </c>
      <c r="T477" s="166">
        <f t="shared" si="158"/>
        <v>0</v>
      </c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R477" s="167" t="s">
        <v>204</v>
      </c>
      <c r="AT477" s="167" t="s">
        <v>177</v>
      </c>
      <c r="AU477" s="167" t="s">
        <v>153</v>
      </c>
      <c r="AY477" s="14" t="s">
        <v>175</v>
      </c>
      <c r="BE477" s="168">
        <f t="shared" si="159"/>
        <v>0</v>
      </c>
      <c r="BF477" s="168">
        <f t="shared" si="160"/>
        <v>0</v>
      </c>
      <c r="BG477" s="168">
        <f t="shared" si="161"/>
        <v>0</v>
      </c>
      <c r="BH477" s="168">
        <f t="shared" si="162"/>
        <v>0</v>
      </c>
      <c r="BI477" s="168">
        <f t="shared" si="163"/>
        <v>0</v>
      </c>
      <c r="BJ477" s="14" t="s">
        <v>153</v>
      </c>
      <c r="BK477" s="169">
        <f t="shared" si="164"/>
        <v>0</v>
      </c>
      <c r="BL477" s="14" t="s">
        <v>204</v>
      </c>
      <c r="BM477" s="167" t="s">
        <v>1206</v>
      </c>
    </row>
    <row r="478" spans="1:65" s="2" customFormat="1" ht="24.2" customHeight="1">
      <c r="A478" s="29"/>
      <c r="B478" s="121"/>
      <c r="C478" s="170" t="s">
        <v>1207</v>
      </c>
      <c r="D478" s="170" t="s">
        <v>220</v>
      </c>
      <c r="E478" s="171" t="s">
        <v>1208</v>
      </c>
      <c r="F478" s="172" t="s">
        <v>1209</v>
      </c>
      <c r="G478" s="173" t="s">
        <v>284</v>
      </c>
      <c r="H478" s="174">
        <v>14</v>
      </c>
      <c r="I478" s="175"/>
      <c r="J478" s="174">
        <f t="shared" si="155"/>
        <v>0</v>
      </c>
      <c r="K478" s="176"/>
      <c r="L478" s="177"/>
      <c r="M478" s="178" t="s">
        <v>1</v>
      </c>
      <c r="N478" s="179" t="s">
        <v>40</v>
      </c>
      <c r="O478" s="55"/>
      <c r="P478" s="165">
        <f t="shared" si="156"/>
        <v>0</v>
      </c>
      <c r="Q478" s="165">
        <v>0</v>
      </c>
      <c r="R478" s="165">
        <f t="shared" si="157"/>
        <v>0</v>
      </c>
      <c r="S478" s="165">
        <v>0</v>
      </c>
      <c r="T478" s="166">
        <f t="shared" si="158"/>
        <v>0</v>
      </c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R478" s="167" t="s">
        <v>235</v>
      </c>
      <c r="AT478" s="167" t="s">
        <v>220</v>
      </c>
      <c r="AU478" s="167" t="s">
        <v>153</v>
      </c>
      <c r="AY478" s="14" t="s">
        <v>175</v>
      </c>
      <c r="BE478" s="168">
        <f t="shared" si="159"/>
        <v>0</v>
      </c>
      <c r="BF478" s="168">
        <f t="shared" si="160"/>
        <v>0</v>
      </c>
      <c r="BG478" s="168">
        <f t="shared" si="161"/>
        <v>0</v>
      </c>
      <c r="BH478" s="168">
        <f t="shared" si="162"/>
        <v>0</v>
      </c>
      <c r="BI478" s="168">
        <f t="shared" si="163"/>
        <v>0</v>
      </c>
      <c r="BJ478" s="14" t="s">
        <v>153</v>
      </c>
      <c r="BK478" s="169">
        <f t="shared" si="164"/>
        <v>0</v>
      </c>
      <c r="BL478" s="14" t="s">
        <v>204</v>
      </c>
      <c r="BM478" s="167" t="s">
        <v>1210</v>
      </c>
    </row>
    <row r="479" spans="1:65" s="2" customFormat="1" ht="24.2" customHeight="1">
      <c r="A479" s="29"/>
      <c r="B479" s="121"/>
      <c r="C479" s="156" t="s">
        <v>745</v>
      </c>
      <c r="D479" s="156" t="s">
        <v>177</v>
      </c>
      <c r="E479" s="157" t="s">
        <v>1211</v>
      </c>
      <c r="F479" s="158" t="s">
        <v>1212</v>
      </c>
      <c r="G479" s="159" t="s">
        <v>284</v>
      </c>
      <c r="H479" s="160">
        <v>2</v>
      </c>
      <c r="I479" s="161"/>
      <c r="J479" s="160">
        <f t="shared" si="155"/>
        <v>0</v>
      </c>
      <c r="K479" s="162"/>
      <c r="L479" s="30"/>
      <c r="M479" s="163" t="s">
        <v>1</v>
      </c>
      <c r="N479" s="164" t="s">
        <v>40</v>
      </c>
      <c r="O479" s="55"/>
      <c r="P479" s="165">
        <f t="shared" si="156"/>
        <v>0</v>
      </c>
      <c r="Q479" s="165">
        <v>0</v>
      </c>
      <c r="R479" s="165">
        <f t="shared" si="157"/>
        <v>0</v>
      </c>
      <c r="S479" s="165">
        <v>0</v>
      </c>
      <c r="T479" s="166">
        <f t="shared" si="158"/>
        <v>0</v>
      </c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R479" s="167" t="s">
        <v>204</v>
      </c>
      <c r="AT479" s="167" t="s">
        <v>177</v>
      </c>
      <c r="AU479" s="167" t="s">
        <v>153</v>
      </c>
      <c r="AY479" s="14" t="s">
        <v>175</v>
      </c>
      <c r="BE479" s="168">
        <f t="shared" si="159"/>
        <v>0</v>
      </c>
      <c r="BF479" s="168">
        <f t="shared" si="160"/>
        <v>0</v>
      </c>
      <c r="BG479" s="168">
        <f t="shared" si="161"/>
        <v>0</v>
      </c>
      <c r="BH479" s="168">
        <f t="shared" si="162"/>
        <v>0</v>
      </c>
      <c r="BI479" s="168">
        <f t="shared" si="163"/>
        <v>0</v>
      </c>
      <c r="BJ479" s="14" t="s">
        <v>153</v>
      </c>
      <c r="BK479" s="169">
        <f t="shared" si="164"/>
        <v>0</v>
      </c>
      <c r="BL479" s="14" t="s">
        <v>204</v>
      </c>
      <c r="BM479" s="167" t="s">
        <v>1213</v>
      </c>
    </row>
    <row r="480" spans="1:65" s="2" customFormat="1" ht="24.2" customHeight="1">
      <c r="A480" s="29"/>
      <c r="B480" s="121"/>
      <c r="C480" s="170" t="s">
        <v>1214</v>
      </c>
      <c r="D480" s="170" t="s">
        <v>220</v>
      </c>
      <c r="E480" s="171" t="s">
        <v>1215</v>
      </c>
      <c r="F480" s="172" t="s">
        <v>1216</v>
      </c>
      <c r="G480" s="173" t="s">
        <v>284</v>
      </c>
      <c r="H480" s="174">
        <v>2</v>
      </c>
      <c r="I480" s="175"/>
      <c r="J480" s="174">
        <f t="shared" si="155"/>
        <v>0</v>
      </c>
      <c r="K480" s="176"/>
      <c r="L480" s="177"/>
      <c r="M480" s="178" t="s">
        <v>1</v>
      </c>
      <c r="N480" s="179" t="s">
        <v>40</v>
      </c>
      <c r="O480" s="55"/>
      <c r="P480" s="165">
        <f t="shared" si="156"/>
        <v>0</v>
      </c>
      <c r="Q480" s="165">
        <v>0</v>
      </c>
      <c r="R480" s="165">
        <f t="shared" si="157"/>
        <v>0</v>
      </c>
      <c r="S480" s="165">
        <v>0</v>
      </c>
      <c r="T480" s="166">
        <f t="shared" si="158"/>
        <v>0</v>
      </c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R480" s="167" t="s">
        <v>235</v>
      </c>
      <c r="AT480" s="167" t="s">
        <v>220</v>
      </c>
      <c r="AU480" s="167" t="s">
        <v>153</v>
      </c>
      <c r="AY480" s="14" t="s">
        <v>175</v>
      </c>
      <c r="BE480" s="168">
        <f t="shared" si="159"/>
        <v>0</v>
      </c>
      <c r="BF480" s="168">
        <f t="shared" si="160"/>
        <v>0</v>
      </c>
      <c r="BG480" s="168">
        <f t="shared" si="161"/>
        <v>0</v>
      </c>
      <c r="BH480" s="168">
        <f t="shared" si="162"/>
        <v>0</v>
      </c>
      <c r="BI480" s="168">
        <f t="shared" si="163"/>
        <v>0</v>
      </c>
      <c r="BJ480" s="14" t="s">
        <v>153</v>
      </c>
      <c r="BK480" s="169">
        <f t="shared" si="164"/>
        <v>0</v>
      </c>
      <c r="BL480" s="14" t="s">
        <v>204</v>
      </c>
      <c r="BM480" s="167" t="s">
        <v>1217</v>
      </c>
    </row>
    <row r="481" spans="1:65" s="2" customFormat="1" ht="14.45" customHeight="1">
      <c r="A481" s="29"/>
      <c r="B481" s="121"/>
      <c r="C481" s="156" t="s">
        <v>748</v>
      </c>
      <c r="D481" s="156" t="s">
        <v>177</v>
      </c>
      <c r="E481" s="157" t="s">
        <v>1218</v>
      </c>
      <c r="F481" s="158" t="s">
        <v>1219</v>
      </c>
      <c r="G481" s="159" t="s">
        <v>284</v>
      </c>
      <c r="H481" s="160">
        <v>14</v>
      </c>
      <c r="I481" s="161"/>
      <c r="J481" s="160">
        <f t="shared" si="155"/>
        <v>0</v>
      </c>
      <c r="K481" s="162"/>
      <c r="L481" s="30"/>
      <c r="M481" s="163" t="s">
        <v>1</v>
      </c>
      <c r="N481" s="164" t="s">
        <v>40</v>
      </c>
      <c r="O481" s="55"/>
      <c r="P481" s="165">
        <f t="shared" si="156"/>
        <v>0</v>
      </c>
      <c r="Q481" s="165">
        <v>0</v>
      </c>
      <c r="R481" s="165">
        <f t="shared" si="157"/>
        <v>0</v>
      </c>
      <c r="S481" s="165">
        <v>0</v>
      </c>
      <c r="T481" s="166">
        <f t="shared" si="158"/>
        <v>0</v>
      </c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R481" s="167" t="s">
        <v>204</v>
      </c>
      <c r="AT481" s="167" t="s">
        <v>177</v>
      </c>
      <c r="AU481" s="167" t="s">
        <v>153</v>
      </c>
      <c r="AY481" s="14" t="s">
        <v>175</v>
      </c>
      <c r="BE481" s="168">
        <f t="shared" si="159"/>
        <v>0</v>
      </c>
      <c r="BF481" s="168">
        <f t="shared" si="160"/>
        <v>0</v>
      </c>
      <c r="BG481" s="168">
        <f t="shared" si="161"/>
        <v>0</v>
      </c>
      <c r="BH481" s="168">
        <f t="shared" si="162"/>
        <v>0</v>
      </c>
      <c r="BI481" s="168">
        <f t="shared" si="163"/>
        <v>0</v>
      </c>
      <c r="BJ481" s="14" t="s">
        <v>153</v>
      </c>
      <c r="BK481" s="169">
        <f t="shared" si="164"/>
        <v>0</v>
      </c>
      <c r="BL481" s="14" t="s">
        <v>204</v>
      </c>
      <c r="BM481" s="167" t="s">
        <v>1220</v>
      </c>
    </row>
    <row r="482" spans="1:65" s="2" customFormat="1" ht="24.2" customHeight="1">
      <c r="A482" s="29"/>
      <c r="B482" s="121"/>
      <c r="C482" s="170" t="s">
        <v>1221</v>
      </c>
      <c r="D482" s="170" t="s">
        <v>220</v>
      </c>
      <c r="E482" s="171" t="s">
        <v>1222</v>
      </c>
      <c r="F482" s="172" t="s">
        <v>1223</v>
      </c>
      <c r="G482" s="173" t="s">
        <v>284</v>
      </c>
      <c r="H482" s="174">
        <v>14</v>
      </c>
      <c r="I482" s="175"/>
      <c r="J482" s="174">
        <f t="shared" si="155"/>
        <v>0</v>
      </c>
      <c r="K482" s="176"/>
      <c r="L482" s="177"/>
      <c r="M482" s="178" t="s">
        <v>1</v>
      </c>
      <c r="N482" s="179" t="s">
        <v>40</v>
      </c>
      <c r="O482" s="55"/>
      <c r="P482" s="165">
        <f t="shared" si="156"/>
        <v>0</v>
      </c>
      <c r="Q482" s="165">
        <v>0</v>
      </c>
      <c r="R482" s="165">
        <f t="shared" si="157"/>
        <v>0</v>
      </c>
      <c r="S482" s="165">
        <v>0</v>
      </c>
      <c r="T482" s="166">
        <f t="shared" si="158"/>
        <v>0</v>
      </c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R482" s="167" t="s">
        <v>235</v>
      </c>
      <c r="AT482" s="167" t="s">
        <v>220</v>
      </c>
      <c r="AU482" s="167" t="s">
        <v>153</v>
      </c>
      <c r="AY482" s="14" t="s">
        <v>175</v>
      </c>
      <c r="BE482" s="168">
        <f t="shared" si="159"/>
        <v>0</v>
      </c>
      <c r="BF482" s="168">
        <f t="shared" si="160"/>
        <v>0</v>
      </c>
      <c r="BG482" s="168">
        <f t="shared" si="161"/>
        <v>0</v>
      </c>
      <c r="BH482" s="168">
        <f t="shared" si="162"/>
        <v>0</v>
      </c>
      <c r="BI482" s="168">
        <f t="shared" si="163"/>
        <v>0</v>
      </c>
      <c r="BJ482" s="14" t="s">
        <v>153</v>
      </c>
      <c r="BK482" s="169">
        <f t="shared" si="164"/>
        <v>0</v>
      </c>
      <c r="BL482" s="14" t="s">
        <v>204</v>
      </c>
      <c r="BM482" s="167" t="s">
        <v>1224</v>
      </c>
    </row>
    <row r="483" spans="1:65" s="2" customFormat="1" ht="14.45" customHeight="1">
      <c r="A483" s="29"/>
      <c r="B483" s="121"/>
      <c r="C483" s="156" t="s">
        <v>752</v>
      </c>
      <c r="D483" s="156" t="s">
        <v>177</v>
      </c>
      <c r="E483" s="157" t="s">
        <v>1225</v>
      </c>
      <c r="F483" s="158" t="s">
        <v>865</v>
      </c>
      <c r="G483" s="159" t="s">
        <v>284</v>
      </c>
      <c r="H483" s="160">
        <v>2</v>
      </c>
      <c r="I483" s="161"/>
      <c r="J483" s="160">
        <f t="shared" si="155"/>
        <v>0</v>
      </c>
      <c r="K483" s="162"/>
      <c r="L483" s="30"/>
      <c r="M483" s="163" t="s">
        <v>1</v>
      </c>
      <c r="N483" s="164" t="s">
        <v>40</v>
      </c>
      <c r="O483" s="55"/>
      <c r="P483" s="165">
        <f t="shared" si="156"/>
        <v>0</v>
      </c>
      <c r="Q483" s="165">
        <v>0</v>
      </c>
      <c r="R483" s="165">
        <f t="shared" si="157"/>
        <v>0</v>
      </c>
      <c r="S483" s="165">
        <v>0</v>
      </c>
      <c r="T483" s="166">
        <f t="shared" si="158"/>
        <v>0</v>
      </c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R483" s="167" t="s">
        <v>204</v>
      </c>
      <c r="AT483" s="167" t="s">
        <v>177</v>
      </c>
      <c r="AU483" s="167" t="s">
        <v>153</v>
      </c>
      <c r="AY483" s="14" t="s">
        <v>175</v>
      </c>
      <c r="BE483" s="168">
        <f t="shared" si="159"/>
        <v>0</v>
      </c>
      <c r="BF483" s="168">
        <f t="shared" si="160"/>
        <v>0</v>
      </c>
      <c r="BG483" s="168">
        <f t="shared" si="161"/>
        <v>0</v>
      </c>
      <c r="BH483" s="168">
        <f t="shared" si="162"/>
        <v>0</v>
      </c>
      <c r="BI483" s="168">
        <f t="shared" si="163"/>
        <v>0</v>
      </c>
      <c r="BJ483" s="14" t="s">
        <v>153</v>
      </c>
      <c r="BK483" s="169">
        <f t="shared" si="164"/>
        <v>0</v>
      </c>
      <c r="BL483" s="14" t="s">
        <v>204</v>
      </c>
      <c r="BM483" s="167" t="s">
        <v>1226</v>
      </c>
    </row>
    <row r="484" spans="1:65" s="2" customFormat="1" ht="24.2" customHeight="1">
      <c r="A484" s="29"/>
      <c r="B484" s="121"/>
      <c r="C484" s="170" t="s">
        <v>1227</v>
      </c>
      <c r="D484" s="170" t="s">
        <v>220</v>
      </c>
      <c r="E484" s="171" t="s">
        <v>1228</v>
      </c>
      <c r="F484" s="172" t="s">
        <v>1229</v>
      </c>
      <c r="G484" s="173" t="s">
        <v>284</v>
      </c>
      <c r="H484" s="174">
        <v>2</v>
      </c>
      <c r="I484" s="175"/>
      <c r="J484" s="174">
        <f t="shared" si="155"/>
        <v>0</v>
      </c>
      <c r="K484" s="176"/>
      <c r="L484" s="177"/>
      <c r="M484" s="178" t="s">
        <v>1</v>
      </c>
      <c r="N484" s="179" t="s">
        <v>40</v>
      </c>
      <c r="O484" s="55"/>
      <c r="P484" s="165">
        <f t="shared" si="156"/>
        <v>0</v>
      </c>
      <c r="Q484" s="165">
        <v>0</v>
      </c>
      <c r="R484" s="165">
        <f t="shared" si="157"/>
        <v>0</v>
      </c>
      <c r="S484" s="165">
        <v>0</v>
      </c>
      <c r="T484" s="166">
        <f t="shared" si="158"/>
        <v>0</v>
      </c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R484" s="167" t="s">
        <v>235</v>
      </c>
      <c r="AT484" s="167" t="s">
        <v>220</v>
      </c>
      <c r="AU484" s="167" t="s">
        <v>153</v>
      </c>
      <c r="AY484" s="14" t="s">
        <v>175</v>
      </c>
      <c r="BE484" s="168">
        <f t="shared" si="159"/>
        <v>0</v>
      </c>
      <c r="BF484" s="168">
        <f t="shared" si="160"/>
        <v>0</v>
      </c>
      <c r="BG484" s="168">
        <f t="shared" si="161"/>
        <v>0</v>
      </c>
      <c r="BH484" s="168">
        <f t="shared" si="162"/>
        <v>0</v>
      </c>
      <c r="BI484" s="168">
        <f t="shared" si="163"/>
        <v>0</v>
      </c>
      <c r="BJ484" s="14" t="s">
        <v>153</v>
      </c>
      <c r="BK484" s="169">
        <f t="shared" si="164"/>
        <v>0</v>
      </c>
      <c r="BL484" s="14" t="s">
        <v>204</v>
      </c>
      <c r="BM484" s="167" t="s">
        <v>1230</v>
      </c>
    </row>
    <row r="485" spans="1:65" s="2" customFormat="1" ht="14.45" customHeight="1">
      <c r="A485" s="29"/>
      <c r="B485" s="121"/>
      <c r="C485" s="156" t="s">
        <v>753</v>
      </c>
      <c r="D485" s="156" t="s">
        <v>177</v>
      </c>
      <c r="E485" s="157" t="s">
        <v>1231</v>
      </c>
      <c r="F485" s="158" t="s">
        <v>1232</v>
      </c>
      <c r="G485" s="159" t="s">
        <v>284</v>
      </c>
      <c r="H485" s="160">
        <v>1</v>
      </c>
      <c r="I485" s="161"/>
      <c r="J485" s="160">
        <f t="shared" si="155"/>
        <v>0</v>
      </c>
      <c r="K485" s="162"/>
      <c r="L485" s="30"/>
      <c r="M485" s="163" t="s">
        <v>1</v>
      </c>
      <c r="N485" s="164" t="s">
        <v>40</v>
      </c>
      <c r="O485" s="55"/>
      <c r="P485" s="165">
        <f t="shared" si="156"/>
        <v>0</v>
      </c>
      <c r="Q485" s="165">
        <v>0</v>
      </c>
      <c r="R485" s="165">
        <f t="shared" si="157"/>
        <v>0</v>
      </c>
      <c r="S485" s="165">
        <v>0</v>
      </c>
      <c r="T485" s="166">
        <f t="shared" si="158"/>
        <v>0</v>
      </c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R485" s="167" t="s">
        <v>204</v>
      </c>
      <c r="AT485" s="167" t="s">
        <v>177</v>
      </c>
      <c r="AU485" s="167" t="s">
        <v>153</v>
      </c>
      <c r="AY485" s="14" t="s">
        <v>175</v>
      </c>
      <c r="BE485" s="168">
        <f t="shared" si="159"/>
        <v>0</v>
      </c>
      <c r="BF485" s="168">
        <f t="shared" si="160"/>
        <v>0</v>
      </c>
      <c r="BG485" s="168">
        <f t="shared" si="161"/>
        <v>0</v>
      </c>
      <c r="BH485" s="168">
        <f t="shared" si="162"/>
        <v>0</v>
      </c>
      <c r="BI485" s="168">
        <f t="shared" si="163"/>
        <v>0</v>
      </c>
      <c r="BJ485" s="14" t="s">
        <v>153</v>
      </c>
      <c r="BK485" s="169">
        <f t="shared" si="164"/>
        <v>0</v>
      </c>
      <c r="BL485" s="14" t="s">
        <v>204</v>
      </c>
      <c r="BM485" s="167" t="s">
        <v>1233</v>
      </c>
    </row>
    <row r="486" spans="1:65" s="2" customFormat="1" ht="24.2" customHeight="1">
      <c r="A486" s="29"/>
      <c r="B486" s="121"/>
      <c r="C486" s="170" t="s">
        <v>1234</v>
      </c>
      <c r="D486" s="170" t="s">
        <v>220</v>
      </c>
      <c r="E486" s="171" t="s">
        <v>1235</v>
      </c>
      <c r="F486" s="172" t="s">
        <v>1236</v>
      </c>
      <c r="G486" s="173" t="s">
        <v>284</v>
      </c>
      <c r="H486" s="174">
        <v>1</v>
      </c>
      <c r="I486" s="175"/>
      <c r="J486" s="174">
        <f t="shared" si="155"/>
        <v>0</v>
      </c>
      <c r="K486" s="176"/>
      <c r="L486" s="177"/>
      <c r="M486" s="178" t="s">
        <v>1</v>
      </c>
      <c r="N486" s="179" t="s">
        <v>40</v>
      </c>
      <c r="O486" s="55"/>
      <c r="P486" s="165">
        <f t="shared" si="156"/>
        <v>0</v>
      </c>
      <c r="Q486" s="165">
        <v>0</v>
      </c>
      <c r="R486" s="165">
        <f t="shared" si="157"/>
        <v>0</v>
      </c>
      <c r="S486" s="165">
        <v>0</v>
      </c>
      <c r="T486" s="166">
        <f t="shared" si="158"/>
        <v>0</v>
      </c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R486" s="167" t="s">
        <v>235</v>
      </c>
      <c r="AT486" s="167" t="s">
        <v>220</v>
      </c>
      <c r="AU486" s="167" t="s">
        <v>153</v>
      </c>
      <c r="AY486" s="14" t="s">
        <v>175</v>
      </c>
      <c r="BE486" s="168">
        <f t="shared" si="159"/>
        <v>0</v>
      </c>
      <c r="BF486" s="168">
        <f t="shared" si="160"/>
        <v>0</v>
      </c>
      <c r="BG486" s="168">
        <f t="shared" si="161"/>
        <v>0</v>
      </c>
      <c r="BH486" s="168">
        <f t="shared" si="162"/>
        <v>0</v>
      </c>
      <c r="BI486" s="168">
        <f t="shared" si="163"/>
        <v>0</v>
      </c>
      <c r="BJ486" s="14" t="s">
        <v>153</v>
      </c>
      <c r="BK486" s="169">
        <f t="shared" si="164"/>
        <v>0</v>
      </c>
      <c r="BL486" s="14" t="s">
        <v>204</v>
      </c>
      <c r="BM486" s="167" t="s">
        <v>1237</v>
      </c>
    </row>
    <row r="487" spans="1:65" s="2" customFormat="1" ht="14.45" customHeight="1">
      <c r="A487" s="29"/>
      <c r="B487" s="121"/>
      <c r="C487" s="156" t="s">
        <v>756</v>
      </c>
      <c r="D487" s="156" t="s">
        <v>177</v>
      </c>
      <c r="E487" s="157" t="s">
        <v>1238</v>
      </c>
      <c r="F487" s="158" t="s">
        <v>1239</v>
      </c>
      <c r="G487" s="159" t="s">
        <v>284</v>
      </c>
      <c r="H487" s="160">
        <v>1</v>
      </c>
      <c r="I487" s="161"/>
      <c r="J487" s="160">
        <f t="shared" si="155"/>
        <v>0</v>
      </c>
      <c r="K487" s="162"/>
      <c r="L487" s="30"/>
      <c r="M487" s="163" t="s">
        <v>1</v>
      </c>
      <c r="N487" s="164" t="s">
        <v>40</v>
      </c>
      <c r="O487" s="55"/>
      <c r="P487" s="165">
        <f t="shared" si="156"/>
        <v>0</v>
      </c>
      <c r="Q487" s="165">
        <v>0</v>
      </c>
      <c r="R487" s="165">
        <f t="shared" si="157"/>
        <v>0</v>
      </c>
      <c r="S487" s="165">
        <v>0</v>
      </c>
      <c r="T487" s="166">
        <f t="shared" si="158"/>
        <v>0</v>
      </c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R487" s="167" t="s">
        <v>204</v>
      </c>
      <c r="AT487" s="167" t="s">
        <v>177</v>
      </c>
      <c r="AU487" s="167" t="s">
        <v>153</v>
      </c>
      <c r="AY487" s="14" t="s">
        <v>175</v>
      </c>
      <c r="BE487" s="168">
        <f t="shared" si="159"/>
        <v>0</v>
      </c>
      <c r="BF487" s="168">
        <f t="shared" si="160"/>
        <v>0</v>
      </c>
      <c r="BG487" s="168">
        <f t="shared" si="161"/>
        <v>0</v>
      </c>
      <c r="BH487" s="168">
        <f t="shared" si="162"/>
        <v>0</v>
      </c>
      <c r="BI487" s="168">
        <f t="shared" si="163"/>
        <v>0</v>
      </c>
      <c r="BJ487" s="14" t="s">
        <v>153</v>
      </c>
      <c r="BK487" s="169">
        <f t="shared" si="164"/>
        <v>0</v>
      </c>
      <c r="BL487" s="14" t="s">
        <v>204</v>
      </c>
      <c r="BM487" s="167" t="s">
        <v>1240</v>
      </c>
    </row>
    <row r="488" spans="1:65" s="2" customFormat="1" ht="24.2" customHeight="1">
      <c r="A488" s="29"/>
      <c r="B488" s="121"/>
      <c r="C488" s="170" t="s">
        <v>1241</v>
      </c>
      <c r="D488" s="170" t="s">
        <v>220</v>
      </c>
      <c r="E488" s="171" t="s">
        <v>1242</v>
      </c>
      <c r="F488" s="172" t="s">
        <v>1243</v>
      </c>
      <c r="G488" s="173" t="s">
        <v>284</v>
      </c>
      <c r="H488" s="174">
        <v>1</v>
      </c>
      <c r="I488" s="175"/>
      <c r="J488" s="174">
        <f t="shared" si="155"/>
        <v>0</v>
      </c>
      <c r="K488" s="176"/>
      <c r="L488" s="177"/>
      <c r="M488" s="178" t="s">
        <v>1</v>
      </c>
      <c r="N488" s="179" t="s">
        <v>40</v>
      </c>
      <c r="O488" s="55"/>
      <c r="P488" s="165">
        <f t="shared" si="156"/>
        <v>0</v>
      </c>
      <c r="Q488" s="165">
        <v>0</v>
      </c>
      <c r="R488" s="165">
        <f t="shared" si="157"/>
        <v>0</v>
      </c>
      <c r="S488" s="165">
        <v>0</v>
      </c>
      <c r="T488" s="166">
        <f t="shared" si="158"/>
        <v>0</v>
      </c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R488" s="167" t="s">
        <v>235</v>
      </c>
      <c r="AT488" s="167" t="s">
        <v>220</v>
      </c>
      <c r="AU488" s="167" t="s">
        <v>153</v>
      </c>
      <c r="AY488" s="14" t="s">
        <v>175</v>
      </c>
      <c r="BE488" s="168">
        <f t="shared" si="159"/>
        <v>0</v>
      </c>
      <c r="BF488" s="168">
        <f t="shared" si="160"/>
        <v>0</v>
      </c>
      <c r="BG488" s="168">
        <f t="shared" si="161"/>
        <v>0</v>
      </c>
      <c r="BH488" s="168">
        <f t="shared" si="162"/>
        <v>0</v>
      </c>
      <c r="BI488" s="168">
        <f t="shared" si="163"/>
        <v>0</v>
      </c>
      <c r="BJ488" s="14" t="s">
        <v>153</v>
      </c>
      <c r="BK488" s="169">
        <f t="shared" si="164"/>
        <v>0</v>
      </c>
      <c r="BL488" s="14" t="s">
        <v>204</v>
      </c>
      <c r="BM488" s="167" t="s">
        <v>1244</v>
      </c>
    </row>
    <row r="489" spans="1:65" s="2" customFormat="1" ht="14.45" customHeight="1">
      <c r="A489" s="29"/>
      <c r="B489" s="121"/>
      <c r="C489" s="156" t="s">
        <v>761</v>
      </c>
      <c r="D489" s="156" t="s">
        <v>177</v>
      </c>
      <c r="E489" s="157" t="s">
        <v>1245</v>
      </c>
      <c r="F489" s="158" t="s">
        <v>1246</v>
      </c>
      <c r="G489" s="159" t="s">
        <v>284</v>
      </c>
      <c r="H489" s="160">
        <v>1</v>
      </c>
      <c r="I489" s="161"/>
      <c r="J489" s="160">
        <f t="shared" si="155"/>
        <v>0</v>
      </c>
      <c r="K489" s="162"/>
      <c r="L489" s="30"/>
      <c r="M489" s="163" t="s">
        <v>1</v>
      </c>
      <c r="N489" s="164" t="s">
        <v>40</v>
      </c>
      <c r="O489" s="55"/>
      <c r="P489" s="165">
        <f t="shared" si="156"/>
        <v>0</v>
      </c>
      <c r="Q489" s="165">
        <v>0</v>
      </c>
      <c r="R489" s="165">
        <f t="shared" si="157"/>
        <v>0</v>
      </c>
      <c r="S489" s="165">
        <v>0</v>
      </c>
      <c r="T489" s="166">
        <f t="shared" si="158"/>
        <v>0</v>
      </c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R489" s="167" t="s">
        <v>204</v>
      </c>
      <c r="AT489" s="167" t="s">
        <v>177</v>
      </c>
      <c r="AU489" s="167" t="s">
        <v>153</v>
      </c>
      <c r="AY489" s="14" t="s">
        <v>175</v>
      </c>
      <c r="BE489" s="168">
        <f t="shared" si="159"/>
        <v>0</v>
      </c>
      <c r="BF489" s="168">
        <f t="shared" si="160"/>
        <v>0</v>
      </c>
      <c r="BG489" s="168">
        <f t="shared" si="161"/>
        <v>0</v>
      </c>
      <c r="BH489" s="168">
        <f t="shared" si="162"/>
        <v>0</v>
      </c>
      <c r="BI489" s="168">
        <f t="shared" si="163"/>
        <v>0</v>
      </c>
      <c r="BJ489" s="14" t="s">
        <v>153</v>
      </c>
      <c r="BK489" s="169">
        <f t="shared" si="164"/>
        <v>0</v>
      </c>
      <c r="BL489" s="14" t="s">
        <v>204</v>
      </c>
      <c r="BM489" s="167" t="s">
        <v>1247</v>
      </c>
    </row>
    <row r="490" spans="1:65" s="2" customFormat="1" ht="24.2" customHeight="1">
      <c r="A490" s="29"/>
      <c r="B490" s="121"/>
      <c r="C490" s="170" t="s">
        <v>1248</v>
      </c>
      <c r="D490" s="170" t="s">
        <v>220</v>
      </c>
      <c r="E490" s="171" t="s">
        <v>1249</v>
      </c>
      <c r="F490" s="172" t="s">
        <v>1250</v>
      </c>
      <c r="G490" s="173" t="s">
        <v>284</v>
      </c>
      <c r="H490" s="174">
        <v>1</v>
      </c>
      <c r="I490" s="175"/>
      <c r="J490" s="174">
        <f t="shared" si="155"/>
        <v>0</v>
      </c>
      <c r="K490" s="176"/>
      <c r="L490" s="177"/>
      <c r="M490" s="178" t="s">
        <v>1</v>
      </c>
      <c r="N490" s="179" t="s">
        <v>40</v>
      </c>
      <c r="O490" s="55"/>
      <c r="P490" s="165">
        <f t="shared" si="156"/>
        <v>0</v>
      </c>
      <c r="Q490" s="165">
        <v>0</v>
      </c>
      <c r="R490" s="165">
        <f t="shared" si="157"/>
        <v>0</v>
      </c>
      <c r="S490" s="165">
        <v>0</v>
      </c>
      <c r="T490" s="166">
        <f t="shared" si="158"/>
        <v>0</v>
      </c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R490" s="167" t="s">
        <v>235</v>
      </c>
      <c r="AT490" s="167" t="s">
        <v>220</v>
      </c>
      <c r="AU490" s="167" t="s">
        <v>153</v>
      </c>
      <c r="AY490" s="14" t="s">
        <v>175</v>
      </c>
      <c r="BE490" s="168">
        <f t="shared" si="159"/>
        <v>0</v>
      </c>
      <c r="BF490" s="168">
        <f t="shared" si="160"/>
        <v>0</v>
      </c>
      <c r="BG490" s="168">
        <f t="shared" si="161"/>
        <v>0</v>
      </c>
      <c r="BH490" s="168">
        <f t="shared" si="162"/>
        <v>0</v>
      </c>
      <c r="BI490" s="168">
        <f t="shared" si="163"/>
        <v>0</v>
      </c>
      <c r="BJ490" s="14" t="s">
        <v>153</v>
      </c>
      <c r="BK490" s="169">
        <f t="shared" si="164"/>
        <v>0</v>
      </c>
      <c r="BL490" s="14" t="s">
        <v>204</v>
      </c>
      <c r="BM490" s="167" t="s">
        <v>1251</v>
      </c>
    </row>
    <row r="491" spans="1:65" s="2" customFormat="1" ht="24.2" customHeight="1">
      <c r="A491" s="29"/>
      <c r="B491" s="121"/>
      <c r="C491" s="156" t="s">
        <v>765</v>
      </c>
      <c r="D491" s="156" t="s">
        <v>177</v>
      </c>
      <c r="E491" s="157" t="s">
        <v>1252</v>
      </c>
      <c r="F491" s="158" t="s">
        <v>1253</v>
      </c>
      <c r="G491" s="159" t="s">
        <v>284</v>
      </c>
      <c r="H491" s="160">
        <v>3</v>
      </c>
      <c r="I491" s="161"/>
      <c r="J491" s="160">
        <f t="shared" si="155"/>
        <v>0</v>
      </c>
      <c r="K491" s="162"/>
      <c r="L491" s="30"/>
      <c r="M491" s="163" t="s">
        <v>1</v>
      </c>
      <c r="N491" s="164" t="s">
        <v>40</v>
      </c>
      <c r="O491" s="55"/>
      <c r="P491" s="165">
        <f t="shared" si="156"/>
        <v>0</v>
      </c>
      <c r="Q491" s="165">
        <v>0</v>
      </c>
      <c r="R491" s="165">
        <f t="shared" si="157"/>
        <v>0</v>
      </c>
      <c r="S491" s="165">
        <v>0</v>
      </c>
      <c r="T491" s="166">
        <f t="shared" si="158"/>
        <v>0</v>
      </c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R491" s="167" t="s">
        <v>204</v>
      </c>
      <c r="AT491" s="167" t="s">
        <v>177</v>
      </c>
      <c r="AU491" s="167" t="s">
        <v>153</v>
      </c>
      <c r="AY491" s="14" t="s">
        <v>175</v>
      </c>
      <c r="BE491" s="168">
        <f t="shared" si="159"/>
        <v>0</v>
      </c>
      <c r="BF491" s="168">
        <f t="shared" si="160"/>
        <v>0</v>
      </c>
      <c r="BG491" s="168">
        <f t="shared" si="161"/>
        <v>0</v>
      </c>
      <c r="BH491" s="168">
        <f t="shared" si="162"/>
        <v>0</v>
      </c>
      <c r="BI491" s="168">
        <f t="shared" si="163"/>
        <v>0</v>
      </c>
      <c r="BJ491" s="14" t="s">
        <v>153</v>
      </c>
      <c r="BK491" s="169">
        <f t="shared" si="164"/>
        <v>0</v>
      </c>
      <c r="BL491" s="14" t="s">
        <v>204</v>
      </c>
      <c r="BM491" s="167" t="s">
        <v>1254</v>
      </c>
    </row>
    <row r="492" spans="1:65" s="2" customFormat="1" ht="24.2" customHeight="1">
      <c r="A492" s="29"/>
      <c r="B492" s="121"/>
      <c r="C492" s="170" t="s">
        <v>1255</v>
      </c>
      <c r="D492" s="170" t="s">
        <v>220</v>
      </c>
      <c r="E492" s="171" t="s">
        <v>1256</v>
      </c>
      <c r="F492" s="172" t="s">
        <v>1257</v>
      </c>
      <c r="G492" s="173" t="s">
        <v>284</v>
      </c>
      <c r="H492" s="174">
        <v>3</v>
      </c>
      <c r="I492" s="175"/>
      <c r="J492" s="174">
        <f t="shared" si="155"/>
        <v>0</v>
      </c>
      <c r="K492" s="176"/>
      <c r="L492" s="177"/>
      <c r="M492" s="178" t="s">
        <v>1</v>
      </c>
      <c r="N492" s="179" t="s">
        <v>40</v>
      </c>
      <c r="O492" s="55"/>
      <c r="P492" s="165">
        <f t="shared" si="156"/>
        <v>0</v>
      </c>
      <c r="Q492" s="165">
        <v>0</v>
      </c>
      <c r="R492" s="165">
        <f t="shared" si="157"/>
        <v>0</v>
      </c>
      <c r="S492" s="165">
        <v>0</v>
      </c>
      <c r="T492" s="166">
        <f t="shared" si="158"/>
        <v>0</v>
      </c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R492" s="167" t="s">
        <v>235</v>
      </c>
      <c r="AT492" s="167" t="s">
        <v>220</v>
      </c>
      <c r="AU492" s="167" t="s">
        <v>153</v>
      </c>
      <c r="AY492" s="14" t="s">
        <v>175</v>
      </c>
      <c r="BE492" s="168">
        <f t="shared" si="159"/>
        <v>0</v>
      </c>
      <c r="BF492" s="168">
        <f t="shared" si="160"/>
        <v>0</v>
      </c>
      <c r="BG492" s="168">
        <f t="shared" si="161"/>
        <v>0</v>
      </c>
      <c r="BH492" s="168">
        <f t="shared" si="162"/>
        <v>0</v>
      </c>
      <c r="BI492" s="168">
        <f t="shared" si="163"/>
        <v>0</v>
      </c>
      <c r="BJ492" s="14" t="s">
        <v>153</v>
      </c>
      <c r="BK492" s="169">
        <f t="shared" si="164"/>
        <v>0</v>
      </c>
      <c r="BL492" s="14" t="s">
        <v>204</v>
      </c>
      <c r="BM492" s="167" t="s">
        <v>1258</v>
      </c>
    </row>
    <row r="493" spans="1:65" s="2" customFormat="1" ht="24.2" customHeight="1">
      <c r="A493" s="29"/>
      <c r="B493" s="121"/>
      <c r="C493" s="156" t="s">
        <v>768</v>
      </c>
      <c r="D493" s="156" t="s">
        <v>177</v>
      </c>
      <c r="E493" s="157" t="s">
        <v>1259</v>
      </c>
      <c r="F493" s="158" t="s">
        <v>1260</v>
      </c>
      <c r="G493" s="159" t="s">
        <v>284</v>
      </c>
      <c r="H493" s="160">
        <v>1</v>
      </c>
      <c r="I493" s="161"/>
      <c r="J493" s="160">
        <f t="shared" si="155"/>
        <v>0</v>
      </c>
      <c r="K493" s="162"/>
      <c r="L493" s="30"/>
      <c r="M493" s="163" t="s">
        <v>1</v>
      </c>
      <c r="N493" s="164" t="s">
        <v>40</v>
      </c>
      <c r="O493" s="55"/>
      <c r="P493" s="165">
        <f t="shared" si="156"/>
        <v>0</v>
      </c>
      <c r="Q493" s="165">
        <v>0</v>
      </c>
      <c r="R493" s="165">
        <f t="shared" si="157"/>
        <v>0</v>
      </c>
      <c r="S493" s="165">
        <v>0</v>
      </c>
      <c r="T493" s="166">
        <f t="shared" si="158"/>
        <v>0</v>
      </c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R493" s="167" t="s">
        <v>204</v>
      </c>
      <c r="AT493" s="167" t="s">
        <v>177</v>
      </c>
      <c r="AU493" s="167" t="s">
        <v>153</v>
      </c>
      <c r="AY493" s="14" t="s">
        <v>175</v>
      </c>
      <c r="BE493" s="168">
        <f t="shared" si="159"/>
        <v>0</v>
      </c>
      <c r="BF493" s="168">
        <f t="shared" si="160"/>
        <v>0</v>
      </c>
      <c r="BG493" s="168">
        <f t="shared" si="161"/>
        <v>0</v>
      </c>
      <c r="BH493" s="168">
        <f t="shared" si="162"/>
        <v>0</v>
      </c>
      <c r="BI493" s="168">
        <f t="shared" si="163"/>
        <v>0</v>
      </c>
      <c r="BJ493" s="14" t="s">
        <v>153</v>
      </c>
      <c r="BK493" s="169">
        <f t="shared" si="164"/>
        <v>0</v>
      </c>
      <c r="BL493" s="14" t="s">
        <v>204</v>
      </c>
      <c r="BM493" s="167" t="s">
        <v>1261</v>
      </c>
    </row>
    <row r="494" spans="1:65" s="2" customFormat="1" ht="24.2" customHeight="1">
      <c r="A494" s="29"/>
      <c r="B494" s="121"/>
      <c r="C494" s="170" t="s">
        <v>1262</v>
      </c>
      <c r="D494" s="170" t="s">
        <v>220</v>
      </c>
      <c r="E494" s="171" t="s">
        <v>1263</v>
      </c>
      <c r="F494" s="172" t="s">
        <v>1264</v>
      </c>
      <c r="G494" s="173" t="s">
        <v>284</v>
      </c>
      <c r="H494" s="174">
        <v>1</v>
      </c>
      <c r="I494" s="175"/>
      <c r="J494" s="174">
        <f t="shared" si="155"/>
        <v>0</v>
      </c>
      <c r="K494" s="176"/>
      <c r="L494" s="177"/>
      <c r="M494" s="178" t="s">
        <v>1</v>
      </c>
      <c r="N494" s="179" t="s">
        <v>40</v>
      </c>
      <c r="O494" s="55"/>
      <c r="P494" s="165">
        <f t="shared" si="156"/>
        <v>0</v>
      </c>
      <c r="Q494" s="165">
        <v>0</v>
      </c>
      <c r="R494" s="165">
        <f t="shared" si="157"/>
        <v>0</v>
      </c>
      <c r="S494" s="165">
        <v>0</v>
      </c>
      <c r="T494" s="166">
        <f t="shared" si="158"/>
        <v>0</v>
      </c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R494" s="167" t="s">
        <v>235</v>
      </c>
      <c r="AT494" s="167" t="s">
        <v>220</v>
      </c>
      <c r="AU494" s="167" t="s">
        <v>153</v>
      </c>
      <c r="AY494" s="14" t="s">
        <v>175</v>
      </c>
      <c r="BE494" s="168">
        <f t="shared" si="159"/>
        <v>0</v>
      </c>
      <c r="BF494" s="168">
        <f t="shared" si="160"/>
        <v>0</v>
      </c>
      <c r="BG494" s="168">
        <f t="shared" si="161"/>
        <v>0</v>
      </c>
      <c r="BH494" s="168">
        <f t="shared" si="162"/>
        <v>0</v>
      </c>
      <c r="BI494" s="168">
        <f t="shared" si="163"/>
        <v>0</v>
      </c>
      <c r="BJ494" s="14" t="s">
        <v>153</v>
      </c>
      <c r="BK494" s="169">
        <f t="shared" si="164"/>
        <v>0</v>
      </c>
      <c r="BL494" s="14" t="s">
        <v>204</v>
      </c>
      <c r="BM494" s="167" t="s">
        <v>1265</v>
      </c>
    </row>
    <row r="495" spans="1:65" s="2" customFormat="1" ht="24.2" customHeight="1">
      <c r="A495" s="29"/>
      <c r="B495" s="121"/>
      <c r="C495" s="156" t="s">
        <v>772</v>
      </c>
      <c r="D495" s="156" t="s">
        <v>177</v>
      </c>
      <c r="E495" s="157" t="s">
        <v>1266</v>
      </c>
      <c r="F495" s="158" t="s">
        <v>1267</v>
      </c>
      <c r="G495" s="159" t="s">
        <v>284</v>
      </c>
      <c r="H495" s="160">
        <v>2</v>
      </c>
      <c r="I495" s="161"/>
      <c r="J495" s="160">
        <f t="shared" si="155"/>
        <v>0</v>
      </c>
      <c r="K495" s="162"/>
      <c r="L495" s="30"/>
      <c r="M495" s="163" t="s">
        <v>1</v>
      </c>
      <c r="N495" s="164" t="s">
        <v>40</v>
      </c>
      <c r="O495" s="55"/>
      <c r="P495" s="165">
        <f t="shared" si="156"/>
        <v>0</v>
      </c>
      <c r="Q495" s="165">
        <v>0</v>
      </c>
      <c r="R495" s="165">
        <f t="shared" si="157"/>
        <v>0</v>
      </c>
      <c r="S495" s="165">
        <v>0</v>
      </c>
      <c r="T495" s="166">
        <f t="shared" si="158"/>
        <v>0</v>
      </c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R495" s="167" t="s">
        <v>204</v>
      </c>
      <c r="AT495" s="167" t="s">
        <v>177</v>
      </c>
      <c r="AU495" s="167" t="s">
        <v>153</v>
      </c>
      <c r="AY495" s="14" t="s">
        <v>175</v>
      </c>
      <c r="BE495" s="168">
        <f t="shared" si="159"/>
        <v>0</v>
      </c>
      <c r="BF495" s="168">
        <f t="shared" si="160"/>
        <v>0</v>
      </c>
      <c r="BG495" s="168">
        <f t="shared" si="161"/>
        <v>0</v>
      </c>
      <c r="BH495" s="168">
        <f t="shared" si="162"/>
        <v>0</v>
      </c>
      <c r="BI495" s="168">
        <f t="shared" si="163"/>
        <v>0</v>
      </c>
      <c r="BJ495" s="14" t="s">
        <v>153</v>
      </c>
      <c r="BK495" s="169">
        <f t="shared" si="164"/>
        <v>0</v>
      </c>
      <c r="BL495" s="14" t="s">
        <v>204</v>
      </c>
      <c r="BM495" s="167" t="s">
        <v>1268</v>
      </c>
    </row>
    <row r="496" spans="1:65" s="2" customFormat="1" ht="24.2" customHeight="1">
      <c r="A496" s="29"/>
      <c r="B496" s="121"/>
      <c r="C496" s="170" t="s">
        <v>1269</v>
      </c>
      <c r="D496" s="170" t="s">
        <v>220</v>
      </c>
      <c r="E496" s="171" t="s">
        <v>1270</v>
      </c>
      <c r="F496" s="172" t="s">
        <v>1271</v>
      </c>
      <c r="G496" s="173" t="s">
        <v>284</v>
      </c>
      <c r="H496" s="174">
        <v>2</v>
      </c>
      <c r="I496" s="175"/>
      <c r="J496" s="174">
        <f t="shared" si="155"/>
        <v>0</v>
      </c>
      <c r="K496" s="176"/>
      <c r="L496" s="177"/>
      <c r="M496" s="178" t="s">
        <v>1</v>
      </c>
      <c r="N496" s="179" t="s">
        <v>40</v>
      </c>
      <c r="O496" s="55"/>
      <c r="P496" s="165">
        <f t="shared" si="156"/>
        <v>0</v>
      </c>
      <c r="Q496" s="165">
        <v>0</v>
      </c>
      <c r="R496" s="165">
        <f t="shared" si="157"/>
        <v>0</v>
      </c>
      <c r="S496" s="165">
        <v>0</v>
      </c>
      <c r="T496" s="166">
        <f t="shared" si="158"/>
        <v>0</v>
      </c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R496" s="167" t="s">
        <v>235</v>
      </c>
      <c r="AT496" s="167" t="s">
        <v>220</v>
      </c>
      <c r="AU496" s="167" t="s">
        <v>153</v>
      </c>
      <c r="AY496" s="14" t="s">
        <v>175</v>
      </c>
      <c r="BE496" s="168">
        <f t="shared" si="159"/>
        <v>0</v>
      </c>
      <c r="BF496" s="168">
        <f t="shared" si="160"/>
        <v>0</v>
      </c>
      <c r="BG496" s="168">
        <f t="shared" si="161"/>
        <v>0</v>
      </c>
      <c r="BH496" s="168">
        <f t="shared" si="162"/>
        <v>0</v>
      </c>
      <c r="BI496" s="168">
        <f t="shared" si="163"/>
        <v>0</v>
      </c>
      <c r="BJ496" s="14" t="s">
        <v>153</v>
      </c>
      <c r="BK496" s="169">
        <f t="shared" si="164"/>
        <v>0</v>
      </c>
      <c r="BL496" s="14" t="s">
        <v>204</v>
      </c>
      <c r="BM496" s="167" t="s">
        <v>1272</v>
      </c>
    </row>
    <row r="497" spans="1:65" s="2" customFormat="1" ht="24.2" customHeight="1">
      <c r="A497" s="29"/>
      <c r="B497" s="121"/>
      <c r="C497" s="156" t="s">
        <v>775</v>
      </c>
      <c r="D497" s="156" t="s">
        <v>177</v>
      </c>
      <c r="E497" s="157" t="s">
        <v>1273</v>
      </c>
      <c r="F497" s="158" t="s">
        <v>1274</v>
      </c>
      <c r="G497" s="159" t="s">
        <v>284</v>
      </c>
      <c r="H497" s="160">
        <v>2</v>
      </c>
      <c r="I497" s="161"/>
      <c r="J497" s="160">
        <f t="shared" si="155"/>
        <v>0</v>
      </c>
      <c r="K497" s="162"/>
      <c r="L497" s="30"/>
      <c r="M497" s="163" t="s">
        <v>1</v>
      </c>
      <c r="N497" s="164" t="s">
        <v>40</v>
      </c>
      <c r="O497" s="55"/>
      <c r="P497" s="165">
        <f t="shared" si="156"/>
        <v>0</v>
      </c>
      <c r="Q497" s="165">
        <v>0</v>
      </c>
      <c r="R497" s="165">
        <f t="shared" si="157"/>
        <v>0</v>
      </c>
      <c r="S497" s="165">
        <v>0</v>
      </c>
      <c r="T497" s="166">
        <f t="shared" si="158"/>
        <v>0</v>
      </c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R497" s="167" t="s">
        <v>204</v>
      </c>
      <c r="AT497" s="167" t="s">
        <v>177</v>
      </c>
      <c r="AU497" s="167" t="s">
        <v>153</v>
      </c>
      <c r="AY497" s="14" t="s">
        <v>175</v>
      </c>
      <c r="BE497" s="168">
        <f t="shared" si="159"/>
        <v>0</v>
      </c>
      <c r="BF497" s="168">
        <f t="shared" si="160"/>
        <v>0</v>
      </c>
      <c r="BG497" s="168">
        <f t="shared" si="161"/>
        <v>0</v>
      </c>
      <c r="BH497" s="168">
        <f t="shared" si="162"/>
        <v>0</v>
      </c>
      <c r="BI497" s="168">
        <f t="shared" si="163"/>
        <v>0</v>
      </c>
      <c r="BJ497" s="14" t="s">
        <v>153</v>
      </c>
      <c r="BK497" s="169">
        <f t="shared" si="164"/>
        <v>0</v>
      </c>
      <c r="BL497" s="14" t="s">
        <v>204</v>
      </c>
      <c r="BM497" s="167" t="s">
        <v>1275</v>
      </c>
    </row>
    <row r="498" spans="1:65" s="2" customFormat="1" ht="14.45" customHeight="1">
      <c r="A498" s="29"/>
      <c r="B498" s="121"/>
      <c r="C498" s="156" t="s">
        <v>1276</v>
      </c>
      <c r="D498" s="156" t="s">
        <v>177</v>
      </c>
      <c r="E498" s="157" t="s">
        <v>1277</v>
      </c>
      <c r="F498" s="158" t="s">
        <v>1278</v>
      </c>
      <c r="G498" s="159" t="s">
        <v>284</v>
      </c>
      <c r="H498" s="160">
        <v>1</v>
      </c>
      <c r="I498" s="161"/>
      <c r="J498" s="160">
        <f t="shared" si="155"/>
        <v>0</v>
      </c>
      <c r="K498" s="162"/>
      <c r="L498" s="30"/>
      <c r="M498" s="163" t="s">
        <v>1</v>
      </c>
      <c r="N498" s="164" t="s">
        <v>40</v>
      </c>
      <c r="O498" s="55"/>
      <c r="P498" s="165">
        <f t="shared" si="156"/>
        <v>0</v>
      </c>
      <c r="Q498" s="165">
        <v>0</v>
      </c>
      <c r="R498" s="165">
        <f t="shared" si="157"/>
        <v>0</v>
      </c>
      <c r="S498" s="165">
        <v>0</v>
      </c>
      <c r="T498" s="166">
        <f t="shared" si="158"/>
        <v>0</v>
      </c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R498" s="167" t="s">
        <v>204</v>
      </c>
      <c r="AT498" s="167" t="s">
        <v>177</v>
      </c>
      <c r="AU498" s="167" t="s">
        <v>153</v>
      </c>
      <c r="AY498" s="14" t="s">
        <v>175</v>
      </c>
      <c r="BE498" s="168">
        <f t="shared" si="159"/>
        <v>0</v>
      </c>
      <c r="BF498" s="168">
        <f t="shared" si="160"/>
        <v>0</v>
      </c>
      <c r="BG498" s="168">
        <f t="shared" si="161"/>
        <v>0</v>
      </c>
      <c r="BH498" s="168">
        <f t="shared" si="162"/>
        <v>0</v>
      </c>
      <c r="BI498" s="168">
        <f t="shared" si="163"/>
        <v>0</v>
      </c>
      <c r="BJ498" s="14" t="s">
        <v>153</v>
      </c>
      <c r="BK498" s="169">
        <f t="shared" si="164"/>
        <v>0</v>
      </c>
      <c r="BL498" s="14" t="s">
        <v>204</v>
      </c>
      <c r="BM498" s="167" t="s">
        <v>1279</v>
      </c>
    </row>
    <row r="499" spans="1:65" s="2" customFormat="1" ht="24.2" customHeight="1">
      <c r="A499" s="29"/>
      <c r="B499" s="121"/>
      <c r="C499" s="170" t="s">
        <v>779</v>
      </c>
      <c r="D499" s="170" t="s">
        <v>220</v>
      </c>
      <c r="E499" s="171" t="s">
        <v>1280</v>
      </c>
      <c r="F499" s="172" t="s">
        <v>1281</v>
      </c>
      <c r="G499" s="173" t="s">
        <v>284</v>
      </c>
      <c r="H499" s="174">
        <v>1</v>
      </c>
      <c r="I499" s="175"/>
      <c r="J499" s="174">
        <f t="shared" si="155"/>
        <v>0</v>
      </c>
      <c r="K499" s="176"/>
      <c r="L499" s="177"/>
      <c r="M499" s="178" t="s">
        <v>1</v>
      </c>
      <c r="N499" s="179" t="s">
        <v>40</v>
      </c>
      <c r="O499" s="55"/>
      <c r="P499" s="165">
        <f t="shared" si="156"/>
        <v>0</v>
      </c>
      <c r="Q499" s="165">
        <v>0</v>
      </c>
      <c r="R499" s="165">
        <f t="shared" si="157"/>
        <v>0</v>
      </c>
      <c r="S499" s="165">
        <v>0</v>
      </c>
      <c r="T499" s="166">
        <f t="shared" si="158"/>
        <v>0</v>
      </c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R499" s="167" t="s">
        <v>235</v>
      </c>
      <c r="AT499" s="167" t="s">
        <v>220</v>
      </c>
      <c r="AU499" s="167" t="s">
        <v>153</v>
      </c>
      <c r="AY499" s="14" t="s">
        <v>175</v>
      </c>
      <c r="BE499" s="168">
        <f t="shared" si="159"/>
        <v>0</v>
      </c>
      <c r="BF499" s="168">
        <f t="shared" si="160"/>
        <v>0</v>
      </c>
      <c r="BG499" s="168">
        <f t="shared" si="161"/>
        <v>0</v>
      </c>
      <c r="BH499" s="168">
        <f t="shared" si="162"/>
        <v>0</v>
      </c>
      <c r="BI499" s="168">
        <f t="shared" si="163"/>
        <v>0</v>
      </c>
      <c r="BJ499" s="14" t="s">
        <v>153</v>
      </c>
      <c r="BK499" s="169">
        <f t="shared" si="164"/>
        <v>0</v>
      </c>
      <c r="BL499" s="14" t="s">
        <v>204</v>
      </c>
      <c r="BM499" s="167" t="s">
        <v>1282</v>
      </c>
    </row>
    <row r="500" spans="1:65" s="2" customFormat="1" ht="14.45" customHeight="1">
      <c r="A500" s="29"/>
      <c r="B500" s="121"/>
      <c r="C500" s="156" t="s">
        <v>1283</v>
      </c>
      <c r="D500" s="156" t="s">
        <v>177</v>
      </c>
      <c r="E500" s="157" t="s">
        <v>1284</v>
      </c>
      <c r="F500" s="158" t="s">
        <v>1285</v>
      </c>
      <c r="G500" s="159" t="s">
        <v>647</v>
      </c>
      <c r="H500" s="161"/>
      <c r="I500" s="161"/>
      <c r="J500" s="160">
        <f t="shared" si="155"/>
        <v>0</v>
      </c>
      <c r="K500" s="162"/>
      <c r="L500" s="30"/>
      <c r="M500" s="163" t="s">
        <v>1</v>
      </c>
      <c r="N500" s="164" t="s">
        <v>40</v>
      </c>
      <c r="O500" s="55"/>
      <c r="P500" s="165">
        <f t="shared" si="156"/>
        <v>0</v>
      </c>
      <c r="Q500" s="165">
        <v>0</v>
      </c>
      <c r="R500" s="165">
        <f t="shared" si="157"/>
        <v>0</v>
      </c>
      <c r="S500" s="165">
        <v>0</v>
      </c>
      <c r="T500" s="166">
        <f t="shared" si="158"/>
        <v>0</v>
      </c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R500" s="167" t="s">
        <v>204</v>
      </c>
      <c r="AT500" s="167" t="s">
        <v>177</v>
      </c>
      <c r="AU500" s="167" t="s">
        <v>153</v>
      </c>
      <c r="AY500" s="14" t="s">
        <v>175</v>
      </c>
      <c r="BE500" s="168">
        <f t="shared" si="159"/>
        <v>0</v>
      </c>
      <c r="BF500" s="168">
        <f t="shared" si="160"/>
        <v>0</v>
      </c>
      <c r="BG500" s="168">
        <f t="shared" si="161"/>
        <v>0</v>
      </c>
      <c r="BH500" s="168">
        <f t="shared" si="162"/>
        <v>0</v>
      </c>
      <c r="BI500" s="168">
        <f t="shared" si="163"/>
        <v>0</v>
      </c>
      <c r="BJ500" s="14" t="s">
        <v>153</v>
      </c>
      <c r="BK500" s="169">
        <f t="shared" si="164"/>
        <v>0</v>
      </c>
      <c r="BL500" s="14" t="s">
        <v>204</v>
      </c>
      <c r="BM500" s="167" t="s">
        <v>1286</v>
      </c>
    </row>
    <row r="501" spans="1:65" s="12" customFormat="1" ht="22.9" customHeight="1">
      <c r="B501" s="143"/>
      <c r="D501" s="144" t="s">
        <v>73</v>
      </c>
      <c r="E501" s="154" t="s">
        <v>1287</v>
      </c>
      <c r="F501" s="154" t="s">
        <v>1288</v>
      </c>
      <c r="I501" s="146"/>
      <c r="J501" s="155">
        <f>BK501</f>
        <v>0</v>
      </c>
      <c r="L501" s="143"/>
      <c r="M501" s="148"/>
      <c r="N501" s="149"/>
      <c r="O501" s="149"/>
      <c r="P501" s="150">
        <f>SUM(P502:P519)</f>
        <v>0</v>
      </c>
      <c r="Q501" s="149"/>
      <c r="R501" s="150">
        <f>SUM(R502:R519)</f>
        <v>0</v>
      </c>
      <c r="S501" s="149"/>
      <c r="T501" s="151">
        <f>SUM(T502:T519)</f>
        <v>0</v>
      </c>
      <c r="AR501" s="144" t="s">
        <v>153</v>
      </c>
      <c r="AT501" s="152" t="s">
        <v>73</v>
      </c>
      <c r="AU501" s="152" t="s">
        <v>82</v>
      </c>
      <c r="AY501" s="144" t="s">
        <v>175</v>
      </c>
      <c r="BK501" s="153">
        <f>SUM(BK502:BK519)</f>
        <v>0</v>
      </c>
    </row>
    <row r="502" spans="1:65" s="2" customFormat="1" ht="14.45" customHeight="1">
      <c r="A502" s="29"/>
      <c r="B502" s="121"/>
      <c r="C502" s="156" t="s">
        <v>782</v>
      </c>
      <c r="D502" s="156" t="s">
        <v>177</v>
      </c>
      <c r="E502" s="157" t="s">
        <v>1289</v>
      </c>
      <c r="F502" s="158" t="s">
        <v>1290</v>
      </c>
      <c r="G502" s="159" t="s">
        <v>284</v>
      </c>
      <c r="H502" s="160">
        <v>2</v>
      </c>
      <c r="I502" s="161"/>
      <c r="J502" s="160">
        <f t="shared" ref="J502:J519" si="165">ROUND(I502*H502,3)</f>
        <v>0</v>
      </c>
      <c r="K502" s="162"/>
      <c r="L502" s="30"/>
      <c r="M502" s="163" t="s">
        <v>1</v>
      </c>
      <c r="N502" s="164" t="s">
        <v>40</v>
      </c>
      <c r="O502" s="55"/>
      <c r="P502" s="165">
        <f t="shared" ref="P502:P519" si="166">O502*H502</f>
        <v>0</v>
      </c>
      <c r="Q502" s="165">
        <v>0</v>
      </c>
      <c r="R502" s="165">
        <f t="shared" ref="R502:R519" si="167">Q502*H502</f>
        <v>0</v>
      </c>
      <c r="S502" s="165">
        <v>0</v>
      </c>
      <c r="T502" s="166">
        <f t="shared" ref="T502:T519" si="168">S502*H502</f>
        <v>0</v>
      </c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R502" s="167" t="s">
        <v>204</v>
      </c>
      <c r="AT502" s="167" t="s">
        <v>177</v>
      </c>
      <c r="AU502" s="167" t="s">
        <v>153</v>
      </c>
      <c r="AY502" s="14" t="s">
        <v>175</v>
      </c>
      <c r="BE502" s="168">
        <f t="shared" ref="BE502:BE519" si="169">IF(N502="základná",J502,0)</f>
        <v>0</v>
      </c>
      <c r="BF502" s="168">
        <f t="shared" ref="BF502:BF519" si="170">IF(N502="znížená",J502,0)</f>
        <v>0</v>
      </c>
      <c r="BG502" s="168">
        <f t="shared" ref="BG502:BG519" si="171">IF(N502="zákl. prenesená",J502,0)</f>
        <v>0</v>
      </c>
      <c r="BH502" s="168">
        <f t="shared" ref="BH502:BH519" si="172">IF(N502="zníž. prenesená",J502,0)</f>
        <v>0</v>
      </c>
      <c r="BI502" s="168">
        <f t="shared" ref="BI502:BI519" si="173">IF(N502="nulová",J502,0)</f>
        <v>0</v>
      </c>
      <c r="BJ502" s="14" t="s">
        <v>153</v>
      </c>
      <c r="BK502" s="169">
        <f t="shared" ref="BK502:BK519" si="174">ROUND(I502*H502,3)</f>
        <v>0</v>
      </c>
      <c r="BL502" s="14" t="s">
        <v>204</v>
      </c>
      <c r="BM502" s="167" t="s">
        <v>1291</v>
      </c>
    </row>
    <row r="503" spans="1:65" s="2" customFormat="1" ht="37.9" customHeight="1">
      <c r="A503" s="29"/>
      <c r="B503" s="121"/>
      <c r="C503" s="170" t="s">
        <v>1292</v>
      </c>
      <c r="D503" s="170" t="s">
        <v>220</v>
      </c>
      <c r="E503" s="171" t="s">
        <v>1293</v>
      </c>
      <c r="F503" s="172" t="s">
        <v>1294</v>
      </c>
      <c r="G503" s="173" t="s">
        <v>284</v>
      </c>
      <c r="H503" s="174">
        <v>2</v>
      </c>
      <c r="I503" s="175"/>
      <c r="J503" s="174">
        <f t="shared" si="165"/>
        <v>0</v>
      </c>
      <c r="K503" s="176"/>
      <c r="L503" s="177"/>
      <c r="M503" s="178" t="s">
        <v>1</v>
      </c>
      <c r="N503" s="179" t="s">
        <v>40</v>
      </c>
      <c r="O503" s="55"/>
      <c r="P503" s="165">
        <f t="shared" si="166"/>
        <v>0</v>
      </c>
      <c r="Q503" s="165">
        <v>0</v>
      </c>
      <c r="R503" s="165">
        <f t="shared" si="167"/>
        <v>0</v>
      </c>
      <c r="S503" s="165">
        <v>0</v>
      </c>
      <c r="T503" s="166">
        <f t="shared" si="168"/>
        <v>0</v>
      </c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R503" s="167" t="s">
        <v>235</v>
      </c>
      <c r="AT503" s="167" t="s">
        <v>220</v>
      </c>
      <c r="AU503" s="167" t="s">
        <v>153</v>
      </c>
      <c r="AY503" s="14" t="s">
        <v>175</v>
      </c>
      <c r="BE503" s="168">
        <f t="shared" si="169"/>
        <v>0</v>
      </c>
      <c r="BF503" s="168">
        <f t="shared" si="170"/>
        <v>0</v>
      </c>
      <c r="BG503" s="168">
        <f t="shared" si="171"/>
        <v>0</v>
      </c>
      <c r="BH503" s="168">
        <f t="shared" si="172"/>
        <v>0</v>
      </c>
      <c r="BI503" s="168">
        <f t="shared" si="173"/>
        <v>0</v>
      </c>
      <c r="BJ503" s="14" t="s">
        <v>153</v>
      </c>
      <c r="BK503" s="169">
        <f t="shared" si="174"/>
        <v>0</v>
      </c>
      <c r="BL503" s="14" t="s">
        <v>204</v>
      </c>
      <c r="BM503" s="167" t="s">
        <v>1295</v>
      </c>
    </row>
    <row r="504" spans="1:65" s="2" customFormat="1" ht="24.2" customHeight="1">
      <c r="A504" s="29"/>
      <c r="B504" s="121"/>
      <c r="C504" s="156" t="s">
        <v>786</v>
      </c>
      <c r="D504" s="156" t="s">
        <v>177</v>
      </c>
      <c r="E504" s="157" t="s">
        <v>1296</v>
      </c>
      <c r="F504" s="158" t="s">
        <v>1297</v>
      </c>
      <c r="G504" s="159" t="s">
        <v>284</v>
      </c>
      <c r="H504" s="160">
        <v>9</v>
      </c>
      <c r="I504" s="161"/>
      <c r="J504" s="160">
        <f t="shared" si="165"/>
        <v>0</v>
      </c>
      <c r="K504" s="162"/>
      <c r="L504" s="30"/>
      <c r="M504" s="163" t="s">
        <v>1</v>
      </c>
      <c r="N504" s="164" t="s">
        <v>40</v>
      </c>
      <c r="O504" s="55"/>
      <c r="P504" s="165">
        <f t="shared" si="166"/>
        <v>0</v>
      </c>
      <c r="Q504" s="165">
        <v>0</v>
      </c>
      <c r="R504" s="165">
        <f t="shared" si="167"/>
        <v>0</v>
      </c>
      <c r="S504" s="165">
        <v>0</v>
      </c>
      <c r="T504" s="166">
        <f t="shared" si="168"/>
        <v>0</v>
      </c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R504" s="167" t="s">
        <v>204</v>
      </c>
      <c r="AT504" s="167" t="s">
        <v>177</v>
      </c>
      <c r="AU504" s="167" t="s">
        <v>153</v>
      </c>
      <c r="AY504" s="14" t="s">
        <v>175</v>
      </c>
      <c r="BE504" s="168">
        <f t="shared" si="169"/>
        <v>0</v>
      </c>
      <c r="BF504" s="168">
        <f t="shared" si="170"/>
        <v>0</v>
      </c>
      <c r="BG504" s="168">
        <f t="shared" si="171"/>
        <v>0</v>
      </c>
      <c r="BH504" s="168">
        <f t="shared" si="172"/>
        <v>0</v>
      </c>
      <c r="BI504" s="168">
        <f t="shared" si="173"/>
        <v>0</v>
      </c>
      <c r="BJ504" s="14" t="s">
        <v>153</v>
      </c>
      <c r="BK504" s="169">
        <f t="shared" si="174"/>
        <v>0</v>
      </c>
      <c r="BL504" s="14" t="s">
        <v>204</v>
      </c>
      <c r="BM504" s="167" t="s">
        <v>1298</v>
      </c>
    </row>
    <row r="505" spans="1:65" s="2" customFormat="1" ht="37.9" customHeight="1">
      <c r="A505" s="29"/>
      <c r="B505" s="121"/>
      <c r="C505" s="170" t="s">
        <v>1299</v>
      </c>
      <c r="D505" s="170" t="s">
        <v>220</v>
      </c>
      <c r="E505" s="171" t="s">
        <v>1300</v>
      </c>
      <c r="F505" s="172" t="s">
        <v>1301</v>
      </c>
      <c r="G505" s="173" t="s">
        <v>284</v>
      </c>
      <c r="H505" s="174">
        <v>6</v>
      </c>
      <c r="I505" s="175"/>
      <c r="J505" s="174">
        <f t="shared" si="165"/>
        <v>0</v>
      </c>
      <c r="K505" s="176"/>
      <c r="L505" s="177"/>
      <c r="M505" s="178" t="s">
        <v>1</v>
      </c>
      <c r="N505" s="179" t="s">
        <v>40</v>
      </c>
      <c r="O505" s="55"/>
      <c r="P505" s="165">
        <f t="shared" si="166"/>
        <v>0</v>
      </c>
      <c r="Q505" s="165">
        <v>0</v>
      </c>
      <c r="R505" s="165">
        <f t="shared" si="167"/>
        <v>0</v>
      </c>
      <c r="S505" s="165">
        <v>0</v>
      </c>
      <c r="T505" s="166">
        <f t="shared" si="168"/>
        <v>0</v>
      </c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  <c r="AR505" s="167" t="s">
        <v>235</v>
      </c>
      <c r="AT505" s="167" t="s">
        <v>220</v>
      </c>
      <c r="AU505" s="167" t="s">
        <v>153</v>
      </c>
      <c r="AY505" s="14" t="s">
        <v>175</v>
      </c>
      <c r="BE505" s="168">
        <f t="shared" si="169"/>
        <v>0</v>
      </c>
      <c r="BF505" s="168">
        <f t="shared" si="170"/>
        <v>0</v>
      </c>
      <c r="BG505" s="168">
        <f t="shared" si="171"/>
        <v>0</v>
      </c>
      <c r="BH505" s="168">
        <f t="shared" si="172"/>
        <v>0</v>
      </c>
      <c r="BI505" s="168">
        <f t="shared" si="173"/>
        <v>0</v>
      </c>
      <c r="BJ505" s="14" t="s">
        <v>153</v>
      </c>
      <c r="BK505" s="169">
        <f t="shared" si="174"/>
        <v>0</v>
      </c>
      <c r="BL505" s="14" t="s">
        <v>204</v>
      </c>
      <c r="BM505" s="167" t="s">
        <v>1302</v>
      </c>
    </row>
    <row r="506" spans="1:65" s="2" customFormat="1" ht="37.9" customHeight="1">
      <c r="A506" s="29"/>
      <c r="B506" s="121"/>
      <c r="C506" s="170" t="s">
        <v>789</v>
      </c>
      <c r="D506" s="170" t="s">
        <v>220</v>
      </c>
      <c r="E506" s="171" t="s">
        <v>1303</v>
      </c>
      <c r="F506" s="172" t="s">
        <v>1304</v>
      </c>
      <c r="G506" s="173" t="s">
        <v>284</v>
      </c>
      <c r="H506" s="174">
        <v>3</v>
      </c>
      <c r="I506" s="175"/>
      <c r="J506" s="174">
        <f t="shared" si="165"/>
        <v>0</v>
      </c>
      <c r="K506" s="176"/>
      <c r="L506" s="177"/>
      <c r="M506" s="178" t="s">
        <v>1</v>
      </c>
      <c r="N506" s="179" t="s">
        <v>40</v>
      </c>
      <c r="O506" s="55"/>
      <c r="P506" s="165">
        <f t="shared" si="166"/>
        <v>0</v>
      </c>
      <c r="Q506" s="165">
        <v>0</v>
      </c>
      <c r="R506" s="165">
        <f t="shared" si="167"/>
        <v>0</v>
      </c>
      <c r="S506" s="165">
        <v>0</v>
      </c>
      <c r="T506" s="166">
        <f t="shared" si="168"/>
        <v>0</v>
      </c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  <c r="AR506" s="167" t="s">
        <v>235</v>
      </c>
      <c r="AT506" s="167" t="s">
        <v>220</v>
      </c>
      <c r="AU506" s="167" t="s">
        <v>153</v>
      </c>
      <c r="AY506" s="14" t="s">
        <v>175</v>
      </c>
      <c r="BE506" s="168">
        <f t="shared" si="169"/>
        <v>0</v>
      </c>
      <c r="BF506" s="168">
        <f t="shared" si="170"/>
        <v>0</v>
      </c>
      <c r="BG506" s="168">
        <f t="shared" si="171"/>
        <v>0</v>
      </c>
      <c r="BH506" s="168">
        <f t="shared" si="172"/>
        <v>0</v>
      </c>
      <c r="BI506" s="168">
        <f t="shared" si="173"/>
        <v>0</v>
      </c>
      <c r="BJ506" s="14" t="s">
        <v>153</v>
      </c>
      <c r="BK506" s="169">
        <f t="shared" si="174"/>
        <v>0</v>
      </c>
      <c r="BL506" s="14" t="s">
        <v>204</v>
      </c>
      <c r="BM506" s="167" t="s">
        <v>1305</v>
      </c>
    </row>
    <row r="507" spans="1:65" s="2" customFormat="1" ht="24.2" customHeight="1">
      <c r="A507" s="29"/>
      <c r="B507" s="121"/>
      <c r="C507" s="156" t="s">
        <v>1306</v>
      </c>
      <c r="D507" s="156" t="s">
        <v>177</v>
      </c>
      <c r="E507" s="157" t="s">
        <v>1307</v>
      </c>
      <c r="F507" s="158" t="s">
        <v>1308</v>
      </c>
      <c r="G507" s="159" t="s">
        <v>284</v>
      </c>
      <c r="H507" s="160">
        <v>5</v>
      </c>
      <c r="I507" s="161"/>
      <c r="J507" s="160">
        <f t="shared" si="165"/>
        <v>0</v>
      </c>
      <c r="K507" s="162"/>
      <c r="L507" s="30"/>
      <c r="M507" s="163" t="s">
        <v>1</v>
      </c>
      <c r="N507" s="164" t="s">
        <v>40</v>
      </c>
      <c r="O507" s="55"/>
      <c r="P507" s="165">
        <f t="shared" si="166"/>
        <v>0</v>
      </c>
      <c r="Q507" s="165">
        <v>0</v>
      </c>
      <c r="R507" s="165">
        <f t="shared" si="167"/>
        <v>0</v>
      </c>
      <c r="S507" s="165">
        <v>0</v>
      </c>
      <c r="T507" s="166">
        <f t="shared" si="168"/>
        <v>0</v>
      </c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  <c r="AE507" s="29"/>
      <c r="AR507" s="167" t="s">
        <v>204</v>
      </c>
      <c r="AT507" s="167" t="s">
        <v>177</v>
      </c>
      <c r="AU507" s="167" t="s">
        <v>153</v>
      </c>
      <c r="AY507" s="14" t="s">
        <v>175</v>
      </c>
      <c r="BE507" s="168">
        <f t="shared" si="169"/>
        <v>0</v>
      </c>
      <c r="BF507" s="168">
        <f t="shared" si="170"/>
        <v>0</v>
      </c>
      <c r="BG507" s="168">
        <f t="shared" si="171"/>
        <v>0</v>
      </c>
      <c r="BH507" s="168">
        <f t="shared" si="172"/>
        <v>0</v>
      </c>
      <c r="BI507" s="168">
        <f t="shared" si="173"/>
        <v>0</v>
      </c>
      <c r="BJ507" s="14" t="s">
        <v>153</v>
      </c>
      <c r="BK507" s="169">
        <f t="shared" si="174"/>
        <v>0</v>
      </c>
      <c r="BL507" s="14" t="s">
        <v>204</v>
      </c>
      <c r="BM507" s="167" t="s">
        <v>1309</v>
      </c>
    </row>
    <row r="508" spans="1:65" s="2" customFormat="1" ht="37.9" customHeight="1">
      <c r="A508" s="29"/>
      <c r="B508" s="121"/>
      <c r="C508" s="170" t="s">
        <v>793</v>
      </c>
      <c r="D508" s="170" t="s">
        <v>220</v>
      </c>
      <c r="E508" s="171" t="s">
        <v>1310</v>
      </c>
      <c r="F508" s="172" t="s">
        <v>1311</v>
      </c>
      <c r="G508" s="173" t="s">
        <v>284</v>
      </c>
      <c r="H508" s="174">
        <v>3</v>
      </c>
      <c r="I508" s="175"/>
      <c r="J508" s="174">
        <f t="shared" si="165"/>
        <v>0</v>
      </c>
      <c r="K508" s="176"/>
      <c r="L508" s="177"/>
      <c r="M508" s="178" t="s">
        <v>1</v>
      </c>
      <c r="N508" s="179" t="s">
        <v>40</v>
      </c>
      <c r="O508" s="55"/>
      <c r="P508" s="165">
        <f t="shared" si="166"/>
        <v>0</v>
      </c>
      <c r="Q508" s="165">
        <v>0</v>
      </c>
      <c r="R508" s="165">
        <f t="shared" si="167"/>
        <v>0</v>
      </c>
      <c r="S508" s="165">
        <v>0</v>
      </c>
      <c r="T508" s="166">
        <f t="shared" si="168"/>
        <v>0</v>
      </c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R508" s="167" t="s">
        <v>235</v>
      </c>
      <c r="AT508" s="167" t="s">
        <v>220</v>
      </c>
      <c r="AU508" s="167" t="s">
        <v>153</v>
      </c>
      <c r="AY508" s="14" t="s">
        <v>175</v>
      </c>
      <c r="BE508" s="168">
        <f t="shared" si="169"/>
        <v>0</v>
      </c>
      <c r="BF508" s="168">
        <f t="shared" si="170"/>
        <v>0</v>
      </c>
      <c r="BG508" s="168">
        <f t="shared" si="171"/>
        <v>0</v>
      </c>
      <c r="BH508" s="168">
        <f t="shared" si="172"/>
        <v>0</v>
      </c>
      <c r="BI508" s="168">
        <f t="shared" si="173"/>
        <v>0</v>
      </c>
      <c r="BJ508" s="14" t="s">
        <v>153</v>
      </c>
      <c r="BK508" s="169">
        <f t="shared" si="174"/>
        <v>0</v>
      </c>
      <c r="BL508" s="14" t="s">
        <v>204</v>
      </c>
      <c r="BM508" s="167" t="s">
        <v>1312</v>
      </c>
    </row>
    <row r="509" spans="1:65" s="2" customFormat="1" ht="37.9" customHeight="1">
      <c r="A509" s="29"/>
      <c r="B509" s="121"/>
      <c r="C509" s="170" t="s">
        <v>1313</v>
      </c>
      <c r="D509" s="170" t="s">
        <v>220</v>
      </c>
      <c r="E509" s="171" t="s">
        <v>1314</v>
      </c>
      <c r="F509" s="172" t="s">
        <v>1315</v>
      </c>
      <c r="G509" s="173" t="s">
        <v>284</v>
      </c>
      <c r="H509" s="174">
        <v>2</v>
      </c>
      <c r="I509" s="175"/>
      <c r="J509" s="174">
        <f t="shared" si="165"/>
        <v>0</v>
      </c>
      <c r="K509" s="176"/>
      <c r="L509" s="177"/>
      <c r="M509" s="178" t="s">
        <v>1</v>
      </c>
      <c r="N509" s="179" t="s">
        <v>40</v>
      </c>
      <c r="O509" s="55"/>
      <c r="P509" s="165">
        <f t="shared" si="166"/>
        <v>0</v>
      </c>
      <c r="Q509" s="165">
        <v>0</v>
      </c>
      <c r="R509" s="165">
        <f t="shared" si="167"/>
        <v>0</v>
      </c>
      <c r="S509" s="165">
        <v>0</v>
      </c>
      <c r="T509" s="166">
        <f t="shared" si="168"/>
        <v>0</v>
      </c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R509" s="167" t="s">
        <v>235</v>
      </c>
      <c r="AT509" s="167" t="s">
        <v>220</v>
      </c>
      <c r="AU509" s="167" t="s">
        <v>153</v>
      </c>
      <c r="AY509" s="14" t="s">
        <v>175</v>
      </c>
      <c r="BE509" s="168">
        <f t="shared" si="169"/>
        <v>0</v>
      </c>
      <c r="BF509" s="168">
        <f t="shared" si="170"/>
        <v>0</v>
      </c>
      <c r="BG509" s="168">
        <f t="shared" si="171"/>
        <v>0</v>
      </c>
      <c r="BH509" s="168">
        <f t="shared" si="172"/>
        <v>0</v>
      </c>
      <c r="BI509" s="168">
        <f t="shared" si="173"/>
        <v>0</v>
      </c>
      <c r="BJ509" s="14" t="s">
        <v>153</v>
      </c>
      <c r="BK509" s="169">
        <f t="shared" si="174"/>
        <v>0</v>
      </c>
      <c r="BL509" s="14" t="s">
        <v>204</v>
      </c>
      <c r="BM509" s="167" t="s">
        <v>1316</v>
      </c>
    </row>
    <row r="510" spans="1:65" s="2" customFormat="1" ht="24.2" customHeight="1">
      <c r="A510" s="29"/>
      <c r="B510" s="121"/>
      <c r="C510" s="170" t="s">
        <v>796</v>
      </c>
      <c r="D510" s="170" t="s">
        <v>220</v>
      </c>
      <c r="E510" s="171" t="s">
        <v>1317</v>
      </c>
      <c r="F510" s="172" t="s">
        <v>1318</v>
      </c>
      <c r="G510" s="173" t="s">
        <v>284</v>
      </c>
      <c r="H510" s="174">
        <v>14</v>
      </c>
      <c r="I510" s="175"/>
      <c r="J510" s="174">
        <f t="shared" si="165"/>
        <v>0</v>
      </c>
      <c r="K510" s="176"/>
      <c r="L510" s="177"/>
      <c r="M510" s="178" t="s">
        <v>1</v>
      </c>
      <c r="N510" s="179" t="s">
        <v>40</v>
      </c>
      <c r="O510" s="55"/>
      <c r="P510" s="165">
        <f t="shared" si="166"/>
        <v>0</v>
      </c>
      <c r="Q510" s="165">
        <v>0</v>
      </c>
      <c r="R510" s="165">
        <f t="shared" si="167"/>
        <v>0</v>
      </c>
      <c r="S510" s="165">
        <v>0</v>
      </c>
      <c r="T510" s="166">
        <f t="shared" si="168"/>
        <v>0</v>
      </c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R510" s="167" t="s">
        <v>235</v>
      </c>
      <c r="AT510" s="167" t="s">
        <v>220</v>
      </c>
      <c r="AU510" s="167" t="s">
        <v>153</v>
      </c>
      <c r="AY510" s="14" t="s">
        <v>175</v>
      </c>
      <c r="BE510" s="168">
        <f t="shared" si="169"/>
        <v>0</v>
      </c>
      <c r="BF510" s="168">
        <f t="shared" si="170"/>
        <v>0</v>
      </c>
      <c r="BG510" s="168">
        <f t="shared" si="171"/>
        <v>0</v>
      </c>
      <c r="BH510" s="168">
        <f t="shared" si="172"/>
        <v>0</v>
      </c>
      <c r="BI510" s="168">
        <f t="shared" si="173"/>
        <v>0</v>
      </c>
      <c r="BJ510" s="14" t="s">
        <v>153</v>
      </c>
      <c r="BK510" s="169">
        <f t="shared" si="174"/>
        <v>0</v>
      </c>
      <c r="BL510" s="14" t="s">
        <v>204</v>
      </c>
      <c r="BM510" s="167" t="s">
        <v>1319</v>
      </c>
    </row>
    <row r="511" spans="1:65" s="2" customFormat="1" ht="24.2" customHeight="1">
      <c r="A511" s="29"/>
      <c r="B511" s="121"/>
      <c r="C511" s="170" t="s">
        <v>1320</v>
      </c>
      <c r="D511" s="170" t="s">
        <v>220</v>
      </c>
      <c r="E511" s="171" t="s">
        <v>1321</v>
      </c>
      <c r="F511" s="172" t="s">
        <v>1322</v>
      </c>
      <c r="G511" s="173" t="s">
        <v>284</v>
      </c>
      <c r="H511" s="174">
        <v>28</v>
      </c>
      <c r="I511" s="175"/>
      <c r="J511" s="174">
        <f t="shared" si="165"/>
        <v>0</v>
      </c>
      <c r="K511" s="176"/>
      <c r="L511" s="177"/>
      <c r="M511" s="178" t="s">
        <v>1</v>
      </c>
      <c r="N511" s="179" t="s">
        <v>40</v>
      </c>
      <c r="O511" s="55"/>
      <c r="P511" s="165">
        <f t="shared" si="166"/>
        <v>0</v>
      </c>
      <c r="Q511" s="165">
        <v>0</v>
      </c>
      <c r="R511" s="165">
        <f t="shared" si="167"/>
        <v>0</v>
      </c>
      <c r="S511" s="165">
        <v>0</v>
      </c>
      <c r="T511" s="166">
        <f t="shared" si="168"/>
        <v>0</v>
      </c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  <c r="AR511" s="167" t="s">
        <v>235</v>
      </c>
      <c r="AT511" s="167" t="s">
        <v>220</v>
      </c>
      <c r="AU511" s="167" t="s">
        <v>153</v>
      </c>
      <c r="AY511" s="14" t="s">
        <v>175</v>
      </c>
      <c r="BE511" s="168">
        <f t="shared" si="169"/>
        <v>0</v>
      </c>
      <c r="BF511" s="168">
        <f t="shared" si="170"/>
        <v>0</v>
      </c>
      <c r="BG511" s="168">
        <f t="shared" si="171"/>
        <v>0</v>
      </c>
      <c r="BH511" s="168">
        <f t="shared" si="172"/>
        <v>0</v>
      </c>
      <c r="BI511" s="168">
        <f t="shared" si="173"/>
        <v>0</v>
      </c>
      <c r="BJ511" s="14" t="s">
        <v>153</v>
      </c>
      <c r="BK511" s="169">
        <f t="shared" si="174"/>
        <v>0</v>
      </c>
      <c r="BL511" s="14" t="s">
        <v>204</v>
      </c>
      <c r="BM511" s="167" t="s">
        <v>1323</v>
      </c>
    </row>
    <row r="512" spans="1:65" s="2" customFormat="1" ht="24.2" customHeight="1">
      <c r="A512" s="29"/>
      <c r="B512" s="121"/>
      <c r="C512" s="156" t="s">
        <v>800</v>
      </c>
      <c r="D512" s="156" t="s">
        <v>177</v>
      </c>
      <c r="E512" s="157" t="s">
        <v>1324</v>
      </c>
      <c r="F512" s="158" t="s">
        <v>1325</v>
      </c>
      <c r="G512" s="159" t="s">
        <v>284</v>
      </c>
      <c r="H512" s="160">
        <v>30</v>
      </c>
      <c r="I512" s="161"/>
      <c r="J512" s="160">
        <f t="shared" si="165"/>
        <v>0</v>
      </c>
      <c r="K512" s="162"/>
      <c r="L512" s="30"/>
      <c r="M512" s="163" t="s">
        <v>1</v>
      </c>
      <c r="N512" s="164" t="s">
        <v>40</v>
      </c>
      <c r="O512" s="55"/>
      <c r="P512" s="165">
        <f t="shared" si="166"/>
        <v>0</v>
      </c>
      <c r="Q512" s="165">
        <v>0</v>
      </c>
      <c r="R512" s="165">
        <f t="shared" si="167"/>
        <v>0</v>
      </c>
      <c r="S512" s="165">
        <v>0</v>
      </c>
      <c r="T512" s="166">
        <f t="shared" si="168"/>
        <v>0</v>
      </c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R512" s="167" t="s">
        <v>204</v>
      </c>
      <c r="AT512" s="167" t="s">
        <v>177</v>
      </c>
      <c r="AU512" s="167" t="s">
        <v>153</v>
      </c>
      <c r="AY512" s="14" t="s">
        <v>175</v>
      </c>
      <c r="BE512" s="168">
        <f t="shared" si="169"/>
        <v>0</v>
      </c>
      <c r="BF512" s="168">
        <f t="shared" si="170"/>
        <v>0</v>
      </c>
      <c r="BG512" s="168">
        <f t="shared" si="171"/>
        <v>0</v>
      </c>
      <c r="BH512" s="168">
        <f t="shared" si="172"/>
        <v>0</v>
      </c>
      <c r="BI512" s="168">
        <f t="shared" si="173"/>
        <v>0</v>
      </c>
      <c r="BJ512" s="14" t="s">
        <v>153</v>
      </c>
      <c r="BK512" s="169">
        <f t="shared" si="174"/>
        <v>0</v>
      </c>
      <c r="BL512" s="14" t="s">
        <v>204</v>
      </c>
      <c r="BM512" s="167" t="s">
        <v>1326</v>
      </c>
    </row>
    <row r="513" spans="1:65" s="2" customFormat="1" ht="24.2" customHeight="1">
      <c r="A513" s="29"/>
      <c r="B513" s="121"/>
      <c r="C513" s="156" t="s">
        <v>1327</v>
      </c>
      <c r="D513" s="156" t="s">
        <v>177</v>
      </c>
      <c r="E513" s="157" t="s">
        <v>1328</v>
      </c>
      <c r="F513" s="158" t="s">
        <v>1329</v>
      </c>
      <c r="G513" s="159" t="s">
        <v>284</v>
      </c>
      <c r="H513" s="160">
        <v>30</v>
      </c>
      <c r="I513" s="161"/>
      <c r="J513" s="160">
        <f t="shared" si="165"/>
        <v>0</v>
      </c>
      <c r="K513" s="162"/>
      <c r="L513" s="30"/>
      <c r="M513" s="163" t="s">
        <v>1</v>
      </c>
      <c r="N513" s="164" t="s">
        <v>40</v>
      </c>
      <c r="O513" s="55"/>
      <c r="P513" s="165">
        <f t="shared" si="166"/>
        <v>0</v>
      </c>
      <c r="Q513" s="165">
        <v>0</v>
      </c>
      <c r="R513" s="165">
        <f t="shared" si="167"/>
        <v>0</v>
      </c>
      <c r="S513" s="165">
        <v>0</v>
      </c>
      <c r="T513" s="166">
        <f t="shared" si="168"/>
        <v>0</v>
      </c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R513" s="167" t="s">
        <v>204</v>
      </c>
      <c r="AT513" s="167" t="s">
        <v>177</v>
      </c>
      <c r="AU513" s="167" t="s">
        <v>153</v>
      </c>
      <c r="AY513" s="14" t="s">
        <v>175</v>
      </c>
      <c r="BE513" s="168">
        <f t="shared" si="169"/>
        <v>0</v>
      </c>
      <c r="BF513" s="168">
        <f t="shared" si="170"/>
        <v>0</v>
      </c>
      <c r="BG513" s="168">
        <f t="shared" si="171"/>
        <v>0</v>
      </c>
      <c r="BH513" s="168">
        <f t="shared" si="172"/>
        <v>0</v>
      </c>
      <c r="BI513" s="168">
        <f t="shared" si="173"/>
        <v>0</v>
      </c>
      <c r="BJ513" s="14" t="s">
        <v>153</v>
      </c>
      <c r="BK513" s="169">
        <f t="shared" si="174"/>
        <v>0</v>
      </c>
      <c r="BL513" s="14" t="s">
        <v>204</v>
      </c>
      <c r="BM513" s="167" t="s">
        <v>1330</v>
      </c>
    </row>
    <row r="514" spans="1:65" s="2" customFormat="1" ht="24.2" customHeight="1">
      <c r="A514" s="29"/>
      <c r="B514" s="121"/>
      <c r="C514" s="156" t="s">
        <v>803</v>
      </c>
      <c r="D514" s="156" t="s">
        <v>177</v>
      </c>
      <c r="E514" s="157" t="s">
        <v>1331</v>
      </c>
      <c r="F514" s="158" t="s">
        <v>1332</v>
      </c>
      <c r="G514" s="159" t="s">
        <v>284</v>
      </c>
      <c r="H514" s="160">
        <v>1</v>
      </c>
      <c r="I514" s="161"/>
      <c r="J514" s="160">
        <f t="shared" si="165"/>
        <v>0</v>
      </c>
      <c r="K514" s="162"/>
      <c r="L514" s="30"/>
      <c r="M514" s="163" t="s">
        <v>1</v>
      </c>
      <c r="N514" s="164" t="s">
        <v>40</v>
      </c>
      <c r="O514" s="55"/>
      <c r="P514" s="165">
        <f t="shared" si="166"/>
        <v>0</v>
      </c>
      <c r="Q514" s="165">
        <v>0</v>
      </c>
      <c r="R514" s="165">
        <f t="shared" si="167"/>
        <v>0</v>
      </c>
      <c r="S514" s="165">
        <v>0</v>
      </c>
      <c r="T514" s="166">
        <f t="shared" si="168"/>
        <v>0</v>
      </c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R514" s="167" t="s">
        <v>204</v>
      </c>
      <c r="AT514" s="167" t="s">
        <v>177</v>
      </c>
      <c r="AU514" s="167" t="s">
        <v>153</v>
      </c>
      <c r="AY514" s="14" t="s">
        <v>175</v>
      </c>
      <c r="BE514" s="168">
        <f t="shared" si="169"/>
        <v>0</v>
      </c>
      <c r="BF514" s="168">
        <f t="shared" si="170"/>
        <v>0</v>
      </c>
      <c r="BG514" s="168">
        <f t="shared" si="171"/>
        <v>0</v>
      </c>
      <c r="BH514" s="168">
        <f t="shared" si="172"/>
        <v>0</v>
      </c>
      <c r="BI514" s="168">
        <f t="shared" si="173"/>
        <v>0</v>
      </c>
      <c r="BJ514" s="14" t="s">
        <v>153</v>
      </c>
      <c r="BK514" s="169">
        <f t="shared" si="174"/>
        <v>0</v>
      </c>
      <c r="BL514" s="14" t="s">
        <v>204</v>
      </c>
      <c r="BM514" s="167" t="s">
        <v>1333</v>
      </c>
    </row>
    <row r="515" spans="1:65" s="2" customFormat="1" ht="37.9" customHeight="1">
      <c r="A515" s="29"/>
      <c r="B515" s="121"/>
      <c r="C515" s="170" t="s">
        <v>1334</v>
      </c>
      <c r="D515" s="170" t="s">
        <v>220</v>
      </c>
      <c r="E515" s="171" t="s">
        <v>1335</v>
      </c>
      <c r="F515" s="172" t="s">
        <v>1336</v>
      </c>
      <c r="G515" s="173" t="s">
        <v>284</v>
      </c>
      <c r="H515" s="174">
        <v>1</v>
      </c>
      <c r="I515" s="175"/>
      <c r="J515" s="174">
        <f t="shared" si="165"/>
        <v>0</v>
      </c>
      <c r="K515" s="176"/>
      <c r="L515" s="177"/>
      <c r="M515" s="178" t="s">
        <v>1</v>
      </c>
      <c r="N515" s="179" t="s">
        <v>40</v>
      </c>
      <c r="O515" s="55"/>
      <c r="P515" s="165">
        <f t="shared" si="166"/>
        <v>0</v>
      </c>
      <c r="Q515" s="165">
        <v>0</v>
      </c>
      <c r="R515" s="165">
        <f t="shared" si="167"/>
        <v>0</v>
      </c>
      <c r="S515" s="165">
        <v>0</v>
      </c>
      <c r="T515" s="166">
        <f t="shared" si="168"/>
        <v>0</v>
      </c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R515" s="167" t="s">
        <v>235</v>
      </c>
      <c r="AT515" s="167" t="s">
        <v>220</v>
      </c>
      <c r="AU515" s="167" t="s">
        <v>153</v>
      </c>
      <c r="AY515" s="14" t="s">
        <v>175</v>
      </c>
      <c r="BE515" s="168">
        <f t="shared" si="169"/>
        <v>0</v>
      </c>
      <c r="BF515" s="168">
        <f t="shared" si="170"/>
        <v>0</v>
      </c>
      <c r="BG515" s="168">
        <f t="shared" si="171"/>
        <v>0</v>
      </c>
      <c r="BH515" s="168">
        <f t="shared" si="172"/>
        <v>0</v>
      </c>
      <c r="BI515" s="168">
        <f t="shared" si="173"/>
        <v>0</v>
      </c>
      <c r="BJ515" s="14" t="s">
        <v>153</v>
      </c>
      <c r="BK515" s="169">
        <f t="shared" si="174"/>
        <v>0</v>
      </c>
      <c r="BL515" s="14" t="s">
        <v>204</v>
      </c>
      <c r="BM515" s="167" t="s">
        <v>1337</v>
      </c>
    </row>
    <row r="516" spans="1:65" s="2" customFormat="1" ht="24.2" customHeight="1">
      <c r="A516" s="29"/>
      <c r="B516" s="121"/>
      <c r="C516" s="170" t="s">
        <v>807</v>
      </c>
      <c r="D516" s="170" t="s">
        <v>220</v>
      </c>
      <c r="E516" s="171" t="s">
        <v>1338</v>
      </c>
      <c r="F516" s="172" t="s">
        <v>1339</v>
      </c>
      <c r="G516" s="173" t="s">
        <v>284</v>
      </c>
      <c r="H516" s="174">
        <v>1</v>
      </c>
      <c r="I516" s="175"/>
      <c r="J516" s="174">
        <f t="shared" si="165"/>
        <v>0</v>
      </c>
      <c r="K516" s="176"/>
      <c r="L516" s="177"/>
      <c r="M516" s="178" t="s">
        <v>1</v>
      </c>
      <c r="N516" s="179" t="s">
        <v>40</v>
      </c>
      <c r="O516" s="55"/>
      <c r="P516" s="165">
        <f t="shared" si="166"/>
        <v>0</v>
      </c>
      <c r="Q516" s="165">
        <v>0</v>
      </c>
      <c r="R516" s="165">
        <f t="shared" si="167"/>
        <v>0</v>
      </c>
      <c r="S516" s="165">
        <v>0</v>
      </c>
      <c r="T516" s="166">
        <f t="shared" si="168"/>
        <v>0</v>
      </c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  <c r="AR516" s="167" t="s">
        <v>235</v>
      </c>
      <c r="AT516" s="167" t="s">
        <v>220</v>
      </c>
      <c r="AU516" s="167" t="s">
        <v>153</v>
      </c>
      <c r="AY516" s="14" t="s">
        <v>175</v>
      </c>
      <c r="BE516" s="168">
        <f t="shared" si="169"/>
        <v>0</v>
      </c>
      <c r="BF516" s="168">
        <f t="shared" si="170"/>
        <v>0</v>
      </c>
      <c r="BG516" s="168">
        <f t="shared" si="171"/>
        <v>0</v>
      </c>
      <c r="BH516" s="168">
        <f t="shared" si="172"/>
        <v>0</v>
      </c>
      <c r="BI516" s="168">
        <f t="shared" si="173"/>
        <v>0</v>
      </c>
      <c r="BJ516" s="14" t="s">
        <v>153</v>
      </c>
      <c r="BK516" s="169">
        <f t="shared" si="174"/>
        <v>0</v>
      </c>
      <c r="BL516" s="14" t="s">
        <v>204</v>
      </c>
      <c r="BM516" s="167" t="s">
        <v>1340</v>
      </c>
    </row>
    <row r="517" spans="1:65" s="2" customFormat="1" ht="24.2" customHeight="1">
      <c r="A517" s="29"/>
      <c r="B517" s="121"/>
      <c r="C517" s="156" t="s">
        <v>1341</v>
      </c>
      <c r="D517" s="156" t="s">
        <v>177</v>
      </c>
      <c r="E517" s="157" t="s">
        <v>1342</v>
      </c>
      <c r="F517" s="158" t="s">
        <v>1343</v>
      </c>
      <c r="G517" s="159" t="s">
        <v>284</v>
      </c>
      <c r="H517" s="160">
        <v>1</v>
      </c>
      <c r="I517" s="161"/>
      <c r="J517" s="160">
        <f t="shared" si="165"/>
        <v>0</v>
      </c>
      <c r="K517" s="162"/>
      <c r="L517" s="30"/>
      <c r="M517" s="163" t="s">
        <v>1</v>
      </c>
      <c r="N517" s="164" t="s">
        <v>40</v>
      </c>
      <c r="O517" s="55"/>
      <c r="P517" s="165">
        <f t="shared" si="166"/>
        <v>0</v>
      </c>
      <c r="Q517" s="165">
        <v>0</v>
      </c>
      <c r="R517" s="165">
        <f t="shared" si="167"/>
        <v>0</v>
      </c>
      <c r="S517" s="165">
        <v>0</v>
      </c>
      <c r="T517" s="166">
        <f t="shared" si="168"/>
        <v>0</v>
      </c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R517" s="167" t="s">
        <v>204</v>
      </c>
      <c r="AT517" s="167" t="s">
        <v>177</v>
      </c>
      <c r="AU517" s="167" t="s">
        <v>153</v>
      </c>
      <c r="AY517" s="14" t="s">
        <v>175</v>
      </c>
      <c r="BE517" s="168">
        <f t="shared" si="169"/>
        <v>0</v>
      </c>
      <c r="BF517" s="168">
        <f t="shared" si="170"/>
        <v>0</v>
      </c>
      <c r="BG517" s="168">
        <f t="shared" si="171"/>
        <v>0</v>
      </c>
      <c r="BH517" s="168">
        <f t="shared" si="172"/>
        <v>0</v>
      </c>
      <c r="BI517" s="168">
        <f t="shared" si="173"/>
        <v>0</v>
      </c>
      <c r="BJ517" s="14" t="s">
        <v>153</v>
      </c>
      <c r="BK517" s="169">
        <f t="shared" si="174"/>
        <v>0</v>
      </c>
      <c r="BL517" s="14" t="s">
        <v>204</v>
      </c>
      <c r="BM517" s="167" t="s">
        <v>1344</v>
      </c>
    </row>
    <row r="518" spans="1:65" s="2" customFormat="1" ht="37.9" customHeight="1">
      <c r="A518" s="29"/>
      <c r="B518" s="121"/>
      <c r="C518" s="170" t="s">
        <v>810</v>
      </c>
      <c r="D518" s="170" t="s">
        <v>220</v>
      </c>
      <c r="E518" s="171" t="s">
        <v>1345</v>
      </c>
      <c r="F518" s="172" t="s">
        <v>1346</v>
      </c>
      <c r="G518" s="173" t="s">
        <v>284</v>
      </c>
      <c r="H518" s="174">
        <v>1</v>
      </c>
      <c r="I518" s="175"/>
      <c r="J518" s="174">
        <f t="shared" si="165"/>
        <v>0</v>
      </c>
      <c r="K518" s="176"/>
      <c r="L518" s="177"/>
      <c r="M518" s="178" t="s">
        <v>1</v>
      </c>
      <c r="N518" s="179" t="s">
        <v>40</v>
      </c>
      <c r="O518" s="55"/>
      <c r="P518" s="165">
        <f t="shared" si="166"/>
        <v>0</v>
      </c>
      <c r="Q518" s="165">
        <v>0</v>
      </c>
      <c r="R518" s="165">
        <f t="shared" si="167"/>
        <v>0</v>
      </c>
      <c r="S518" s="165">
        <v>0</v>
      </c>
      <c r="T518" s="166">
        <f t="shared" si="168"/>
        <v>0</v>
      </c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R518" s="167" t="s">
        <v>235</v>
      </c>
      <c r="AT518" s="167" t="s">
        <v>220</v>
      </c>
      <c r="AU518" s="167" t="s">
        <v>153</v>
      </c>
      <c r="AY518" s="14" t="s">
        <v>175</v>
      </c>
      <c r="BE518" s="168">
        <f t="shared" si="169"/>
        <v>0</v>
      </c>
      <c r="BF518" s="168">
        <f t="shared" si="170"/>
        <v>0</v>
      </c>
      <c r="BG518" s="168">
        <f t="shared" si="171"/>
        <v>0</v>
      </c>
      <c r="BH518" s="168">
        <f t="shared" si="172"/>
        <v>0</v>
      </c>
      <c r="BI518" s="168">
        <f t="shared" si="173"/>
        <v>0</v>
      </c>
      <c r="BJ518" s="14" t="s">
        <v>153</v>
      </c>
      <c r="BK518" s="169">
        <f t="shared" si="174"/>
        <v>0</v>
      </c>
      <c r="BL518" s="14" t="s">
        <v>204</v>
      </c>
      <c r="BM518" s="167" t="s">
        <v>1347</v>
      </c>
    </row>
    <row r="519" spans="1:65" s="2" customFormat="1" ht="24.2" customHeight="1">
      <c r="A519" s="29"/>
      <c r="B519" s="121"/>
      <c r="C519" s="170" t="s">
        <v>1348</v>
      </c>
      <c r="D519" s="170" t="s">
        <v>220</v>
      </c>
      <c r="E519" s="171" t="s">
        <v>1349</v>
      </c>
      <c r="F519" s="172" t="s">
        <v>1339</v>
      </c>
      <c r="G519" s="173" t="s">
        <v>284</v>
      </c>
      <c r="H519" s="174">
        <v>1</v>
      </c>
      <c r="I519" s="175"/>
      <c r="J519" s="174">
        <f t="shared" si="165"/>
        <v>0</v>
      </c>
      <c r="K519" s="176"/>
      <c r="L519" s="177"/>
      <c r="M519" s="178" t="s">
        <v>1</v>
      </c>
      <c r="N519" s="179" t="s">
        <v>40</v>
      </c>
      <c r="O519" s="55"/>
      <c r="P519" s="165">
        <f t="shared" si="166"/>
        <v>0</v>
      </c>
      <c r="Q519" s="165">
        <v>0</v>
      </c>
      <c r="R519" s="165">
        <f t="shared" si="167"/>
        <v>0</v>
      </c>
      <c r="S519" s="165">
        <v>0</v>
      </c>
      <c r="T519" s="166">
        <f t="shared" si="168"/>
        <v>0</v>
      </c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  <c r="AR519" s="167" t="s">
        <v>235</v>
      </c>
      <c r="AT519" s="167" t="s">
        <v>220</v>
      </c>
      <c r="AU519" s="167" t="s">
        <v>153</v>
      </c>
      <c r="AY519" s="14" t="s">
        <v>175</v>
      </c>
      <c r="BE519" s="168">
        <f t="shared" si="169"/>
        <v>0</v>
      </c>
      <c r="BF519" s="168">
        <f t="shared" si="170"/>
        <v>0</v>
      </c>
      <c r="BG519" s="168">
        <f t="shared" si="171"/>
        <v>0</v>
      </c>
      <c r="BH519" s="168">
        <f t="shared" si="172"/>
        <v>0</v>
      </c>
      <c r="BI519" s="168">
        <f t="shared" si="173"/>
        <v>0</v>
      </c>
      <c r="BJ519" s="14" t="s">
        <v>153</v>
      </c>
      <c r="BK519" s="169">
        <f t="shared" si="174"/>
        <v>0</v>
      </c>
      <c r="BL519" s="14" t="s">
        <v>204</v>
      </c>
      <c r="BM519" s="167" t="s">
        <v>1350</v>
      </c>
    </row>
    <row r="520" spans="1:65" s="12" customFormat="1" ht="22.9" customHeight="1">
      <c r="B520" s="143"/>
      <c r="D520" s="144" t="s">
        <v>73</v>
      </c>
      <c r="E520" s="154" t="s">
        <v>1351</v>
      </c>
      <c r="F520" s="154" t="s">
        <v>1352</v>
      </c>
      <c r="I520" s="146"/>
      <c r="J520" s="155">
        <f>BK520</f>
        <v>0</v>
      </c>
      <c r="L520" s="143"/>
      <c r="M520" s="148"/>
      <c r="N520" s="149"/>
      <c r="O520" s="149"/>
      <c r="P520" s="150">
        <f>SUM(P521:P522)</f>
        <v>0</v>
      </c>
      <c r="Q520" s="149"/>
      <c r="R520" s="150">
        <f>SUM(R521:R522)</f>
        <v>0</v>
      </c>
      <c r="S520" s="149"/>
      <c r="T520" s="151">
        <f>SUM(T521:T522)</f>
        <v>3.7412900000000002</v>
      </c>
      <c r="AR520" s="144" t="s">
        <v>153</v>
      </c>
      <c r="AT520" s="152" t="s">
        <v>73</v>
      </c>
      <c r="AU520" s="152" t="s">
        <v>82</v>
      </c>
      <c r="AY520" s="144" t="s">
        <v>175</v>
      </c>
      <c r="BK520" s="153">
        <f>SUM(BK521:BK522)</f>
        <v>0</v>
      </c>
    </row>
    <row r="521" spans="1:65" s="2" customFormat="1" ht="24.2" customHeight="1">
      <c r="A521" s="29"/>
      <c r="B521" s="121"/>
      <c r="C521" s="156" t="s">
        <v>814</v>
      </c>
      <c r="D521" s="156" t="s">
        <v>177</v>
      </c>
      <c r="E521" s="157" t="s">
        <v>1353</v>
      </c>
      <c r="F521" s="158" t="s">
        <v>1354</v>
      </c>
      <c r="G521" s="159" t="s">
        <v>226</v>
      </c>
      <c r="H521" s="160">
        <v>98.454999999999998</v>
      </c>
      <c r="I521" s="161"/>
      <c r="J521" s="160">
        <f>ROUND(I521*H521,3)</f>
        <v>0</v>
      </c>
      <c r="K521" s="162"/>
      <c r="L521" s="30"/>
      <c r="M521" s="163" t="s">
        <v>1</v>
      </c>
      <c r="N521" s="164" t="s">
        <v>40</v>
      </c>
      <c r="O521" s="55"/>
      <c r="P521" s="165">
        <f>O521*H521</f>
        <v>0</v>
      </c>
      <c r="Q521" s="165">
        <v>0</v>
      </c>
      <c r="R521" s="165">
        <f>Q521*H521</f>
        <v>0</v>
      </c>
      <c r="S521" s="165">
        <v>1.6E-2</v>
      </c>
      <c r="T521" s="166">
        <f>S521*H521</f>
        <v>1.57528</v>
      </c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R521" s="167" t="s">
        <v>204</v>
      </c>
      <c r="AT521" s="167" t="s">
        <v>177</v>
      </c>
      <c r="AU521" s="167" t="s">
        <v>153</v>
      </c>
      <c r="AY521" s="14" t="s">
        <v>175</v>
      </c>
      <c r="BE521" s="168">
        <f>IF(N521="základná",J521,0)</f>
        <v>0</v>
      </c>
      <c r="BF521" s="168">
        <f>IF(N521="znížená",J521,0)</f>
        <v>0</v>
      </c>
      <c r="BG521" s="168">
        <f>IF(N521="zákl. prenesená",J521,0)</f>
        <v>0</v>
      </c>
      <c r="BH521" s="168">
        <f>IF(N521="zníž. prenesená",J521,0)</f>
        <v>0</v>
      </c>
      <c r="BI521" s="168">
        <f>IF(N521="nulová",J521,0)</f>
        <v>0</v>
      </c>
      <c r="BJ521" s="14" t="s">
        <v>153</v>
      </c>
      <c r="BK521" s="169">
        <f>ROUND(I521*H521,3)</f>
        <v>0</v>
      </c>
      <c r="BL521" s="14" t="s">
        <v>204</v>
      </c>
      <c r="BM521" s="167" t="s">
        <v>1355</v>
      </c>
    </row>
    <row r="522" spans="1:65" s="2" customFormat="1" ht="24.2" customHeight="1">
      <c r="A522" s="29"/>
      <c r="B522" s="121"/>
      <c r="C522" s="156" t="s">
        <v>1356</v>
      </c>
      <c r="D522" s="156" t="s">
        <v>177</v>
      </c>
      <c r="E522" s="157" t="s">
        <v>1357</v>
      </c>
      <c r="F522" s="158" t="s">
        <v>1358</v>
      </c>
      <c r="G522" s="159" t="s">
        <v>226</v>
      </c>
      <c r="H522" s="160">
        <v>98.454999999999998</v>
      </c>
      <c r="I522" s="161"/>
      <c r="J522" s="160">
        <f>ROUND(I522*H522,3)</f>
        <v>0</v>
      </c>
      <c r="K522" s="162"/>
      <c r="L522" s="30"/>
      <c r="M522" s="163" t="s">
        <v>1</v>
      </c>
      <c r="N522" s="164" t="s">
        <v>40</v>
      </c>
      <c r="O522" s="55"/>
      <c r="P522" s="165">
        <f>O522*H522</f>
        <v>0</v>
      </c>
      <c r="Q522" s="165">
        <v>0</v>
      </c>
      <c r="R522" s="165">
        <f>Q522*H522</f>
        <v>0</v>
      </c>
      <c r="S522" s="165">
        <v>2.1999999999999999E-2</v>
      </c>
      <c r="T522" s="166">
        <f>S522*H522</f>
        <v>2.16601</v>
      </c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R522" s="167" t="s">
        <v>204</v>
      </c>
      <c r="AT522" s="167" t="s">
        <v>177</v>
      </c>
      <c r="AU522" s="167" t="s">
        <v>153</v>
      </c>
      <c r="AY522" s="14" t="s">
        <v>175</v>
      </c>
      <c r="BE522" s="168">
        <f>IF(N522="základná",J522,0)</f>
        <v>0</v>
      </c>
      <c r="BF522" s="168">
        <f>IF(N522="znížená",J522,0)</f>
        <v>0</v>
      </c>
      <c r="BG522" s="168">
        <f>IF(N522="zákl. prenesená",J522,0)</f>
        <v>0</v>
      </c>
      <c r="BH522" s="168">
        <f>IF(N522="zníž. prenesená",J522,0)</f>
        <v>0</v>
      </c>
      <c r="BI522" s="168">
        <f>IF(N522="nulová",J522,0)</f>
        <v>0</v>
      </c>
      <c r="BJ522" s="14" t="s">
        <v>153</v>
      </c>
      <c r="BK522" s="169">
        <f>ROUND(I522*H522,3)</f>
        <v>0</v>
      </c>
      <c r="BL522" s="14" t="s">
        <v>204</v>
      </c>
      <c r="BM522" s="167" t="s">
        <v>1359</v>
      </c>
    </row>
    <row r="523" spans="1:65" s="12" customFormat="1" ht="22.9" customHeight="1">
      <c r="B523" s="143"/>
      <c r="D523" s="144" t="s">
        <v>73</v>
      </c>
      <c r="E523" s="154" t="s">
        <v>1360</v>
      </c>
      <c r="F523" s="154" t="s">
        <v>1361</v>
      </c>
      <c r="I523" s="146"/>
      <c r="J523" s="155">
        <f>BK523</f>
        <v>0</v>
      </c>
      <c r="L523" s="143"/>
      <c r="M523" s="148"/>
      <c r="N523" s="149"/>
      <c r="O523" s="149"/>
      <c r="P523" s="150">
        <f>SUM(P524:P525)</f>
        <v>0</v>
      </c>
      <c r="Q523" s="149"/>
      <c r="R523" s="150">
        <f>SUM(R524:R525)</f>
        <v>0</v>
      </c>
      <c r="S523" s="149"/>
      <c r="T523" s="151">
        <f>SUM(T524:T525)</f>
        <v>0</v>
      </c>
      <c r="AR523" s="144" t="s">
        <v>153</v>
      </c>
      <c r="AT523" s="152" t="s">
        <v>73</v>
      </c>
      <c r="AU523" s="152" t="s">
        <v>82</v>
      </c>
      <c r="AY523" s="144" t="s">
        <v>175</v>
      </c>
      <c r="BK523" s="153">
        <f>SUM(BK524:BK525)</f>
        <v>0</v>
      </c>
    </row>
    <row r="524" spans="1:65" s="2" customFormat="1" ht="24.2" customHeight="1">
      <c r="A524" s="29"/>
      <c r="B524" s="121"/>
      <c r="C524" s="156" t="s">
        <v>817</v>
      </c>
      <c r="D524" s="156" t="s">
        <v>177</v>
      </c>
      <c r="E524" s="157" t="s">
        <v>1362</v>
      </c>
      <c r="F524" s="158" t="s">
        <v>1363</v>
      </c>
      <c r="G524" s="159" t="s">
        <v>226</v>
      </c>
      <c r="H524" s="160">
        <v>77.400000000000006</v>
      </c>
      <c r="I524" s="161"/>
      <c r="J524" s="160">
        <f>ROUND(I524*H524,3)</f>
        <v>0</v>
      </c>
      <c r="K524" s="162"/>
      <c r="L524" s="30"/>
      <c r="M524" s="163" t="s">
        <v>1</v>
      </c>
      <c r="N524" s="164" t="s">
        <v>40</v>
      </c>
      <c r="O524" s="55"/>
      <c r="P524" s="165">
        <f>O524*H524</f>
        <v>0</v>
      </c>
      <c r="Q524" s="165">
        <v>0</v>
      </c>
      <c r="R524" s="165">
        <f>Q524*H524</f>
        <v>0</v>
      </c>
      <c r="S524" s="165">
        <v>0</v>
      </c>
      <c r="T524" s="166">
        <f>S524*H524</f>
        <v>0</v>
      </c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29"/>
      <c r="AR524" s="167" t="s">
        <v>204</v>
      </c>
      <c r="AT524" s="167" t="s">
        <v>177</v>
      </c>
      <c r="AU524" s="167" t="s">
        <v>153</v>
      </c>
      <c r="AY524" s="14" t="s">
        <v>175</v>
      </c>
      <c r="BE524" s="168">
        <f>IF(N524="základná",J524,0)</f>
        <v>0</v>
      </c>
      <c r="BF524" s="168">
        <f>IF(N524="znížená",J524,0)</f>
        <v>0</v>
      </c>
      <c r="BG524" s="168">
        <f>IF(N524="zákl. prenesená",J524,0)</f>
        <v>0</v>
      </c>
      <c r="BH524" s="168">
        <f>IF(N524="zníž. prenesená",J524,0)</f>
        <v>0</v>
      </c>
      <c r="BI524" s="168">
        <f>IF(N524="nulová",J524,0)</f>
        <v>0</v>
      </c>
      <c r="BJ524" s="14" t="s">
        <v>153</v>
      </c>
      <c r="BK524" s="169">
        <f>ROUND(I524*H524,3)</f>
        <v>0</v>
      </c>
      <c r="BL524" s="14" t="s">
        <v>204</v>
      </c>
      <c r="BM524" s="167" t="s">
        <v>1364</v>
      </c>
    </row>
    <row r="525" spans="1:65" s="2" customFormat="1" ht="24.2" customHeight="1">
      <c r="A525" s="29"/>
      <c r="B525" s="121"/>
      <c r="C525" s="156" t="s">
        <v>1365</v>
      </c>
      <c r="D525" s="156" t="s">
        <v>177</v>
      </c>
      <c r="E525" s="157" t="s">
        <v>1366</v>
      </c>
      <c r="F525" s="158" t="s">
        <v>1367</v>
      </c>
      <c r="G525" s="159" t="s">
        <v>647</v>
      </c>
      <c r="H525" s="161"/>
      <c r="I525" s="161"/>
      <c r="J525" s="160">
        <f>ROUND(I525*H525,3)</f>
        <v>0</v>
      </c>
      <c r="K525" s="162"/>
      <c r="L525" s="30"/>
      <c r="M525" s="163" t="s">
        <v>1</v>
      </c>
      <c r="N525" s="164" t="s">
        <v>40</v>
      </c>
      <c r="O525" s="55"/>
      <c r="P525" s="165">
        <f>O525*H525</f>
        <v>0</v>
      </c>
      <c r="Q525" s="165">
        <v>0</v>
      </c>
      <c r="R525" s="165">
        <f>Q525*H525</f>
        <v>0</v>
      </c>
      <c r="S525" s="165">
        <v>0</v>
      </c>
      <c r="T525" s="166">
        <f>S525*H525</f>
        <v>0</v>
      </c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R525" s="167" t="s">
        <v>204</v>
      </c>
      <c r="AT525" s="167" t="s">
        <v>177</v>
      </c>
      <c r="AU525" s="167" t="s">
        <v>153</v>
      </c>
      <c r="AY525" s="14" t="s">
        <v>175</v>
      </c>
      <c r="BE525" s="168">
        <f>IF(N525="základná",J525,0)</f>
        <v>0</v>
      </c>
      <c r="BF525" s="168">
        <f>IF(N525="znížená",J525,0)</f>
        <v>0</v>
      </c>
      <c r="BG525" s="168">
        <f>IF(N525="zákl. prenesená",J525,0)</f>
        <v>0</v>
      </c>
      <c r="BH525" s="168">
        <f>IF(N525="zníž. prenesená",J525,0)</f>
        <v>0</v>
      </c>
      <c r="BI525" s="168">
        <f>IF(N525="nulová",J525,0)</f>
        <v>0</v>
      </c>
      <c r="BJ525" s="14" t="s">
        <v>153</v>
      </c>
      <c r="BK525" s="169">
        <f>ROUND(I525*H525,3)</f>
        <v>0</v>
      </c>
      <c r="BL525" s="14" t="s">
        <v>204</v>
      </c>
      <c r="BM525" s="167" t="s">
        <v>1368</v>
      </c>
    </row>
    <row r="526" spans="1:65" s="12" customFormat="1" ht="22.9" customHeight="1">
      <c r="B526" s="143"/>
      <c r="D526" s="144" t="s">
        <v>73</v>
      </c>
      <c r="E526" s="154" t="s">
        <v>1369</v>
      </c>
      <c r="F526" s="154" t="s">
        <v>1370</v>
      </c>
      <c r="I526" s="146"/>
      <c r="J526" s="155">
        <f>BK526</f>
        <v>0</v>
      </c>
      <c r="L526" s="143"/>
      <c r="M526" s="148"/>
      <c r="N526" s="149"/>
      <c r="O526" s="149"/>
      <c r="P526" s="150">
        <f>SUM(P527:P539)</f>
        <v>0</v>
      </c>
      <c r="Q526" s="149"/>
      <c r="R526" s="150">
        <f>SUM(R527:R539)</f>
        <v>2.0799999999999998E-3</v>
      </c>
      <c r="S526" s="149"/>
      <c r="T526" s="151">
        <f>SUM(T527:T539)</f>
        <v>0</v>
      </c>
      <c r="AR526" s="144" t="s">
        <v>153</v>
      </c>
      <c r="AT526" s="152" t="s">
        <v>73</v>
      </c>
      <c r="AU526" s="152" t="s">
        <v>82</v>
      </c>
      <c r="AY526" s="144" t="s">
        <v>175</v>
      </c>
      <c r="BK526" s="153">
        <f>SUM(BK527:BK539)</f>
        <v>0</v>
      </c>
    </row>
    <row r="527" spans="1:65" s="2" customFormat="1" ht="24.2" customHeight="1">
      <c r="A527" s="29"/>
      <c r="B527" s="121"/>
      <c r="C527" s="156" t="s">
        <v>821</v>
      </c>
      <c r="D527" s="156" t="s">
        <v>177</v>
      </c>
      <c r="E527" s="157" t="s">
        <v>1371</v>
      </c>
      <c r="F527" s="158" t="s">
        <v>1372</v>
      </c>
      <c r="G527" s="159" t="s">
        <v>396</v>
      </c>
      <c r="H527" s="160">
        <v>3</v>
      </c>
      <c r="I527" s="161"/>
      <c r="J527" s="160">
        <f t="shared" ref="J527:J539" si="175">ROUND(I527*H527,3)</f>
        <v>0</v>
      </c>
      <c r="K527" s="162"/>
      <c r="L527" s="30"/>
      <c r="M527" s="163" t="s">
        <v>1</v>
      </c>
      <c r="N527" s="164" t="s">
        <v>40</v>
      </c>
      <c r="O527" s="55"/>
      <c r="P527" s="165">
        <f t="shared" ref="P527:P539" si="176">O527*H527</f>
        <v>0</v>
      </c>
      <c r="Q527" s="165">
        <v>0</v>
      </c>
      <c r="R527" s="165">
        <f t="shared" ref="R527:R539" si="177">Q527*H527</f>
        <v>0</v>
      </c>
      <c r="S527" s="165">
        <v>0</v>
      </c>
      <c r="T527" s="166">
        <f t="shared" ref="T527:T539" si="178">S527*H527</f>
        <v>0</v>
      </c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R527" s="167" t="s">
        <v>204</v>
      </c>
      <c r="AT527" s="167" t="s">
        <v>177</v>
      </c>
      <c r="AU527" s="167" t="s">
        <v>153</v>
      </c>
      <c r="AY527" s="14" t="s">
        <v>175</v>
      </c>
      <c r="BE527" s="168">
        <f t="shared" ref="BE527:BE539" si="179">IF(N527="základná",J527,0)</f>
        <v>0</v>
      </c>
      <c r="BF527" s="168">
        <f t="shared" ref="BF527:BF539" si="180">IF(N527="znížená",J527,0)</f>
        <v>0</v>
      </c>
      <c r="BG527" s="168">
        <f t="shared" ref="BG527:BG539" si="181">IF(N527="zákl. prenesená",J527,0)</f>
        <v>0</v>
      </c>
      <c r="BH527" s="168">
        <f t="shared" ref="BH527:BH539" si="182">IF(N527="zníž. prenesená",J527,0)</f>
        <v>0</v>
      </c>
      <c r="BI527" s="168">
        <f t="shared" ref="BI527:BI539" si="183">IF(N527="nulová",J527,0)</f>
        <v>0</v>
      </c>
      <c r="BJ527" s="14" t="s">
        <v>153</v>
      </c>
      <c r="BK527" s="169">
        <f t="shared" ref="BK527:BK539" si="184">ROUND(I527*H527,3)</f>
        <v>0</v>
      </c>
      <c r="BL527" s="14" t="s">
        <v>204</v>
      </c>
      <c r="BM527" s="167" t="s">
        <v>1373</v>
      </c>
    </row>
    <row r="528" spans="1:65" s="2" customFormat="1" ht="49.15" customHeight="1">
      <c r="A528" s="29"/>
      <c r="B528" s="121"/>
      <c r="C528" s="170" t="s">
        <v>1374</v>
      </c>
      <c r="D528" s="170" t="s">
        <v>220</v>
      </c>
      <c r="E528" s="171" t="s">
        <v>1375</v>
      </c>
      <c r="F528" s="172" t="s">
        <v>1376</v>
      </c>
      <c r="G528" s="173" t="s">
        <v>396</v>
      </c>
      <c r="H528" s="174">
        <v>6.3</v>
      </c>
      <c r="I528" s="175"/>
      <c r="J528" s="174">
        <f t="shared" si="175"/>
        <v>0</v>
      </c>
      <c r="K528" s="176"/>
      <c r="L528" s="177"/>
      <c r="M528" s="178" t="s">
        <v>1</v>
      </c>
      <c r="N528" s="179" t="s">
        <v>40</v>
      </c>
      <c r="O528" s="55"/>
      <c r="P528" s="165">
        <f t="shared" si="176"/>
        <v>0</v>
      </c>
      <c r="Q528" s="165">
        <v>0</v>
      </c>
      <c r="R528" s="165">
        <f t="shared" si="177"/>
        <v>0</v>
      </c>
      <c r="S528" s="165">
        <v>0</v>
      </c>
      <c r="T528" s="166">
        <f t="shared" si="178"/>
        <v>0</v>
      </c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R528" s="167" t="s">
        <v>235</v>
      </c>
      <c r="AT528" s="167" t="s">
        <v>220</v>
      </c>
      <c r="AU528" s="167" t="s">
        <v>153</v>
      </c>
      <c r="AY528" s="14" t="s">
        <v>175</v>
      </c>
      <c r="BE528" s="168">
        <f t="shared" si="179"/>
        <v>0</v>
      </c>
      <c r="BF528" s="168">
        <f t="shared" si="180"/>
        <v>0</v>
      </c>
      <c r="BG528" s="168">
        <f t="shared" si="181"/>
        <v>0</v>
      </c>
      <c r="BH528" s="168">
        <f t="shared" si="182"/>
        <v>0</v>
      </c>
      <c r="BI528" s="168">
        <f t="shared" si="183"/>
        <v>0</v>
      </c>
      <c r="BJ528" s="14" t="s">
        <v>153</v>
      </c>
      <c r="BK528" s="169">
        <f t="shared" si="184"/>
        <v>0</v>
      </c>
      <c r="BL528" s="14" t="s">
        <v>204</v>
      </c>
      <c r="BM528" s="167" t="s">
        <v>1377</v>
      </c>
    </row>
    <row r="529" spans="1:65" s="2" customFormat="1" ht="24.2" customHeight="1">
      <c r="A529" s="29"/>
      <c r="B529" s="121"/>
      <c r="C529" s="170" t="s">
        <v>824</v>
      </c>
      <c r="D529" s="170" t="s">
        <v>220</v>
      </c>
      <c r="E529" s="171" t="s">
        <v>1378</v>
      </c>
      <c r="F529" s="172" t="s">
        <v>1379</v>
      </c>
      <c r="G529" s="173" t="s">
        <v>284</v>
      </c>
      <c r="H529" s="174">
        <v>1</v>
      </c>
      <c r="I529" s="175"/>
      <c r="J529" s="174">
        <f t="shared" si="175"/>
        <v>0</v>
      </c>
      <c r="K529" s="176"/>
      <c r="L529" s="177"/>
      <c r="M529" s="178" t="s">
        <v>1</v>
      </c>
      <c r="N529" s="179" t="s">
        <v>40</v>
      </c>
      <c r="O529" s="55"/>
      <c r="P529" s="165">
        <f t="shared" si="176"/>
        <v>0</v>
      </c>
      <c r="Q529" s="165">
        <v>0</v>
      </c>
      <c r="R529" s="165">
        <f t="shared" si="177"/>
        <v>0</v>
      </c>
      <c r="S529" s="165">
        <v>0</v>
      </c>
      <c r="T529" s="166">
        <f t="shared" si="178"/>
        <v>0</v>
      </c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R529" s="167" t="s">
        <v>235</v>
      </c>
      <c r="AT529" s="167" t="s">
        <v>220</v>
      </c>
      <c r="AU529" s="167" t="s">
        <v>153</v>
      </c>
      <c r="AY529" s="14" t="s">
        <v>175</v>
      </c>
      <c r="BE529" s="168">
        <f t="shared" si="179"/>
        <v>0</v>
      </c>
      <c r="BF529" s="168">
        <f t="shared" si="180"/>
        <v>0</v>
      </c>
      <c r="BG529" s="168">
        <f t="shared" si="181"/>
        <v>0</v>
      </c>
      <c r="BH529" s="168">
        <f t="shared" si="182"/>
        <v>0</v>
      </c>
      <c r="BI529" s="168">
        <f t="shared" si="183"/>
        <v>0</v>
      </c>
      <c r="BJ529" s="14" t="s">
        <v>153</v>
      </c>
      <c r="BK529" s="169">
        <f t="shared" si="184"/>
        <v>0</v>
      </c>
      <c r="BL529" s="14" t="s">
        <v>204</v>
      </c>
      <c r="BM529" s="167" t="s">
        <v>1380</v>
      </c>
    </row>
    <row r="530" spans="1:65" s="2" customFormat="1" ht="14.45" customHeight="1">
      <c r="A530" s="29"/>
      <c r="B530" s="121"/>
      <c r="C530" s="170" t="s">
        <v>1381</v>
      </c>
      <c r="D530" s="170" t="s">
        <v>220</v>
      </c>
      <c r="E530" s="171" t="s">
        <v>1382</v>
      </c>
      <c r="F530" s="172" t="s">
        <v>1383</v>
      </c>
      <c r="G530" s="173" t="s">
        <v>284</v>
      </c>
      <c r="H530" s="174">
        <v>1</v>
      </c>
      <c r="I530" s="175"/>
      <c r="J530" s="174">
        <f t="shared" si="175"/>
        <v>0</v>
      </c>
      <c r="K530" s="176"/>
      <c r="L530" s="177"/>
      <c r="M530" s="178" t="s">
        <v>1</v>
      </c>
      <c r="N530" s="179" t="s">
        <v>40</v>
      </c>
      <c r="O530" s="55"/>
      <c r="P530" s="165">
        <f t="shared" si="176"/>
        <v>0</v>
      </c>
      <c r="Q530" s="165">
        <v>2.0799999999999998E-3</v>
      </c>
      <c r="R530" s="165">
        <f t="shared" si="177"/>
        <v>2.0799999999999998E-3</v>
      </c>
      <c r="S530" s="165">
        <v>0</v>
      </c>
      <c r="T530" s="166">
        <f t="shared" si="178"/>
        <v>0</v>
      </c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R530" s="167" t="s">
        <v>235</v>
      </c>
      <c r="AT530" s="167" t="s">
        <v>220</v>
      </c>
      <c r="AU530" s="167" t="s">
        <v>153</v>
      </c>
      <c r="AY530" s="14" t="s">
        <v>175</v>
      </c>
      <c r="BE530" s="168">
        <f t="shared" si="179"/>
        <v>0</v>
      </c>
      <c r="BF530" s="168">
        <f t="shared" si="180"/>
        <v>0</v>
      </c>
      <c r="BG530" s="168">
        <f t="shared" si="181"/>
        <v>0</v>
      </c>
      <c r="BH530" s="168">
        <f t="shared" si="182"/>
        <v>0</v>
      </c>
      <c r="BI530" s="168">
        <f t="shared" si="183"/>
        <v>0</v>
      </c>
      <c r="BJ530" s="14" t="s">
        <v>153</v>
      </c>
      <c r="BK530" s="169">
        <f t="shared" si="184"/>
        <v>0</v>
      </c>
      <c r="BL530" s="14" t="s">
        <v>204</v>
      </c>
      <c r="BM530" s="167" t="s">
        <v>1384</v>
      </c>
    </row>
    <row r="531" spans="1:65" s="2" customFormat="1" ht="37.9" customHeight="1">
      <c r="A531" s="29"/>
      <c r="B531" s="121"/>
      <c r="C531" s="156" t="s">
        <v>828</v>
      </c>
      <c r="D531" s="156" t="s">
        <v>177</v>
      </c>
      <c r="E531" s="157" t="s">
        <v>1385</v>
      </c>
      <c r="F531" s="158" t="s">
        <v>1386</v>
      </c>
      <c r="G531" s="159" t="s">
        <v>284</v>
      </c>
      <c r="H531" s="160">
        <v>2</v>
      </c>
      <c r="I531" s="161"/>
      <c r="J531" s="160">
        <f t="shared" si="175"/>
        <v>0</v>
      </c>
      <c r="K531" s="162"/>
      <c r="L531" s="30"/>
      <c r="M531" s="163" t="s">
        <v>1</v>
      </c>
      <c r="N531" s="164" t="s">
        <v>40</v>
      </c>
      <c r="O531" s="55"/>
      <c r="P531" s="165">
        <f t="shared" si="176"/>
        <v>0</v>
      </c>
      <c r="Q531" s="165">
        <v>0</v>
      </c>
      <c r="R531" s="165">
        <f t="shared" si="177"/>
        <v>0</v>
      </c>
      <c r="S531" s="165">
        <v>0</v>
      </c>
      <c r="T531" s="166">
        <f t="shared" si="178"/>
        <v>0</v>
      </c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R531" s="167" t="s">
        <v>204</v>
      </c>
      <c r="AT531" s="167" t="s">
        <v>177</v>
      </c>
      <c r="AU531" s="167" t="s">
        <v>153</v>
      </c>
      <c r="AY531" s="14" t="s">
        <v>175</v>
      </c>
      <c r="BE531" s="168">
        <f t="shared" si="179"/>
        <v>0</v>
      </c>
      <c r="BF531" s="168">
        <f t="shared" si="180"/>
        <v>0</v>
      </c>
      <c r="BG531" s="168">
        <f t="shared" si="181"/>
        <v>0</v>
      </c>
      <c r="BH531" s="168">
        <f t="shared" si="182"/>
        <v>0</v>
      </c>
      <c r="BI531" s="168">
        <f t="shared" si="183"/>
        <v>0</v>
      </c>
      <c r="BJ531" s="14" t="s">
        <v>153</v>
      </c>
      <c r="BK531" s="169">
        <f t="shared" si="184"/>
        <v>0</v>
      </c>
      <c r="BL531" s="14" t="s">
        <v>204</v>
      </c>
      <c r="BM531" s="167" t="s">
        <v>1387</v>
      </c>
    </row>
    <row r="532" spans="1:65" s="2" customFormat="1" ht="24.2" customHeight="1">
      <c r="A532" s="29"/>
      <c r="B532" s="121"/>
      <c r="C532" s="170" t="s">
        <v>1388</v>
      </c>
      <c r="D532" s="170" t="s">
        <v>220</v>
      </c>
      <c r="E532" s="171" t="s">
        <v>1389</v>
      </c>
      <c r="F532" s="172" t="s">
        <v>1390</v>
      </c>
      <c r="G532" s="173" t="s">
        <v>284</v>
      </c>
      <c r="H532" s="174">
        <v>2</v>
      </c>
      <c r="I532" s="175"/>
      <c r="J532" s="174">
        <f t="shared" si="175"/>
        <v>0</v>
      </c>
      <c r="K532" s="176"/>
      <c r="L532" s="177"/>
      <c r="M532" s="178" t="s">
        <v>1</v>
      </c>
      <c r="N532" s="179" t="s">
        <v>40</v>
      </c>
      <c r="O532" s="55"/>
      <c r="P532" s="165">
        <f t="shared" si="176"/>
        <v>0</v>
      </c>
      <c r="Q532" s="165">
        <v>0</v>
      </c>
      <c r="R532" s="165">
        <f t="shared" si="177"/>
        <v>0</v>
      </c>
      <c r="S532" s="165">
        <v>0</v>
      </c>
      <c r="T532" s="166">
        <f t="shared" si="178"/>
        <v>0</v>
      </c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R532" s="167" t="s">
        <v>235</v>
      </c>
      <c r="AT532" s="167" t="s">
        <v>220</v>
      </c>
      <c r="AU532" s="167" t="s">
        <v>153</v>
      </c>
      <c r="AY532" s="14" t="s">
        <v>175</v>
      </c>
      <c r="BE532" s="168">
        <f t="shared" si="179"/>
        <v>0</v>
      </c>
      <c r="BF532" s="168">
        <f t="shared" si="180"/>
        <v>0</v>
      </c>
      <c r="BG532" s="168">
        <f t="shared" si="181"/>
        <v>0</v>
      </c>
      <c r="BH532" s="168">
        <f t="shared" si="182"/>
        <v>0</v>
      </c>
      <c r="BI532" s="168">
        <f t="shared" si="183"/>
        <v>0</v>
      </c>
      <c r="BJ532" s="14" t="s">
        <v>153</v>
      </c>
      <c r="BK532" s="169">
        <f t="shared" si="184"/>
        <v>0</v>
      </c>
      <c r="BL532" s="14" t="s">
        <v>204</v>
      </c>
      <c r="BM532" s="167" t="s">
        <v>1391</v>
      </c>
    </row>
    <row r="533" spans="1:65" s="2" customFormat="1" ht="14.45" customHeight="1">
      <c r="A533" s="29"/>
      <c r="B533" s="121"/>
      <c r="C533" s="170" t="s">
        <v>831</v>
      </c>
      <c r="D533" s="170" t="s">
        <v>220</v>
      </c>
      <c r="E533" s="171" t="s">
        <v>1392</v>
      </c>
      <c r="F533" s="172" t="s">
        <v>1393</v>
      </c>
      <c r="G533" s="173" t="s">
        <v>396</v>
      </c>
      <c r="H533" s="174">
        <v>2</v>
      </c>
      <c r="I533" s="175"/>
      <c r="J533" s="174">
        <f t="shared" si="175"/>
        <v>0</v>
      </c>
      <c r="K533" s="176"/>
      <c r="L533" s="177"/>
      <c r="M533" s="178" t="s">
        <v>1</v>
      </c>
      <c r="N533" s="179" t="s">
        <v>40</v>
      </c>
      <c r="O533" s="55"/>
      <c r="P533" s="165">
        <f t="shared" si="176"/>
        <v>0</v>
      </c>
      <c r="Q533" s="165">
        <v>0</v>
      </c>
      <c r="R533" s="165">
        <f t="shared" si="177"/>
        <v>0</v>
      </c>
      <c r="S533" s="165">
        <v>0</v>
      </c>
      <c r="T533" s="166">
        <f t="shared" si="178"/>
        <v>0</v>
      </c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R533" s="167" t="s">
        <v>235</v>
      </c>
      <c r="AT533" s="167" t="s">
        <v>220</v>
      </c>
      <c r="AU533" s="167" t="s">
        <v>153</v>
      </c>
      <c r="AY533" s="14" t="s">
        <v>175</v>
      </c>
      <c r="BE533" s="168">
        <f t="shared" si="179"/>
        <v>0</v>
      </c>
      <c r="BF533" s="168">
        <f t="shared" si="180"/>
        <v>0</v>
      </c>
      <c r="BG533" s="168">
        <f t="shared" si="181"/>
        <v>0</v>
      </c>
      <c r="BH533" s="168">
        <f t="shared" si="182"/>
        <v>0</v>
      </c>
      <c r="BI533" s="168">
        <f t="shared" si="183"/>
        <v>0</v>
      </c>
      <c r="BJ533" s="14" t="s">
        <v>153</v>
      </c>
      <c r="BK533" s="169">
        <f t="shared" si="184"/>
        <v>0</v>
      </c>
      <c r="BL533" s="14" t="s">
        <v>204</v>
      </c>
      <c r="BM533" s="167" t="s">
        <v>1394</v>
      </c>
    </row>
    <row r="534" spans="1:65" s="2" customFormat="1" ht="14.45" customHeight="1">
      <c r="A534" s="29"/>
      <c r="B534" s="121"/>
      <c r="C534" s="170" t="s">
        <v>1395</v>
      </c>
      <c r="D534" s="170" t="s">
        <v>220</v>
      </c>
      <c r="E534" s="171" t="s">
        <v>1396</v>
      </c>
      <c r="F534" s="172" t="s">
        <v>1397</v>
      </c>
      <c r="G534" s="173" t="s">
        <v>284</v>
      </c>
      <c r="H534" s="174">
        <v>2</v>
      </c>
      <c r="I534" s="175"/>
      <c r="J534" s="174">
        <f t="shared" si="175"/>
        <v>0</v>
      </c>
      <c r="K534" s="176"/>
      <c r="L534" s="177"/>
      <c r="M534" s="178" t="s">
        <v>1</v>
      </c>
      <c r="N534" s="179" t="s">
        <v>40</v>
      </c>
      <c r="O534" s="55"/>
      <c r="P534" s="165">
        <f t="shared" si="176"/>
        <v>0</v>
      </c>
      <c r="Q534" s="165">
        <v>0</v>
      </c>
      <c r="R534" s="165">
        <f t="shared" si="177"/>
        <v>0</v>
      </c>
      <c r="S534" s="165">
        <v>0</v>
      </c>
      <c r="T534" s="166">
        <f t="shared" si="178"/>
        <v>0</v>
      </c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R534" s="167" t="s">
        <v>235</v>
      </c>
      <c r="AT534" s="167" t="s">
        <v>220</v>
      </c>
      <c r="AU534" s="167" t="s">
        <v>153</v>
      </c>
      <c r="AY534" s="14" t="s">
        <v>175</v>
      </c>
      <c r="BE534" s="168">
        <f t="shared" si="179"/>
        <v>0</v>
      </c>
      <c r="BF534" s="168">
        <f t="shared" si="180"/>
        <v>0</v>
      </c>
      <c r="BG534" s="168">
        <f t="shared" si="181"/>
        <v>0</v>
      </c>
      <c r="BH534" s="168">
        <f t="shared" si="182"/>
        <v>0</v>
      </c>
      <c r="BI534" s="168">
        <f t="shared" si="183"/>
        <v>0</v>
      </c>
      <c r="BJ534" s="14" t="s">
        <v>153</v>
      </c>
      <c r="BK534" s="169">
        <f t="shared" si="184"/>
        <v>0</v>
      </c>
      <c r="BL534" s="14" t="s">
        <v>204</v>
      </c>
      <c r="BM534" s="167" t="s">
        <v>1398</v>
      </c>
    </row>
    <row r="535" spans="1:65" s="2" customFormat="1" ht="24.2" customHeight="1">
      <c r="A535" s="29"/>
      <c r="B535" s="121"/>
      <c r="C535" s="156" t="s">
        <v>835</v>
      </c>
      <c r="D535" s="156" t="s">
        <v>177</v>
      </c>
      <c r="E535" s="157" t="s">
        <v>1399</v>
      </c>
      <c r="F535" s="158" t="s">
        <v>1400</v>
      </c>
      <c r="G535" s="159" t="s">
        <v>284</v>
      </c>
      <c r="H535" s="160">
        <v>10</v>
      </c>
      <c r="I535" s="161"/>
      <c r="J535" s="160">
        <f t="shared" si="175"/>
        <v>0</v>
      </c>
      <c r="K535" s="162"/>
      <c r="L535" s="30"/>
      <c r="M535" s="163" t="s">
        <v>1</v>
      </c>
      <c r="N535" s="164" t="s">
        <v>40</v>
      </c>
      <c r="O535" s="55"/>
      <c r="P535" s="165">
        <f t="shared" si="176"/>
        <v>0</v>
      </c>
      <c r="Q535" s="165">
        <v>0</v>
      </c>
      <c r="R535" s="165">
        <f t="shared" si="177"/>
        <v>0</v>
      </c>
      <c r="S535" s="165">
        <v>0</v>
      </c>
      <c r="T535" s="166">
        <f t="shared" si="178"/>
        <v>0</v>
      </c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R535" s="167" t="s">
        <v>204</v>
      </c>
      <c r="AT535" s="167" t="s">
        <v>177</v>
      </c>
      <c r="AU535" s="167" t="s">
        <v>153</v>
      </c>
      <c r="AY535" s="14" t="s">
        <v>175</v>
      </c>
      <c r="BE535" s="168">
        <f t="shared" si="179"/>
        <v>0</v>
      </c>
      <c r="BF535" s="168">
        <f t="shared" si="180"/>
        <v>0</v>
      </c>
      <c r="BG535" s="168">
        <f t="shared" si="181"/>
        <v>0</v>
      </c>
      <c r="BH535" s="168">
        <f t="shared" si="182"/>
        <v>0</v>
      </c>
      <c r="BI535" s="168">
        <f t="shared" si="183"/>
        <v>0</v>
      </c>
      <c r="BJ535" s="14" t="s">
        <v>153</v>
      </c>
      <c r="BK535" s="169">
        <f t="shared" si="184"/>
        <v>0</v>
      </c>
      <c r="BL535" s="14" t="s">
        <v>204</v>
      </c>
      <c r="BM535" s="167" t="s">
        <v>1401</v>
      </c>
    </row>
    <row r="536" spans="1:65" s="2" customFormat="1" ht="24.2" customHeight="1">
      <c r="A536" s="29"/>
      <c r="B536" s="121"/>
      <c r="C536" s="170" t="s">
        <v>1402</v>
      </c>
      <c r="D536" s="170" t="s">
        <v>220</v>
      </c>
      <c r="E536" s="171" t="s">
        <v>1403</v>
      </c>
      <c r="F536" s="172" t="s">
        <v>1404</v>
      </c>
      <c r="G536" s="173" t="s">
        <v>284</v>
      </c>
      <c r="H536" s="174">
        <v>10</v>
      </c>
      <c r="I536" s="175"/>
      <c r="J536" s="174">
        <f t="shared" si="175"/>
        <v>0</v>
      </c>
      <c r="K536" s="176"/>
      <c r="L536" s="177"/>
      <c r="M536" s="178" t="s">
        <v>1</v>
      </c>
      <c r="N536" s="179" t="s">
        <v>40</v>
      </c>
      <c r="O536" s="55"/>
      <c r="P536" s="165">
        <f t="shared" si="176"/>
        <v>0</v>
      </c>
      <c r="Q536" s="165">
        <v>0</v>
      </c>
      <c r="R536" s="165">
        <f t="shared" si="177"/>
        <v>0</v>
      </c>
      <c r="S536" s="165">
        <v>0</v>
      </c>
      <c r="T536" s="166">
        <f t="shared" si="178"/>
        <v>0</v>
      </c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R536" s="167" t="s">
        <v>235</v>
      </c>
      <c r="AT536" s="167" t="s">
        <v>220</v>
      </c>
      <c r="AU536" s="167" t="s">
        <v>153</v>
      </c>
      <c r="AY536" s="14" t="s">
        <v>175</v>
      </c>
      <c r="BE536" s="168">
        <f t="shared" si="179"/>
        <v>0</v>
      </c>
      <c r="BF536" s="168">
        <f t="shared" si="180"/>
        <v>0</v>
      </c>
      <c r="BG536" s="168">
        <f t="shared" si="181"/>
        <v>0</v>
      </c>
      <c r="BH536" s="168">
        <f t="shared" si="182"/>
        <v>0</v>
      </c>
      <c r="BI536" s="168">
        <f t="shared" si="183"/>
        <v>0</v>
      </c>
      <c r="BJ536" s="14" t="s">
        <v>153</v>
      </c>
      <c r="BK536" s="169">
        <f t="shared" si="184"/>
        <v>0</v>
      </c>
      <c r="BL536" s="14" t="s">
        <v>204</v>
      </c>
      <c r="BM536" s="167" t="s">
        <v>1405</v>
      </c>
    </row>
    <row r="537" spans="1:65" s="2" customFormat="1" ht="14.45" customHeight="1">
      <c r="A537" s="29"/>
      <c r="B537" s="121"/>
      <c r="C537" s="156" t="s">
        <v>838</v>
      </c>
      <c r="D537" s="156" t="s">
        <v>177</v>
      </c>
      <c r="E537" s="157" t="s">
        <v>1406</v>
      </c>
      <c r="F537" s="158" t="s">
        <v>1407</v>
      </c>
      <c r="G537" s="159" t="s">
        <v>284</v>
      </c>
      <c r="H537" s="160">
        <v>1</v>
      </c>
      <c r="I537" s="161"/>
      <c r="J537" s="160">
        <f t="shared" si="175"/>
        <v>0</v>
      </c>
      <c r="K537" s="162"/>
      <c r="L537" s="30"/>
      <c r="M537" s="163" t="s">
        <v>1</v>
      </c>
      <c r="N537" s="164" t="s">
        <v>40</v>
      </c>
      <c r="O537" s="55"/>
      <c r="P537" s="165">
        <f t="shared" si="176"/>
        <v>0</v>
      </c>
      <c r="Q537" s="165">
        <v>0</v>
      </c>
      <c r="R537" s="165">
        <f t="shared" si="177"/>
        <v>0</v>
      </c>
      <c r="S537" s="165">
        <v>0</v>
      </c>
      <c r="T537" s="166">
        <f t="shared" si="178"/>
        <v>0</v>
      </c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R537" s="167" t="s">
        <v>204</v>
      </c>
      <c r="AT537" s="167" t="s">
        <v>177</v>
      </c>
      <c r="AU537" s="167" t="s">
        <v>153</v>
      </c>
      <c r="AY537" s="14" t="s">
        <v>175</v>
      </c>
      <c r="BE537" s="168">
        <f t="shared" si="179"/>
        <v>0</v>
      </c>
      <c r="BF537" s="168">
        <f t="shared" si="180"/>
        <v>0</v>
      </c>
      <c r="BG537" s="168">
        <f t="shared" si="181"/>
        <v>0</v>
      </c>
      <c r="BH537" s="168">
        <f t="shared" si="182"/>
        <v>0</v>
      </c>
      <c r="BI537" s="168">
        <f t="shared" si="183"/>
        <v>0</v>
      </c>
      <c r="BJ537" s="14" t="s">
        <v>153</v>
      </c>
      <c r="BK537" s="169">
        <f t="shared" si="184"/>
        <v>0</v>
      </c>
      <c r="BL537" s="14" t="s">
        <v>204</v>
      </c>
      <c r="BM537" s="167" t="s">
        <v>1408</v>
      </c>
    </row>
    <row r="538" spans="1:65" s="2" customFormat="1" ht="37.9" customHeight="1">
      <c r="A538" s="29"/>
      <c r="B538" s="121"/>
      <c r="C538" s="170" t="s">
        <v>1409</v>
      </c>
      <c r="D538" s="170" t="s">
        <v>220</v>
      </c>
      <c r="E538" s="171" t="s">
        <v>1410</v>
      </c>
      <c r="F538" s="172" t="s">
        <v>1411</v>
      </c>
      <c r="G538" s="173" t="s">
        <v>284</v>
      </c>
      <c r="H538" s="174">
        <v>1</v>
      </c>
      <c r="I538" s="175"/>
      <c r="J538" s="174">
        <f t="shared" si="175"/>
        <v>0</v>
      </c>
      <c r="K538" s="176"/>
      <c r="L538" s="177"/>
      <c r="M538" s="178" t="s">
        <v>1</v>
      </c>
      <c r="N538" s="179" t="s">
        <v>40</v>
      </c>
      <c r="O538" s="55"/>
      <c r="P538" s="165">
        <f t="shared" si="176"/>
        <v>0</v>
      </c>
      <c r="Q538" s="165">
        <v>0</v>
      </c>
      <c r="R538" s="165">
        <f t="shared" si="177"/>
        <v>0</v>
      </c>
      <c r="S538" s="165">
        <v>0</v>
      </c>
      <c r="T538" s="166">
        <f t="shared" si="178"/>
        <v>0</v>
      </c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R538" s="167" t="s">
        <v>235</v>
      </c>
      <c r="AT538" s="167" t="s">
        <v>220</v>
      </c>
      <c r="AU538" s="167" t="s">
        <v>153</v>
      </c>
      <c r="AY538" s="14" t="s">
        <v>175</v>
      </c>
      <c r="BE538" s="168">
        <f t="shared" si="179"/>
        <v>0</v>
      </c>
      <c r="BF538" s="168">
        <f t="shared" si="180"/>
        <v>0</v>
      </c>
      <c r="BG538" s="168">
        <f t="shared" si="181"/>
        <v>0</v>
      </c>
      <c r="BH538" s="168">
        <f t="shared" si="182"/>
        <v>0</v>
      </c>
      <c r="BI538" s="168">
        <f t="shared" si="183"/>
        <v>0</v>
      </c>
      <c r="BJ538" s="14" t="s">
        <v>153</v>
      </c>
      <c r="BK538" s="169">
        <f t="shared" si="184"/>
        <v>0</v>
      </c>
      <c r="BL538" s="14" t="s">
        <v>204</v>
      </c>
      <c r="BM538" s="167" t="s">
        <v>1412</v>
      </c>
    </row>
    <row r="539" spans="1:65" s="2" customFormat="1" ht="24.2" customHeight="1">
      <c r="A539" s="29"/>
      <c r="B539" s="121"/>
      <c r="C539" s="156" t="s">
        <v>842</v>
      </c>
      <c r="D539" s="156" t="s">
        <v>177</v>
      </c>
      <c r="E539" s="157" t="s">
        <v>1413</v>
      </c>
      <c r="F539" s="158" t="s">
        <v>1414</v>
      </c>
      <c r="G539" s="159" t="s">
        <v>211</v>
      </c>
      <c r="H539" s="160">
        <v>0.504</v>
      </c>
      <c r="I539" s="161"/>
      <c r="J539" s="160">
        <f t="shared" si="175"/>
        <v>0</v>
      </c>
      <c r="K539" s="162"/>
      <c r="L539" s="30"/>
      <c r="M539" s="163" t="s">
        <v>1</v>
      </c>
      <c r="N539" s="164" t="s">
        <v>40</v>
      </c>
      <c r="O539" s="55"/>
      <c r="P539" s="165">
        <f t="shared" si="176"/>
        <v>0</v>
      </c>
      <c r="Q539" s="165">
        <v>0</v>
      </c>
      <c r="R539" s="165">
        <f t="shared" si="177"/>
        <v>0</v>
      </c>
      <c r="S539" s="165">
        <v>0</v>
      </c>
      <c r="T539" s="166">
        <f t="shared" si="178"/>
        <v>0</v>
      </c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R539" s="167" t="s">
        <v>204</v>
      </c>
      <c r="AT539" s="167" t="s">
        <v>177</v>
      </c>
      <c r="AU539" s="167" t="s">
        <v>153</v>
      </c>
      <c r="AY539" s="14" t="s">
        <v>175</v>
      </c>
      <c r="BE539" s="168">
        <f t="shared" si="179"/>
        <v>0</v>
      </c>
      <c r="BF539" s="168">
        <f t="shared" si="180"/>
        <v>0</v>
      </c>
      <c r="BG539" s="168">
        <f t="shared" si="181"/>
        <v>0</v>
      </c>
      <c r="BH539" s="168">
        <f t="shared" si="182"/>
        <v>0</v>
      </c>
      <c r="BI539" s="168">
        <f t="shared" si="183"/>
        <v>0</v>
      </c>
      <c r="BJ539" s="14" t="s">
        <v>153</v>
      </c>
      <c r="BK539" s="169">
        <f t="shared" si="184"/>
        <v>0</v>
      </c>
      <c r="BL539" s="14" t="s">
        <v>204</v>
      </c>
      <c r="BM539" s="167" t="s">
        <v>1415</v>
      </c>
    </row>
    <row r="540" spans="1:65" s="12" customFormat="1" ht="22.9" customHeight="1">
      <c r="B540" s="143"/>
      <c r="D540" s="144" t="s">
        <v>73</v>
      </c>
      <c r="E540" s="154" t="s">
        <v>1416</v>
      </c>
      <c r="F540" s="154" t="s">
        <v>1417</v>
      </c>
      <c r="I540" s="146"/>
      <c r="J540" s="155">
        <f>BK540</f>
        <v>0</v>
      </c>
      <c r="L540" s="143"/>
      <c r="M540" s="148"/>
      <c r="N540" s="149"/>
      <c r="O540" s="149"/>
      <c r="P540" s="150">
        <f>SUM(P541:P546)</f>
        <v>0</v>
      </c>
      <c r="Q540" s="149"/>
      <c r="R540" s="150">
        <f>SUM(R541:R546)</f>
        <v>0</v>
      </c>
      <c r="S540" s="149"/>
      <c r="T540" s="151">
        <f>SUM(T541:T546)</f>
        <v>0</v>
      </c>
      <c r="AR540" s="144" t="s">
        <v>153</v>
      </c>
      <c r="AT540" s="152" t="s">
        <v>73</v>
      </c>
      <c r="AU540" s="152" t="s">
        <v>82</v>
      </c>
      <c r="AY540" s="144" t="s">
        <v>175</v>
      </c>
      <c r="BK540" s="153">
        <f>SUM(BK541:BK546)</f>
        <v>0</v>
      </c>
    </row>
    <row r="541" spans="1:65" s="2" customFormat="1" ht="24.2" customHeight="1">
      <c r="A541" s="29"/>
      <c r="B541" s="121"/>
      <c r="C541" s="156" t="s">
        <v>1418</v>
      </c>
      <c r="D541" s="156" t="s">
        <v>177</v>
      </c>
      <c r="E541" s="157" t="s">
        <v>1419</v>
      </c>
      <c r="F541" s="158" t="s">
        <v>1420</v>
      </c>
      <c r="G541" s="159" t="s">
        <v>396</v>
      </c>
      <c r="H541" s="160">
        <v>10.95</v>
      </c>
      <c r="I541" s="161"/>
      <c r="J541" s="160">
        <f t="shared" ref="J541:J546" si="185">ROUND(I541*H541,3)</f>
        <v>0</v>
      </c>
      <c r="K541" s="162"/>
      <c r="L541" s="30"/>
      <c r="M541" s="163" t="s">
        <v>1</v>
      </c>
      <c r="N541" s="164" t="s">
        <v>40</v>
      </c>
      <c r="O541" s="55"/>
      <c r="P541" s="165">
        <f t="shared" ref="P541:P546" si="186">O541*H541</f>
        <v>0</v>
      </c>
      <c r="Q541" s="165">
        <v>0</v>
      </c>
      <c r="R541" s="165">
        <f t="shared" ref="R541:R546" si="187">Q541*H541</f>
        <v>0</v>
      </c>
      <c r="S541" s="165">
        <v>0</v>
      </c>
      <c r="T541" s="166">
        <f t="shared" ref="T541:T546" si="188">S541*H541</f>
        <v>0</v>
      </c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R541" s="167" t="s">
        <v>204</v>
      </c>
      <c r="AT541" s="167" t="s">
        <v>177</v>
      </c>
      <c r="AU541" s="167" t="s">
        <v>153</v>
      </c>
      <c r="AY541" s="14" t="s">
        <v>175</v>
      </c>
      <c r="BE541" s="168">
        <f t="shared" ref="BE541:BE546" si="189">IF(N541="základná",J541,0)</f>
        <v>0</v>
      </c>
      <c r="BF541" s="168">
        <f t="shared" ref="BF541:BF546" si="190">IF(N541="znížená",J541,0)</f>
        <v>0</v>
      </c>
      <c r="BG541" s="168">
        <f t="shared" ref="BG541:BG546" si="191">IF(N541="zákl. prenesená",J541,0)</f>
        <v>0</v>
      </c>
      <c r="BH541" s="168">
        <f t="shared" ref="BH541:BH546" si="192">IF(N541="zníž. prenesená",J541,0)</f>
        <v>0</v>
      </c>
      <c r="BI541" s="168">
        <f t="shared" ref="BI541:BI546" si="193">IF(N541="nulová",J541,0)</f>
        <v>0</v>
      </c>
      <c r="BJ541" s="14" t="s">
        <v>153</v>
      </c>
      <c r="BK541" s="169">
        <f t="shared" ref="BK541:BK546" si="194">ROUND(I541*H541,3)</f>
        <v>0</v>
      </c>
      <c r="BL541" s="14" t="s">
        <v>204</v>
      </c>
      <c r="BM541" s="167" t="s">
        <v>1421</v>
      </c>
    </row>
    <row r="542" spans="1:65" s="2" customFormat="1" ht="37.9" customHeight="1">
      <c r="A542" s="29"/>
      <c r="B542" s="121"/>
      <c r="C542" s="170" t="s">
        <v>845</v>
      </c>
      <c r="D542" s="170" t="s">
        <v>220</v>
      </c>
      <c r="E542" s="171" t="s">
        <v>1422</v>
      </c>
      <c r="F542" s="172" t="s">
        <v>1423</v>
      </c>
      <c r="G542" s="173" t="s">
        <v>396</v>
      </c>
      <c r="H542" s="174">
        <v>10.95</v>
      </c>
      <c r="I542" s="175"/>
      <c r="J542" s="174">
        <f t="shared" si="185"/>
        <v>0</v>
      </c>
      <c r="K542" s="176"/>
      <c r="L542" s="177"/>
      <c r="M542" s="178" t="s">
        <v>1</v>
      </c>
      <c r="N542" s="179" t="s">
        <v>40</v>
      </c>
      <c r="O542" s="55"/>
      <c r="P542" s="165">
        <f t="shared" si="186"/>
        <v>0</v>
      </c>
      <c r="Q542" s="165">
        <v>0</v>
      </c>
      <c r="R542" s="165">
        <f t="shared" si="187"/>
        <v>0</v>
      </c>
      <c r="S542" s="165">
        <v>0</v>
      </c>
      <c r="T542" s="166">
        <f t="shared" si="188"/>
        <v>0</v>
      </c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R542" s="167" t="s">
        <v>235</v>
      </c>
      <c r="AT542" s="167" t="s">
        <v>220</v>
      </c>
      <c r="AU542" s="167" t="s">
        <v>153</v>
      </c>
      <c r="AY542" s="14" t="s">
        <v>175</v>
      </c>
      <c r="BE542" s="168">
        <f t="shared" si="189"/>
        <v>0</v>
      </c>
      <c r="BF542" s="168">
        <f t="shared" si="190"/>
        <v>0</v>
      </c>
      <c r="BG542" s="168">
        <f t="shared" si="191"/>
        <v>0</v>
      </c>
      <c r="BH542" s="168">
        <f t="shared" si="192"/>
        <v>0</v>
      </c>
      <c r="BI542" s="168">
        <f t="shared" si="193"/>
        <v>0</v>
      </c>
      <c r="BJ542" s="14" t="s">
        <v>153</v>
      </c>
      <c r="BK542" s="169">
        <f t="shared" si="194"/>
        <v>0</v>
      </c>
      <c r="BL542" s="14" t="s">
        <v>204</v>
      </c>
      <c r="BM542" s="167" t="s">
        <v>1424</v>
      </c>
    </row>
    <row r="543" spans="1:65" s="2" customFormat="1" ht="24.2" customHeight="1">
      <c r="A543" s="29"/>
      <c r="B543" s="121"/>
      <c r="C543" s="156" t="s">
        <v>1425</v>
      </c>
      <c r="D543" s="156" t="s">
        <v>177</v>
      </c>
      <c r="E543" s="157" t="s">
        <v>1426</v>
      </c>
      <c r="F543" s="158" t="s">
        <v>1427</v>
      </c>
      <c r="G543" s="159" t="s">
        <v>226</v>
      </c>
      <c r="H543" s="160">
        <v>9.24</v>
      </c>
      <c r="I543" s="161"/>
      <c r="J543" s="160">
        <f t="shared" si="185"/>
        <v>0</v>
      </c>
      <c r="K543" s="162"/>
      <c r="L543" s="30"/>
      <c r="M543" s="163" t="s">
        <v>1</v>
      </c>
      <c r="N543" s="164" t="s">
        <v>40</v>
      </c>
      <c r="O543" s="55"/>
      <c r="P543" s="165">
        <f t="shared" si="186"/>
        <v>0</v>
      </c>
      <c r="Q543" s="165">
        <v>0</v>
      </c>
      <c r="R543" s="165">
        <f t="shared" si="187"/>
        <v>0</v>
      </c>
      <c r="S543" s="165">
        <v>0</v>
      </c>
      <c r="T543" s="166">
        <f t="shared" si="188"/>
        <v>0</v>
      </c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R543" s="167" t="s">
        <v>204</v>
      </c>
      <c r="AT543" s="167" t="s">
        <v>177</v>
      </c>
      <c r="AU543" s="167" t="s">
        <v>153</v>
      </c>
      <c r="AY543" s="14" t="s">
        <v>175</v>
      </c>
      <c r="BE543" s="168">
        <f t="shared" si="189"/>
        <v>0</v>
      </c>
      <c r="BF543" s="168">
        <f t="shared" si="190"/>
        <v>0</v>
      </c>
      <c r="BG543" s="168">
        <f t="shared" si="191"/>
        <v>0</v>
      </c>
      <c r="BH543" s="168">
        <f t="shared" si="192"/>
        <v>0</v>
      </c>
      <c r="BI543" s="168">
        <f t="shared" si="193"/>
        <v>0</v>
      </c>
      <c r="BJ543" s="14" t="s">
        <v>153</v>
      </c>
      <c r="BK543" s="169">
        <f t="shared" si="194"/>
        <v>0</v>
      </c>
      <c r="BL543" s="14" t="s">
        <v>204</v>
      </c>
      <c r="BM543" s="167" t="s">
        <v>1428</v>
      </c>
    </row>
    <row r="544" spans="1:65" s="2" customFormat="1" ht="24.2" customHeight="1">
      <c r="A544" s="29"/>
      <c r="B544" s="121"/>
      <c r="C544" s="156" t="s">
        <v>849</v>
      </c>
      <c r="D544" s="156" t="s">
        <v>177</v>
      </c>
      <c r="E544" s="157" t="s">
        <v>1429</v>
      </c>
      <c r="F544" s="158" t="s">
        <v>1430</v>
      </c>
      <c r="G544" s="159" t="s">
        <v>226</v>
      </c>
      <c r="H544" s="160">
        <v>80.23</v>
      </c>
      <c r="I544" s="161"/>
      <c r="J544" s="160">
        <f t="shared" si="185"/>
        <v>0</v>
      </c>
      <c r="K544" s="162"/>
      <c r="L544" s="30"/>
      <c r="M544" s="163" t="s">
        <v>1</v>
      </c>
      <c r="N544" s="164" t="s">
        <v>40</v>
      </c>
      <c r="O544" s="55"/>
      <c r="P544" s="165">
        <f t="shared" si="186"/>
        <v>0</v>
      </c>
      <c r="Q544" s="165">
        <v>0</v>
      </c>
      <c r="R544" s="165">
        <f t="shared" si="187"/>
        <v>0</v>
      </c>
      <c r="S544" s="165">
        <v>0</v>
      </c>
      <c r="T544" s="166">
        <f t="shared" si="188"/>
        <v>0</v>
      </c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R544" s="167" t="s">
        <v>204</v>
      </c>
      <c r="AT544" s="167" t="s">
        <v>177</v>
      </c>
      <c r="AU544" s="167" t="s">
        <v>153</v>
      </c>
      <c r="AY544" s="14" t="s">
        <v>175</v>
      </c>
      <c r="BE544" s="168">
        <f t="shared" si="189"/>
        <v>0</v>
      </c>
      <c r="BF544" s="168">
        <f t="shared" si="190"/>
        <v>0</v>
      </c>
      <c r="BG544" s="168">
        <f t="shared" si="191"/>
        <v>0</v>
      </c>
      <c r="BH544" s="168">
        <f t="shared" si="192"/>
        <v>0</v>
      </c>
      <c r="BI544" s="168">
        <f t="shared" si="193"/>
        <v>0</v>
      </c>
      <c r="BJ544" s="14" t="s">
        <v>153</v>
      </c>
      <c r="BK544" s="169">
        <f t="shared" si="194"/>
        <v>0</v>
      </c>
      <c r="BL544" s="14" t="s">
        <v>204</v>
      </c>
      <c r="BM544" s="167" t="s">
        <v>1431</v>
      </c>
    </row>
    <row r="545" spans="1:65" s="2" customFormat="1" ht="14.45" customHeight="1">
      <c r="A545" s="29"/>
      <c r="B545" s="121"/>
      <c r="C545" s="156" t="s">
        <v>1432</v>
      </c>
      <c r="D545" s="156" t="s">
        <v>177</v>
      </c>
      <c r="E545" s="157" t="s">
        <v>1433</v>
      </c>
      <c r="F545" s="158" t="s">
        <v>1434</v>
      </c>
      <c r="G545" s="159" t="s">
        <v>1435</v>
      </c>
      <c r="H545" s="160">
        <v>485.2</v>
      </c>
      <c r="I545" s="161"/>
      <c r="J545" s="160">
        <f t="shared" si="185"/>
        <v>0</v>
      </c>
      <c r="K545" s="162"/>
      <c r="L545" s="30"/>
      <c r="M545" s="163" t="s">
        <v>1</v>
      </c>
      <c r="N545" s="164" t="s">
        <v>40</v>
      </c>
      <c r="O545" s="55"/>
      <c r="P545" s="165">
        <f t="shared" si="186"/>
        <v>0</v>
      </c>
      <c r="Q545" s="165">
        <v>0</v>
      </c>
      <c r="R545" s="165">
        <f t="shared" si="187"/>
        <v>0</v>
      </c>
      <c r="S545" s="165">
        <v>0</v>
      </c>
      <c r="T545" s="166">
        <f t="shared" si="188"/>
        <v>0</v>
      </c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R545" s="167" t="s">
        <v>204</v>
      </c>
      <c r="AT545" s="167" t="s">
        <v>177</v>
      </c>
      <c r="AU545" s="167" t="s">
        <v>153</v>
      </c>
      <c r="AY545" s="14" t="s">
        <v>175</v>
      </c>
      <c r="BE545" s="168">
        <f t="shared" si="189"/>
        <v>0</v>
      </c>
      <c r="BF545" s="168">
        <f t="shared" si="190"/>
        <v>0</v>
      </c>
      <c r="BG545" s="168">
        <f t="shared" si="191"/>
        <v>0</v>
      </c>
      <c r="BH545" s="168">
        <f t="shared" si="192"/>
        <v>0</v>
      </c>
      <c r="BI545" s="168">
        <f t="shared" si="193"/>
        <v>0</v>
      </c>
      <c r="BJ545" s="14" t="s">
        <v>153</v>
      </c>
      <c r="BK545" s="169">
        <f t="shared" si="194"/>
        <v>0</v>
      </c>
      <c r="BL545" s="14" t="s">
        <v>204</v>
      </c>
      <c r="BM545" s="167" t="s">
        <v>1436</v>
      </c>
    </row>
    <row r="546" spans="1:65" s="2" customFormat="1" ht="24.2" customHeight="1">
      <c r="A546" s="29"/>
      <c r="B546" s="121"/>
      <c r="C546" s="170" t="s">
        <v>852</v>
      </c>
      <c r="D546" s="170" t="s">
        <v>220</v>
      </c>
      <c r="E546" s="171" t="s">
        <v>1437</v>
      </c>
      <c r="F546" s="172" t="s">
        <v>1438</v>
      </c>
      <c r="G546" s="173" t="s">
        <v>211</v>
      </c>
      <c r="H546" s="174">
        <v>0.53400000000000003</v>
      </c>
      <c r="I546" s="175"/>
      <c r="J546" s="174">
        <f t="shared" si="185"/>
        <v>0</v>
      </c>
      <c r="K546" s="176"/>
      <c r="L546" s="177"/>
      <c r="M546" s="178" t="s">
        <v>1</v>
      </c>
      <c r="N546" s="179" t="s">
        <v>40</v>
      </c>
      <c r="O546" s="55"/>
      <c r="P546" s="165">
        <f t="shared" si="186"/>
        <v>0</v>
      </c>
      <c r="Q546" s="165">
        <v>0</v>
      </c>
      <c r="R546" s="165">
        <f t="shared" si="187"/>
        <v>0</v>
      </c>
      <c r="S546" s="165">
        <v>0</v>
      </c>
      <c r="T546" s="166">
        <f t="shared" si="188"/>
        <v>0</v>
      </c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R546" s="167" t="s">
        <v>235</v>
      </c>
      <c r="AT546" s="167" t="s">
        <v>220</v>
      </c>
      <c r="AU546" s="167" t="s">
        <v>153</v>
      </c>
      <c r="AY546" s="14" t="s">
        <v>175</v>
      </c>
      <c r="BE546" s="168">
        <f t="shared" si="189"/>
        <v>0</v>
      </c>
      <c r="BF546" s="168">
        <f t="shared" si="190"/>
        <v>0</v>
      </c>
      <c r="BG546" s="168">
        <f t="shared" si="191"/>
        <v>0</v>
      </c>
      <c r="BH546" s="168">
        <f t="shared" si="192"/>
        <v>0</v>
      </c>
      <c r="BI546" s="168">
        <f t="shared" si="193"/>
        <v>0</v>
      </c>
      <c r="BJ546" s="14" t="s">
        <v>153</v>
      </c>
      <c r="BK546" s="169">
        <f t="shared" si="194"/>
        <v>0</v>
      </c>
      <c r="BL546" s="14" t="s">
        <v>204</v>
      </c>
      <c r="BM546" s="167" t="s">
        <v>1439</v>
      </c>
    </row>
    <row r="547" spans="1:65" s="12" customFormat="1" ht="22.9" customHeight="1">
      <c r="B547" s="143"/>
      <c r="D547" s="144" t="s">
        <v>73</v>
      </c>
      <c r="E547" s="154" t="s">
        <v>1440</v>
      </c>
      <c r="F547" s="154" t="s">
        <v>1441</v>
      </c>
      <c r="I547" s="146"/>
      <c r="J547" s="155">
        <f>BK547</f>
        <v>0</v>
      </c>
      <c r="L547" s="143"/>
      <c r="M547" s="148"/>
      <c r="N547" s="149"/>
      <c r="O547" s="149"/>
      <c r="P547" s="150">
        <f>SUM(P548:P554)</f>
        <v>0</v>
      </c>
      <c r="Q547" s="149"/>
      <c r="R547" s="150">
        <f>SUM(R548:R554)</f>
        <v>0.10901549999999999</v>
      </c>
      <c r="S547" s="149"/>
      <c r="T547" s="151">
        <f>SUM(T548:T554)</f>
        <v>0</v>
      </c>
      <c r="AR547" s="144" t="s">
        <v>153</v>
      </c>
      <c r="AT547" s="152" t="s">
        <v>73</v>
      </c>
      <c r="AU547" s="152" t="s">
        <v>82</v>
      </c>
      <c r="AY547" s="144" t="s">
        <v>175</v>
      </c>
      <c r="BK547" s="153">
        <f>SUM(BK548:BK554)</f>
        <v>0</v>
      </c>
    </row>
    <row r="548" spans="1:65" s="2" customFormat="1" ht="24.2" customHeight="1">
      <c r="A548" s="29"/>
      <c r="B548" s="121"/>
      <c r="C548" s="156" t="s">
        <v>1442</v>
      </c>
      <c r="D548" s="156" t="s">
        <v>177</v>
      </c>
      <c r="E548" s="157" t="s">
        <v>1443</v>
      </c>
      <c r="F548" s="158" t="s">
        <v>1444</v>
      </c>
      <c r="G548" s="159" t="s">
        <v>226</v>
      </c>
      <c r="H548" s="160">
        <v>6.8179999999999996</v>
      </c>
      <c r="I548" s="161"/>
      <c r="J548" s="160">
        <f t="shared" ref="J548:J554" si="195">ROUND(I548*H548,3)</f>
        <v>0</v>
      </c>
      <c r="K548" s="162"/>
      <c r="L548" s="30"/>
      <c r="M548" s="163" t="s">
        <v>1</v>
      </c>
      <c r="N548" s="164" t="s">
        <v>40</v>
      </c>
      <c r="O548" s="55"/>
      <c r="P548" s="165">
        <f t="shared" ref="P548:P554" si="196">O548*H548</f>
        <v>0</v>
      </c>
      <c r="Q548" s="165">
        <v>3.7499999999999999E-3</v>
      </c>
      <c r="R548" s="165">
        <f t="shared" ref="R548:R554" si="197">Q548*H548</f>
        <v>2.5567499999999996E-2</v>
      </c>
      <c r="S548" s="165">
        <v>0</v>
      </c>
      <c r="T548" s="166">
        <f t="shared" ref="T548:T554" si="198">S548*H548</f>
        <v>0</v>
      </c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R548" s="167" t="s">
        <v>204</v>
      </c>
      <c r="AT548" s="167" t="s">
        <v>177</v>
      </c>
      <c r="AU548" s="167" t="s">
        <v>153</v>
      </c>
      <c r="AY548" s="14" t="s">
        <v>175</v>
      </c>
      <c r="BE548" s="168">
        <f t="shared" ref="BE548:BE554" si="199">IF(N548="základná",J548,0)</f>
        <v>0</v>
      </c>
      <c r="BF548" s="168">
        <f t="shared" ref="BF548:BF554" si="200">IF(N548="znížená",J548,0)</f>
        <v>0</v>
      </c>
      <c r="BG548" s="168">
        <f t="shared" ref="BG548:BG554" si="201">IF(N548="zákl. prenesená",J548,0)</f>
        <v>0</v>
      </c>
      <c r="BH548" s="168">
        <f t="shared" ref="BH548:BH554" si="202">IF(N548="zníž. prenesená",J548,0)</f>
        <v>0</v>
      </c>
      <c r="BI548" s="168">
        <f t="shared" ref="BI548:BI554" si="203">IF(N548="nulová",J548,0)</f>
        <v>0</v>
      </c>
      <c r="BJ548" s="14" t="s">
        <v>153</v>
      </c>
      <c r="BK548" s="169">
        <f t="shared" ref="BK548:BK554" si="204">ROUND(I548*H548,3)</f>
        <v>0</v>
      </c>
      <c r="BL548" s="14" t="s">
        <v>204</v>
      </c>
      <c r="BM548" s="167" t="s">
        <v>1445</v>
      </c>
    </row>
    <row r="549" spans="1:65" s="2" customFormat="1" ht="14.45" customHeight="1">
      <c r="A549" s="29"/>
      <c r="B549" s="121"/>
      <c r="C549" s="170" t="s">
        <v>856</v>
      </c>
      <c r="D549" s="170" t="s">
        <v>220</v>
      </c>
      <c r="E549" s="171" t="s">
        <v>1446</v>
      </c>
      <c r="F549" s="172" t="s">
        <v>1447</v>
      </c>
      <c r="G549" s="173" t="s">
        <v>226</v>
      </c>
      <c r="H549" s="174">
        <v>6.9539999999999997</v>
      </c>
      <c r="I549" s="175"/>
      <c r="J549" s="174">
        <f t="shared" si="195"/>
        <v>0</v>
      </c>
      <c r="K549" s="176"/>
      <c r="L549" s="177"/>
      <c r="M549" s="178" t="s">
        <v>1</v>
      </c>
      <c r="N549" s="179" t="s">
        <v>40</v>
      </c>
      <c r="O549" s="55"/>
      <c r="P549" s="165">
        <f t="shared" si="196"/>
        <v>0</v>
      </c>
      <c r="Q549" s="165">
        <v>1.2E-2</v>
      </c>
      <c r="R549" s="165">
        <f t="shared" si="197"/>
        <v>8.3447999999999994E-2</v>
      </c>
      <c r="S549" s="165">
        <v>0</v>
      </c>
      <c r="T549" s="166">
        <f t="shared" si="198"/>
        <v>0</v>
      </c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  <c r="AR549" s="167" t="s">
        <v>235</v>
      </c>
      <c r="AT549" s="167" t="s">
        <v>220</v>
      </c>
      <c r="AU549" s="167" t="s">
        <v>153</v>
      </c>
      <c r="AY549" s="14" t="s">
        <v>175</v>
      </c>
      <c r="BE549" s="168">
        <f t="shared" si="199"/>
        <v>0</v>
      </c>
      <c r="BF549" s="168">
        <f t="shared" si="200"/>
        <v>0</v>
      </c>
      <c r="BG549" s="168">
        <f t="shared" si="201"/>
        <v>0</v>
      </c>
      <c r="BH549" s="168">
        <f t="shared" si="202"/>
        <v>0</v>
      </c>
      <c r="BI549" s="168">
        <f t="shared" si="203"/>
        <v>0</v>
      </c>
      <c r="BJ549" s="14" t="s">
        <v>153</v>
      </c>
      <c r="BK549" s="169">
        <f t="shared" si="204"/>
        <v>0</v>
      </c>
      <c r="BL549" s="14" t="s">
        <v>204</v>
      </c>
      <c r="BM549" s="167" t="s">
        <v>1448</v>
      </c>
    </row>
    <row r="550" spans="1:65" s="2" customFormat="1" ht="37.9" customHeight="1">
      <c r="A550" s="29"/>
      <c r="B550" s="121"/>
      <c r="C550" s="156" t="s">
        <v>1449</v>
      </c>
      <c r="D550" s="156" t="s">
        <v>177</v>
      </c>
      <c r="E550" s="157" t="s">
        <v>1450</v>
      </c>
      <c r="F550" s="158" t="s">
        <v>1451</v>
      </c>
      <c r="G550" s="159" t="s">
        <v>226</v>
      </c>
      <c r="H550" s="160">
        <v>17.789000000000001</v>
      </c>
      <c r="I550" s="161"/>
      <c r="J550" s="160">
        <f t="shared" si="195"/>
        <v>0</v>
      </c>
      <c r="K550" s="162"/>
      <c r="L550" s="30"/>
      <c r="M550" s="163" t="s">
        <v>1</v>
      </c>
      <c r="N550" s="164" t="s">
        <v>40</v>
      </c>
      <c r="O550" s="55"/>
      <c r="P550" s="165">
        <f t="shared" si="196"/>
        <v>0</v>
      </c>
      <c r="Q550" s="165">
        <v>0</v>
      </c>
      <c r="R550" s="165">
        <f t="shared" si="197"/>
        <v>0</v>
      </c>
      <c r="S550" s="165">
        <v>0</v>
      </c>
      <c r="T550" s="166">
        <f t="shared" si="198"/>
        <v>0</v>
      </c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  <c r="AR550" s="167" t="s">
        <v>204</v>
      </c>
      <c r="AT550" s="167" t="s">
        <v>177</v>
      </c>
      <c r="AU550" s="167" t="s">
        <v>153</v>
      </c>
      <c r="AY550" s="14" t="s">
        <v>175</v>
      </c>
      <c r="BE550" s="168">
        <f t="shared" si="199"/>
        <v>0</v>
      </c>
      <c r="BF550" s="168">
        <f t="shared" si="200"/>
        <v>0</v>
      </c>
      <c r="BG550" s="168">
        <f t="shared" si="201"/>
        <v>0</v>
      </c>
      <c r="BH550" s="168">
        <f t="shared" si="202"/>
        <v>0</v>
      </c>
      <c r="BI550" s="168">
        <f t="shared" si="203"/>
        <v>0</v>
      </c>
      <c r="BJ550" s="14" t="s">
        <v>153</v>
      </c>
      <c r="BK550" s="169">
        <f t="shared" si="204"/>
        <v>0</v>
      </c>
      <c r="BL550" s="14" t="s">
        <v>204</v>
      </c>
      <c r="BM550" s="167" t="s">
        <v>1452</v>
      </c>
    </row>
    <row r="551" spans="1:65" s="2" customFormat="1" ht="14.45" customHeight="1">
      <c r="A551" s="29"/>
      <c r="B551" s="121"/>
      <c r="C551" s="170" t="s">
        <v>859</v>
      </c>
      <c r="D551" s="170" t="s">
        <v>220</v>
      </c>
      <c r="E551" s="171" t="s">
        <v>1453</v>
      </c>
      <c r="F551" s="172" t="s">
        <v>1454</v>
      </c>
      <c r="G551" s="173" t="s">
        <v>226</v>
      </c>
      <c r="H551" s="174">
        <v>17.995999999999999</v>
      </c>
      <c r="I551" s="175"/>
      <c r="J551" s="174">
        <f t="shared" si="195"/>
        <v>0</v>
      </c>
      <c r="K551" s="176"/>
      <c r="L551" s="177"/>
      <c r="M551" s="178" t="s">
        <v>1</v>
      </c>
      <c r="N551" s="179" t="s">
        <v>40</v>
      </c>
      <c r="O551" s="55"/>
      <c r="P551" s="165">
        <f t="shared" si="196"/>
        <v>0</v>
      </c>
      <c r="Q551" s="165">
        <v>0</v>
      </c>
      <c r="R551" s="165">
        <f t="shared" si="197"/>
        <v>0</v>
      </c>
      <c r="S551" s="165">
        <v>0</v>
      </c>
      <c r="T551" s="166">
        <f t="shared" si="198"/>
        <v>0</v>
      </c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R551" s="167" t="s">
        <v>235</v>
      </c>
      <c r="AT551" s="167" t="s">
        <v>220</v>
      </c>
      <c r="AU551" s="167" t="s">
        <v>153</v>
      </c>
      <c r="AY551" s="14" t="s">
        <v>175</v>
      </c>
      <c r="BE551" s="168">
        <f t="shared" si="199"/>
        <v>0</v>
      </c>
      <c r="BF551" s="168">
        <f t="shared" si="200"/>
        <v>0</v>
      </c>
      <c r="BG551" s="168">
        <f t="shared" si="201"/>
        <v>0</v>
      </c>
      <c r="BH551" s="168">
        <f t="shared" si="202"/>
        <v>0</v>
      </c>
      <c r="BI551" s="168">
        <f t="shared" si="203"/>
        <v>0</v>
      </c>
      <c r="BJ551" s="14" t="s">
        <v>153</v>
      </c>
      <c r="BK551" s="169">
        <f t="shared" si="204"/>
        <v>0</v>
      </c>
      <c r="BL551" s="14" t="s">
        <v>204</v>
      </c>
      <c r="BM551" s="167" t="s">
        <v>1455</v>
      </c>
    </row>
    <row r="552" spans="1:65" s="2" customFormat="1" ht="24.2" customHeight="1">
      <c r="A552" s="29"/>
      <c r="B552" s="121"/>
      <c r="C552" s="156" t="s">
        <v>1456</v>
      </c>
      <c r="D552" s="156" t="s">
        <v>177</v>
      </c>
      <c r="E552" s="157" t="s">
        <v>1457</v>
      </c>
      <c r="F552" s="158" t="s">
        <v>1458</v>
      </c>
      <c r="G552" s="159" t="s">
        <v>226</v>
      </c>
      <c r="H552" s="160">
        <v>54.96</v>
      </c>
      <c r="I552" s="161"/>
      <c r="J552" s="160">
        <f t="shared" si="195"/>
        <v>0</v>
      </c>
      <c r="K552" s="162"/>
      <c r="L552" s="30"/>
      <c r="M552" s="163" t="s">
        <v>1</v>
      </c>
      <c r="N552" s="164" t="s">
        <v>40</v>
      </c>
      <c r="O552" s="55"/>
      <c r="P552" s="165">
        <f t="shared" si="196"/>
        <v>0</v>
      </c>
      <c r="Q552" s="165">
        <v>0</v>
      </c>
      <c r="R552" s="165">
        <f t="shared" si="197"/>
        <v>0</v>
      </c>
      <c r="S552" s="165">
        <v>0</v>
      </c>
      <c r="T552" s="166">
        <f t="shared" si="198"/>
        <v>0</v>
      </c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R552" s="167" t="s">
        <v>204</v>
      </c>
      <c r="AT552" s="167" t="s">
        <v>177</v>
      </c>
      <c r="AU552" s="167" t="s">
        <v>153</v>
      </c>
      <c r="AY552" s="14" t="s">
        <v>175</v>
      </c>
      <c r="BE552" s="168">
        <f t="shared" si="199"/>
        <v>0</v>
      </c>
      <c r="BF552" s="168">
        <f t="shared" si="200"/>
        <v>0</v>
      </c>
      <c r="BG552" s="168">
        <f t="shared" si="201"/>
        <v>0</v>
      </c>
      <c r="BH552" s="168">
        <f t="shared" si="202"/>
        <v>0</v>
      </c>
      <c r="BI552" s="168">
        <f t="shared" si="203"/>
        <v>0</v>
      </c>
      <c r="BJ552" s="14" t="s">
        <v>153</v>
      </c>
      <c r="BK552" s="169">
        <f t="shared" si="204"/>
        <v>0</v>
      </c>
      <c r="BL552" s="14" t="s">
        <v>204</v>
      </c>
      <c r="BM552" s="167" t="s">
        <v>1459</v>
      </c>
    </row>
    <row r="553" spans="1:65" s="2" customFormat="1" ht="24.2" customHeight="1">
      <c r="A553" s="29"/>
      <c r="B553" s="121"/>
      <c r="C553" s="170" t="s">
        <v>863</v>
      </c>
      <c r="D553" s="170" t="s">
        <v>220</v>
      </c>
      <c r="E553" s="171" t="s">
        <v>1460</v>
      </c>
      <c r="F553" s="172" t="s">
        <v>1461</v>
      </c>
      <c r="G553" s="173" t="s">
        <v>226</v>
      </c>
      <c r="H553" s="174">
        <v>56.058999999999997</v>
      </c>
      <c r="I553" s="175"/>
      <c r="J553" s="174">
        <f t="shared" si="195"/>
        <v>0</v>
      </c>
      <c r="K553" s="176"/>
      <c r="L553" s="177"/>
      <c r="M553" s="178" t="s">
        <v>1</v>
      </c>
      <c r="N553" s="179" t="s">
        <v>40</v>
      </c>
      <c r="O553" s="55"/>
      <c r="P553" s="165">
        <f t="shared" si="196"/>
        <v>0</v>
      </c>
      <c r="Q553" s="165">
        <v>0</v>
      </c>
      <c r="R553" s="165">
        <f t="shared" si="197"/>
        <v>0</v>
      </c>
      <c r="S553" s="165">
        <v>0</v>
      </c>
      <c r="T553" s="166">
        <f t="shared" si="198"/>
        <v>0</v>
      </c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R553" s="167" t="s">
        <v>235</v>
      </c>
      <c r="AT553" s="167" t="s">
        <v>220</v>
      </c>
      <c r="AU553" s="167" t="s">
        <v>153</v>
      </c>
      <c r="AY553" s="14" t="s">
        <v>175</v>
      </c>
      <c r="BE553" s="168">
        <f t="shared" si="199"/>
        <v>0</v>
      </c>
      <c r="BF553" s="168">
        <f t="shared" si="200"/>
        <v>0</v>
      </c>
      <c r="BG553" s="168">
        <f t="shared" si="201"/>
        <v>0</v>
      </c>
      <c r="BH553" s="168">
        <f t="shared" si="202"/>
        <v>0</v>
      </c>
      <c r="BI553" s="168">
        <f t="shared" si="203"/>
        <v>0</v>
      </c>
      <c r="BJ553" s="14" t="s">
        <v>153</v>
      </c>
      <c r="BK553" s="169">
        <f t="shared" si="204"/>
        <v>0</v>
      </c>
      <c r="BL553" s="14" t="s">
        <v>204</v>
      </c>
      <c r="BM553" s="167" t="s">
        <v>1462</v>
      </c>
    </row>
    <row r="554" spans="1:65" s="2" customFormat="1" ht="24.2" customHeight="1">
      <c r="A554" s="29"/>
      <c r="B554" s="121"/>
      <c r="C554" s="156" t="s">
        <v>1463</v>
      </c>
      <c r="D554" s="156" t="s">
        <v>177</v>
      </c>
      <c r="E554" s="157" t="s">
        <v>1464</v>
      </c>
      <c r="F554" s="158" t="s">
        <v>1465</v>
      </c>
      <c r="G554" s="159" t="s">
        <v>211</v>
      </c>
      <c r="H554" s="160">
        <v>2.919</v>
      </c>
      <c r="I554" s="161"/>
      <c r="J554" s="160">
        <f t="shared" si="195"/>
        <v>0</v>
      </c>
      <c r="K554" s="162"/>
      <c r="L554" s="30"/>
      <c r="M554" s="163" t="s">
        <v>1</v>
      </c>
      <c r="N554" s="164" t="s">
        <v>40</v>
      </c>
      <c r="O554" s="55"/>
      <c r="P554" s="165">
        <f t="shared" si="196"/>
        <v>0</v>
      </c>
      <c r="Q554" s="165">
        <v>0</v>
      </c>
      <c r="R554" s="165">
        <f t="shared" si="197"/>
        <v>0</v>
      </c>
      <c r="S554" s="165">
        <v>0</v>
      </c>
      <c r="T554" s="166">
        <f t="shared" si="198"/>
        <v>0</v>
      </c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R554" s="167" t="s">
        <v>204</v>
      </c>
      <c r="AT554" s="167" t="s">
        <v>177</v>
      </c>
      <c r="AU554" s="167" t="s">
        <v>153</v>
      </c>
      <c r="AY554" s="14" t="s">
        <v>175</v>
      </c>
      <c r="BE554" s="168">
        <f t="shared" si="199"/>
        <v>0</v>
      </c>
      <c r="BF554" s="168">
        <f t="shared" si="200"/>
        <v>0</v>
      </c>
      <c r="BG554" s="168">
        <f t="shared" si="201"/>
        <v>0</v>
      </c>
      <c r="BH554" s="168">
        <f t="shared" si="202"/>
        <v>0</v>
      </c>
      <c r="BI554" s="168">
        <f t="shared" si="203"/>
        <v>0</v>
      </c>
      <c r="BJ554" s="14" t="s">
        <v>153</v>
      </c>
      <c r="BK554" s="169">
        <f t="shared" si="204"/>
        <v>0</v>
      </c>
      <c r="BL554" s="14" t="s">
        <v>204</v>
      </c>
      <c r="BM554" s="167" t="s">
        <v>1466</v>
      </c>
    </row>
    <row r="555" spans="1:65" s="12" customFormat="1" ht="22.9" customHeight="1">
      <c r="B555" s="143"/>
      <c r="D555" s="144" t="s">
        <v>73</v>
      </c>
      <c r="E555" s="154" t="s">
        <v>1467</v>
      </c>
      <c r="F555" s="154" t="s">
        <v>1468</v>
      </c>
      <c r="I555" s="146"/>
      <c r="J555" s="155">
        <f>BK555</f>
        <v>0</v>
      </c>
      <c r="L555" s="143"/>
      <c r="M555" s="148"/>
      <c r="N555" s="149"/>
      <c r="O555" s="149"/>
      <c r="P555" s="150">
        <f>SUM(P556:P564)</f>
        <v>0</v>
      </c>
      <c r="Q555" s="149"/>
      <c r="R555" s="150">
        <f>SUM(R556:R564)</f>
        <v>0</v>
      </c>
      <c r="S555" s="149"/>
      <c r="T555" s="151">
        <f>SUM(T556:T564)</f>
        <v>0</v>
      </c>
      <c r="AR555" s="144" t="s">
        <v>153</v>
      </c>
      <c r="AT555" s="152" t="s">
        <v>73</v>
      </c>
      <c r="AU555" s="152" t="s">
        <v>82</v>
      </c>
      <c r="AY555" s="144" t="s">
        <v>175</v>
      </c>
      <c r="BK555" s="153">
        <f>SUM(BK556:BK564)</f>
        <v>0</v>
      </c>
    </row>
    <row r="556" spans="1:65" s="2" customFormat="1" ht="14.45" customHeight="1">
      <c r="A556" s="29"/>
      <c r="B556" s="121"/>
      <c r="C556" s="156" t="s">
        <v>866</v>
      </c>
      <c r="D556" s="156" t="s">
        <v>177</v>
      </c>
      <c r="E556" s="157" t="s">
        <v>1469</v>
      </c>
      <c r="F556" s="158" t="s">
        <v>1470</v>
      </c>
      <c r="G556" s="159" t="s">
        <v>396</v>
      </c>
      <c r="H556" s="160">
        <v>20.2</v>
      </c>
      <c r="I556" s="161"/>
      <c r="J556" s="160">
        <f t="shared" ref="J556:J564" si="205">ROUND(I556*H556,3)</f>
        <v>0</v>
      </c>
      <c r="K556" s="162"/>
      <c r="L556" s="30"/>
      <c r="M556" s="163" t="s">
        <v>1</v>
      </c>
      <c r="N556" s="164" t="s">
        <v>40</v>
      </c>
      <c r="O556" s="55"/>
      <c r="P556" s="165">
        <f t="shared" ref="P556:P564" si="206">O556*H556</f>
        <v>0</v>
      </c>
      <c r="Q556" s="165">
        <v>0</v>
      </c>
      <c r="R556" s="165">
        <f t="shared" ref="R556:R564" si="207">Q556*H556</f>
        <v>0</v>
      </c>
      <c r="S556" s="165">
        <v>0</v>
      </c>
      <c r="T556" s="166">
        <f t="shared" ref="T556:T564" si="208">S556*H556</f>
        <v>0</v>
      </c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R556" s="167" t="s">
        <v>204</v>
      </c>
      <c r="AT556" s="167" t="s">
        <v>177</v>
      </c>
      <c r="AU556" s="167" t="s">
        <v>153</v>
      </c>
      <c r="AY556" s="14" t="s">
        <v>175</v>
      </c>
      <c r="BE556" s="168">
        <f t="shared" ref="BE556:BE564" si="209">IF(N556="základná",J556,0)</f>
        <v>0</v>
      </c>
      <c r="BF556" s="168">
        <f t="shared" ref="BF556:BF564" si="210">IF(N556="znížená",J556,0)</f>
        <v>0</v>
      </c>
      <c r="BG556" s="168">
        <f t="shared" ref="BG556:BG564" si="211">IF(N556="zákl. prenesená",J556,0)</f>
        <v>0</v>
      </c>
      <c r="BH556" s="168">
        <f t="shared" ref="BH556:BH564" si="212">IF(N556="zníž. prenesená",J556,0)</f>
        <v>0</v>
      </c>
      <c r="BI556" s="168">
        <f t="shared" ref="BI556:BI564" si="213">IF(N556="nulová",J556,0)</f>
        <v>0</v>
      </c>
      <c r="BJ556" s="14" t="s">
        <v>153</v>
      </c>
      <c r="BK556" s="169">
        <f t="shared" ref="BK556:BK564" si="214">ROUND(I556*H556,3)</f>
        <v>0</v>
      </c>
      <c r="BL556" s="14" t="s">
        <v>204</v>
      </c>
      <c r="BM556" s="167" t="s">
        <v>1471</v>
      </c>
    </row>
    <row r="557" spans="1:65" s="2" customFormat="1" ht="24.2" customHeight="1">
      <c r="A557" s="29"/>
      <c r="B557" s="121"/>
      <c r="C557" s="170" t="s">
        <v>1472</v>
      </c>
      <c r="D557" s="170" t="s">
        <v>220</v>
      </c>
      <c r="E557" s="171" t="s">
        <v>1473</v>
      </c>
      <c r="F557" s="172" t="s">
        <v>1474</v>
      </c>
      <c r="G557" s="173" t="s">
        <v>396</v>
      </c>
      <c r="H557" s="174">
        <v>22.26</v>
      </c>
      <c r="I557" s="175"/>
      <c r="J557" s="174">
        <f t="shared" si="205"/>
        <v>0</v>
      </c>
      <c r="K557" s="176"/>
      <c r="L557" s="177"/>
      <c r="M557" s="178" t="s">
        <v>1</v>
      </c>
      <c r="N557" s="179" t="s">
        <v>40</v>
      </c>
      <c r="O557" s="55"/>
      <c r="P557" s="165">
        <f t="shared" si="206"/>
        <v>0</v>
      </c>
      <c r="Q557" s="165">
        <v>0</v>
      </c>
      <c r="R557" s="165">
        <f t="shared" si="207"/>
        <v>0</v>
      </c>
      <c r="S557" s="165">
        <v>0</v>
      </c>
      <c r="T557" s="166">
        <f t="shared" si="208"/>
        <v>0</v>
      </c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R557" s="167" t="s">
        <v>235</v>
      </c>
      <c r="AT557" s="167" t="s">
        <v>220</v>
      </c>
      <c r="AU557" s="167" t="s">
        <v>153</v>
      </c>
      <c r="AY557" s="14" t="s">
        <v>175</v>
      </c>
      <c r="BE557" s="168">
        <f t="shared" si="209"/>
        <v>0</v>
      </c>
      <c r="BF557" s="168">
        <f t="shared" si="210"/>
        <v>0</v>
      </c>
      <c r="BG557" s="168">
        <f t="shared" si="211"/>
        <v>0</v>
      </c>
      <c r="BH557" s="168">
        <f t="shared" si="212"/>
        <v>0</v>
      </c>
      <c r="BI557" s="168">
        <f t="shared" si="213"/>
        <v>0</v>
      </c>
      <c r="BJ557" s="14" t="s">
        <v>153</v>
      </c>
      <c r="BK557" s="169">
        <f t="shared" si="214"/>
        <v>0</v>
      </c>
      <c r="BL557" s="14" t="s">
        <v>204</v>
      </c>
      <c r="BM557" s="167" t="s">
        <v>1475</v>
      </c>
    </row>
    <row r="558" spans="1:65" s="2" customFormat="1" ht="24.2" customHeight="1">
      <c r="A558" s="29"/>
      <c r="B558" s="121"/>
      <c r="C558" s="156" t="s">
        <v>870</v>
      </c>
      <c r="D558" s="156" t="s">
        <v>177</v>
      </c>
      <c r="E558" s="157" t="s">
        <v>1476</v>
      </c>
      <c r="F558" s="158" t="s">
        <v>1477</v>
      </c>
      <c r="G558" s="159" t="s">
        <v>226</v>
      </c>
      <c r="H558" s="160">
        <v>67.36</v>
      </c>
      <c r="I558" s="161"/>
      <c r="J558" s="160">
        <f t="shared" si="205"/>
        <v>0</v>
      </c>
      <c r="K558" s="162"/>
      <c r="L558" s="30"/>
      <c r="M558" s="163" t="s">
        <v>1</v>
      </c>
      <c r="N558" s="164" t="s">
        <v>40</v>
      </c>
      <c r="O558" s="55"/>
      <c r="P558" s="165">
        <f t="shared" si="206"/>
        <v>0</v>
      </c>
      <c r="Q558" s="165">
        <v>0</v>
      </c>
      <c r="R558" s="165">
        <f t="shared" si="207"/>
        <v>0</v>
      </c>
      <c r="S558" s="165">
        <v>0</v>
      </c>
      <c r="T558" s="166">
        <f t="shared" si="208"/>
        <v>0</v>
      </c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R558" s="167" t="s">
        <v>204</v>
      </c>
      <c r="AT558" s="167" t="s">
        <v>177</v>
      </c>
      <c r="AU558" s="167" t="s">
        <v>153</v>
      </c>
      <c r="AY558" s="14" t="s">
        <v>175</v>
      </c>
      <c r="BE558" s="168">
        <f t="shared" si="209"/>
        <v>0</v>
      </c>
      <c r="BF558" s="168">
        <f t="shared" si="210"/>
        <v>0</v>
      </c>
      <c r="BG558" s="168">
        <f t="shared" si="211"/>
        <v>0</v>
      </c>
      <c r="BH558" s="168">
        <f t="shared" si="212"/>
        <v>0</v>
      </c>
      <c r="BI558" s="168">
        <f t="shared" si="213"/>
        <v>0</v>
      </c>
      <c r="BJ558" s="14" t="s">
        <v>153</v>
      </c>
      <c r="BK558" s="169">
        <f t="shared" si="214"/>
        <v>0</v>
      </c>
      <c r="BL558" s="14" t="s">
        <v>204</v>
      </c>
      <c r="BM558" s="167" t="s">
        <v>1478</v>
      </c>
    </row>
    <row r="559" spans="1:65" s="2" customFormat="1" ht="24.2" customHeight="1">
      <c r="A559" s="29"/>
      <c r="B559" s="121"/>
      <c r="C559" s="170" t="s">
        <v>1479</v>
      </c>
      <c r="D559" s="170" t="s">
        <v>220</v>
      </c>
      <c r="E559" s="171" t="s">
        <v>1480</v>
      </c>
      <c r="F559" s="172" t="s">
        <v>1481</v>
      </c>
      <c r="G559" s="173" t="s">
        <v>226</v>
      </c>
      <c r="H559" s="174">
        <v>70.727999999999994</v>
      </c>
      <c r="I559" s="175"/>
      <c r="J559" s="174">
        <f t="shared" si="205"/>
        <v>0</v>
      </c>
      <c r="K559" s="176"/>
      <c r="L559" s="177"/>
      <c r="M559" s="178" t="s">
        <v>1</v>
      </c>
      <c r="N559" s="179" t="s">
        <v>40</v>
      </c>
      <c r="O559" s="55"/>
      <c r="P559" s="165">
        <f t="shared" si="206"/>
        <v>0</v>
      </c>
      <c r="Q559" s="165">
        <v>0</v>
      </c>
      <c r="R559" s="165">
        <f t="shared" si="207"/>
        <v>0</v>
      </c>
      <c r="S559" s="165">
        <v>0</v>
      </c>
      <c r="T559" s="166">
        <f t="shared" si="208"/>
        <v>0</v>
      </c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R559" s="167" t="s">
        <v>235</v>
      </c>
      <c r="AT559" s="167" t="s">
        <v>220</v>
      </c>
      <c r="AU559" s="167" t="s">
        <v>153</v>
      </c>
      <c r="AY559" s="14" t="s">
        <v>175</v>
      </c>
      <c r="BE559" s="168">
        <f t="shared" si="209"/>
        <v>0</v>
      </c>
      <c r="BF559" s="168">
        <f t="shared" si="210"/>
        <v>0</v>
      </c>
      <c r="BG559" s="168">
        <f t="shared" si="211"/>
        <v>0</v>
      </c>
      <c r="BH559" s="168">
        <f t="shared" si="212"/>
        <v>0</v>
      </c>
      <c r="BI559" s="168">
        <f t="shared" si="213"/>
        <v>0</v>
      </c>
      <c r="BJ559" s="14" t="s">
        <v>153</v>
      </c>
      <c r="BK559" s="169">
        <f t="shared" si="214"/>
        <v>0</v>
      </c>
      <c r="BL559" s="14" t="s">
        <v>204</v>
      </c>
      <c r="BM559" s="167" t="s">
        <v>1482</v>
      </c>
    </row>
    <row r="560" spans="1:65" s="2" customFormat="1" ht="14.45" customHeight="1">
      <c r="A560" s="29"/>
      <c r="B560" s="121"/>
      <c r="C560" s="156" t="s">
        <v>873</v>
      </c>
      <c r="D560" s="156" t="s">
        <v>177</v>
      </c>
      <c r="E560" s="157" t="s">
        <v>1483</v>
      </c>
      <c r="F560" s="158" t="s">
        <v>1484</v>
      </c>
      <c r="G560" s="159" t="s">
        <v>226</v>
      </c>
      <c r="H560" s="160">
        <v>67.36</v>
      </c>
      <c r="I560" s="161"/>
      <c r="J560" s="160">
        <f t="shared" si="205"/>
        <v>0</v>
      </c>
      <c r="K560" s="162"/>
      <c r="L560" s="30"/>
      <c r="M560" s="163" t="s">
        <v>1</v>
      </c>
      <c r="N560" s="164" t="s">
        <v>40</v>
      </c>
      <c r="O560" s="55"/>
      <c r="P560" s="165">
        <f t="shared" si="206"/>
        <v>0</v>
      </c>
      <c r="Q560" s="165">
        <v>0</v>
      </c>
      <c r="R560" s="165">
        <f t="shared" si="207"/>
        <v>0</v>
      </c>
      <c r="S560" s="165">
        <v>0</v>
      </c>
      <c r="T560" s="166">
        <f t="shared" si="208"/>
        <v>0</v>
      </c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R560" s="167" t="s">
        <v>204</v>
      </c>
      <c r="AT560" s="167" t="s">
        <v>177</v>
      </c>
      <c r="AU560" s="167" t="s">
        <v>153</v>
      </c>
      <c r="AY560" s="14" t="s">
        <v>175</v>
      </c>
      <c r="BE560" s="168">
        <f t="shared" si="209"/>
        <v>0</v>
      </c>
      <c r="BF560" s="168">
        <f t="shared" si="210"/>
        <v>0</v>
      </c>
      <c r="BG560" s="168">
        <f t="shared" si="211"/>
        <v>0</v>
      </c>
      <c r="BH560" s="168">
        <f t="shared" si="212"/>
        <v>0</v>
      </c>
      <c r="BI560" s="168">
        <f t="shared" si="213"/>
        <v>0</v>
      </c>
      <c r="BJ560" s="14" t="s">
        <v>153</v>
      </c>
      <c r="BK560" s="169">
        <f t="shared" si="214"/>
        <v>0</v>
      </c>
      <c r="BL560" s="14" t="s">
        <v>204</v>
      </c>
      <c r="BM560" s="167" t="s">
        <v>1485</v>
      </c>
    </row>
    <row r="561" spans="1:65" s="2" customFormat="1" ht="37.9" customHeight="1">
      <c r="A561" s="29"/>
      <c r="B561" s="121"/>
      <c r="C561" s="170" t="s">
        <v>1486</v>
      </c>
      <c r="D561" s="170" t="s">
        <v>220</v>
      </c>
      <c r="E561" s="171" t="s">
        <v>1487</v>
      </c>
      <c r="F561" s="172" t="s">
        <v>1488</v>
      </c>
      <c r="G561" s="173" t="s">
        <v>226</v>
      </c>
      <c r="H561" s="174">
        <v>69.381</v>
      </c>
      <c r="I561" s="175"/>
      <c r="J561" s="174">
        <f t="shared" si="205"/>
        <v>0</v>
      </c>
      <c r="K561" s="176"/>
      <c r="L561" s="177"/>
      <c r="M561" s="178" t="s">
        <v>1</v>
      </c>
      <c r="N561" s="179" t="s">
        <v>40</v>
      </c>
      <c r="O561" s="55"/>
      <c r="P561" s="165">
        <f t="shared" si="206"/>
        <v>0</v>
      </c>
      <c r="Q561" s="165">
        <v>0</v>
      </c>
      <c r="R561" s="165">
        <f t="shared" si="207"/>
        <v>0</v>
      </c>
      <c r="S561" s="165">
        <v>0</v>
      </c>
      <c r="T561" s="166">
        <f t="shared" si="208"/>
        <v>0</v>
      </c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R561" s="167" t="s">
        <v>235</v>
      </c>
      <c r="AT561" s="167" t="s">
        <v>220</v>
      </c>
      <c r="AU561" s="167" t="s">
        <v>153</v>
      </c>
      <c r="AY561" s="14" t="s">
        <v>175</v>
      </c>
      <c r="BE561" s="168">
        <f t="shared" si="209"/>
        <v>0</v>
      </c>
      <c r="BF561" s="168">
        <f t="shared" si="210"/>
        <v>0</v>
      </c>
      <c r="BG561" s="168">
        <f t="shared" si="211"/>
        <v>0</v>
      </c>
      <c r="BH561" s="168">
        <f t="shared" si="212"/>
        <v>0</v>
      </c>
      <c r="BI561" s="168">
        <f t="shared" si="213"/>
        <v>0</v>
      </c>
      <c r="BJ561" s="14" t="s">
        <v>153</v>
      </c>
      <c r="BK561" s="169">
        <f t="shared" si="214"/>
        <v>0</v>
      </c>
      <c r="BL561" s="14" t="s">
        <v>204</v>
      </c>
      <c r="BM561" s="167" t="s">
        <v>1489</v>
      </c>
    </row>
    <row r="562" spans="1:65" s="2" customFormat="1" ht="24.2" customHeight="1">
      <c r="A562" s="29"/>
      <c r="B562" s="121"/>
      <c r="C562" s="156" t="s">
        <v>877</v>
      </c>
      <c r="D562" s="156" t="s">
        <v>177</v>
      </c>
      <c r="E562" s="157" t="s">
        <v>1490</v>
      </c>
      <c r="F562" s="158" t="s">
        <v>1491</v>
      </c>
      <c r="G562" s="159" t="s">
        <v>226</v>
      </c>
      <c r="H562" s="160">
        <v>27.16</v>
      </c>
      <c r="I562" s="161"/>
      <c r="J562" s="160">
        <f t="shared" si="205"/>
        <v>0</v>
      </c>
      <c r="K562" s="162"/>
      <c r="L562" s="30"/>
      <c r="M562" s="163" t="s">
        <v>1</v>
      </c>
      <c r="N562" s="164" t="s">
        <v>40</v>
      </c>
      <c r="O562" s="55"/>
      <c r="P562" s="165">
        <f t="shared" si="206"/>
        <v>0</v>
      </c>
      <c r="Q562" s="165">
        <v>0</v>
      </c>
      <c r="R562" s="165">
        <f t="shared" si="207"/>
        <v>0</v>
      </c>
      <c r="S562" s="165">
        <v>0</v>
      </c>
      <c r="T562" s="166">
        <f t="shared" si="208"/>
        <v>0</v>
      </c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R562" s="167" t="s">
        <v>204</v>
      </c>
      <c r="AT562" s="167" t="s">
        <v>177</v>
      </c>
      <c r="AU562" s="167" t="s">
        <v>153</v>
      </c>
      <c r="AY562" s="14" t="s">
        <v>175</v>
      </c>
      <c r="BE562" s="168">
        <f t="shared" si="209"/>
        <v>0</v>
      </c>
      <c r="BF562" s="168">
        <f t="shared" si="210"/>
        <v>0</v>
      </c>
      <c r="BG562" s="168">
        <f t="shared" si="211"/>
        <v>0</v>
      </c>
      <c r="BH562" s="168">
        <f t="shared" si="212"/>
        <v>0</v>
      </c>
      <c r="BI562" s="168">
        <f t="shared" si="213"/>
        <v>0</v>
      </c>
      <c r="BJ562" s="14" t="s">
        <v>153</v>
      </c>
      <c r="BK562" s="169">
        <f t="shared" si="214"/>
        <v>0</v>
      </c>
      <c r="BL562" s="14" t="s">
        <v>204</v>
      </c>
      <c r="BM562" s="167" t="s">
        <v>1492</v>
      </c>
    </row>
    <row r="563" spans="1:65" s="2" customFormat="1" ht="37.9" customHeight="1">
      <c r="A563" s="29"/>
      <c r="B563" s="121"/>
      <c r="C563" s="170" t="s">
        <v>1493</v>
      </c>
      <c r="D563" s="170" t="s">
        <v>220</v>
      </c>
      <c r="E563" s="171" t="s">
        <v>1494</v>
      </c>
      <c r="F563" s="172" t="s">
        <v>1495</v>
      </c>
      <c r="G563" s="173" t="s">
        <v>226</v>
      </c>
      <c r="H563" s="174">
        <v>27.975000000000001</v>
      </c>
      <c r="I563" s="175"/>
      <c r="J563" s="174">
        <f t="shared" si="205"/>
        <v>0</v>
      </c>
      <c r="K563" s="176"/>
      <c r="L563" s="177"/>
      <c r="M563" s="178" t="s">
        <v>1</v>
      </c>
      <c r="N563" s="179" t="s">
        <v>40</v>
      </c>
      <c r="O563" s="55"/>
      <c r="P563" s="165">
        <f t="shared" si="206"/>
        <v>0</v>
      </c>
      <c r="Q563" s="165">
        <v>0</v>
      </c>
      <c r="R563" s="165">
        <f t="shared" si="207"/>
        <v>0</v>
      </c>
      <c r="S563" s="165">
        <v>0</v>
      </c>
      <c r="T563" s="166">
        <f t="shared" si="208"/>
        <v>0</v>
      </c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R563" s="167" t="s">
        <v>235</v>
      </c>
      <c r="AT563" s="167" t="s">
        <v>220</v>
      </c>
      <c r="AU563" s="167" t="s">
        <v>153</v>
      </c>
      <c r="AY563" s="14" t="s">
        <v>175</v>
      </c>
      <c r="BE563" s="168">
        <f t="shared" si="209"/>
        <v>0</v>
      </c>
      <c r="BF563" s="168">
        <f t="shared" si="210"/>
        <v>0</v>
      </c>
      <c r="BG563" s="168">
        <f t="shared" si="211"/>
        <v>0</v>
      </c>
      <c r="BH563" s="168">
        <f t="shared" si="212"/>
        <v>0</v>
      </c>
      <c r="BI563" s="168">
        <f t="shared" si="213"/>
        <v>0</v>
      </c>
      <c r="BJ563" s="14" t="s">
        <v>153</v>
      </c>
      <c r="BK563" s="169">
        <f t="shared" si="214"/>
        <v>0</v>
      </c>
      <c r="BL563" s="14" t="s">
        <v>204</v>
      </c>
      <c r="BM563" s="167" t="s">
        <v>1496</v>
      </c>
    </row>
    <row r="564" spans="1:65" s="2" customFormat="1" ht="24.2" customHeight="1">
      <c r="A564" s="29"/>
      <c r="B564" s="121"/>
      <c r="C564" s="156" t="s">
        <v>880</v>
      </c>
      <c r="D564" s="156" t="s">
        <v>177</v>
      </c>
      <c r="E564" s="157" t="s">
        <v>1497</v>
      </c>
      <c r="F564" s="158" t="s">
        <v>1498</v>
      </c>
      <c r="G564" s="159" t="s">
        <v>211</v>
      </c>
      <c r="H564" s="160">
        <v>1.3839999999999999</v>
      </c>
      <c r="I564" s="161"/>
      <c r="J564" s="160">
        <f t="shared" si="205"/>
        <v>0</v>
      </c>
      <c r="K564" s="162"/>
      <c r="L564" s="30"/>
      <c r="M564" s="163" t="s">
        <v>1</v>
      </c>
      <c r="N564" s="164" t="s">
        <v>40</v>
      </c>
      <c r="O564" s="55"/>
      <c r="P564" s="165">
        <f t="shared" si="206"/>
        <v>0</v>
      </c>
      <c r="Q564" s="165">
        <v>0</v>
      </c>
      <c r="R564" s="165">
        <f t="shared" si="207"/>
        <v>0</v>
      </c>
      <c r="S564" s="165">
        <v>0</v>
      </c>
      <c r="T564" s="166">
        <f t="shared" si="208"/>
        <v>0</v>
      </c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R564" s="167" t="s">
        <v>204</v>
      </c>
      <c r="AT564" s="167" t="s">
        <v>177</v>
      </c>
      <c r="AU564" s="167" t="s">
        <v>153</v>
      </c>
      <c r="AY564" s="14" t="s">
        <v>175</v>
      </c>
      <c r="BE564" s="168">
        <f t="shared" si="209"/>
        <v>0</v>
      </c>
      <c r="BF564" s="168">
        <f t="shared" si="210"/>
        <v>0</v>
      </c>
      <c r="BG564" s="168">
        <f t="shared" si="211"/>
        <v>0</v>
      </c>
      <c r="BH564" s="168">
        <f t="shared" si="212"/>
        <v>0</v>
      </c>
      <c r="BI564" s="168">
        <f t="shared" si="213"/>
        <v>0</v>
      </c>
      <c r="BJ564" s="14" t="s">
        <v>153</v>
      </c>
      <c r="BK564" s="169">
        <f t="shared" si="214"/>
        <v>0</v>
      </c>
      <c r="BL564" s="14" t="s">
        <v>204</v>
      </c>
      <c r="BM564" s="167" t="s">
        <v>1499</v>
      </c>
    </row>
    <row r="565" spans="1:65" s="12" customFormat="1" ht="22.9" customHeight="1">
      <c r="B565" s="143"/>
      <c r="D565" s="144" t="s">
        <v>73</v>
      </c>
      <c r="E565" s="154" t="s">
        <v>1500</v>
      </c>
      <c r="F565" s="154" t="s">
        <v>1501</v>
      </c>
      <c r="I565" s="146"/>
      <c r="J565" s="155">
        <f>BK565</f>
        <v>0</v>
      </c>
      <c r="L565" s="143"/>
      <c r="M565" s="148"/>
      <c r="N565" s="149"/>
      <c r="O565" s="149"/>
      <c r="P565" s="150">
        <f>SUM(P566:P568)</f>
        <v>0</v>
      </c>
      <c r="Q565" s="149"/>
      <c r="R565" s="150">
        <f>SUM(R566:R568)</f>
        <v>0</v>
      </c>
      <c r="S565" s="149"/>
      <c r="T565" s="151">
        <f>SUM(T566:T568)</f>
        <v>0</v>
      </c>
      <c r="AR565" s="144" t="s">
        <v>153</v>
      </c>
      <c r="AT565" s="152" t="s">
        <v>73</v>
      </c>
      <c r="AU565" s="152" t="s">
        <v>82</v>
      </c>
      <c r="AY565" s="144" t="s">
        <v>175</v>
      </c>
      <c r="BK565" s="153">
        <f>SUM(BK566:BK568)</f>
        <v>0</v>
      </c>
    </row>
    <row r="566" spans="1:65" s="2" customFormat="1" ht="24.2" customHeight="1">
      <c r="A566" s="29"/>
      <c r="B566" s="121"/>
      <c r="C566" s="156" t="s">
        <v>1502</v>
      </c>
      <c r="D566" s="156" t="s">
        <v>177</v>
      </c>
      <c r="E566" s="157" t="s">
        <v>1503</v>
      </c>
      <c r="F566" s="158" t="s">
        <v>1504</v>
      </c>
      <c r="G566" s="159" t="s">
        <v>226</v>
      </c>
      <c r="H566" s="160">
        <v>90.48</v>
      </c>
      <c r="I566" s="161"/>
      <c r="J566" s="160">
        <f>ROUND(I566*H566,3)</f>
        <v>0</v>
      </c>
      <c r="K566" s="162"/>
      <c r="L566" s="30"/>
      <c r="M566" s="163" t="s">
        <v>1</v>
      </c>
      <c r="N566" s="164" t="s">
        <v>40</v>
      </c>
      <c r="O566" s="55"/>
      <c r="P566" s="165">
        <f>O566*H566</f>
        <v>0</v>
      </c>
      <c r="Q566" s="165">
        <v>0</v>
      </c>
      <c r="R566" s="165">
        <f>Q566*H566</f>
        <v>0</v>
      </c>
      <c r="S566" s="165">
        <v>0</v>
      </c>
      <c r="T566" s="166">
        <f>S566*H566</f>
        <v>0</v>
      </c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R566" s="167" t="s">
        <v>204</v>
      </c>
      <c r="AT566" s="167" t="s">
        <v>177</v>
      </c>
      <c r="AU566" s="167" t="s">
        <v>153</v>
      </c>
      <c r="AY566" s="14" t="s">
        <v>175</v>
      </c>
      <c r="BE566" s="168">
        <f>IF(N566="základná",J566,0)</f>
        <v>0</v>
      </c>
      <c r="BF566" s="168">
        <f>IF(N566="znížená",J566,0)</f>
        <v>0</v>
      </c>
      <c r="BG566" s="168">
        <f>IF(N566="zákl. prenesená",J566,0)</f>
        <v>0</v>
      </c>
      <c r="BH566" s="168">
        <f>IF(N566="zníž. prenesená",J566,0)</f>
        <v>0</v>
      </c>
      <c r="BI566" s="168">
        <f>IF(N566="nulová",J566,0)</f>
        <v>0</v>
      </c>
      <c r="BJ566" s="14" t="s">
        <v>153</v>
      </c>
      <c r="BK566" s="169">
        <f>ROUND(I566*H566,3)</f>
        <v>0</v>
      </c>
      <c r="BL566" s="14" t="s">
        <v>204</v>
      </c>
      <c r="BM566" s="167" t="s">
        <v>1505</v>
      </c>
    </row>
    <row r="567" spans="1:65" s="2" customFormat="1" ht="24.2" customHeight="1">
      <c r="A567" s="29"/>
      <c r="B567" s="121"/>
      <c r="C567" s="170" t="s">
        <v>884</v>
      </c>
      <c r="D567" s="170" t="s">
        <v>220</v>
      </c>
      <c r="E567" s="171" t="s">
        <v>1506</v>
      </c>
      <c r="F567" s="172" t="s">
        <v>1507</v>
      </c>
      <c r="G567" s="173" t="s">
        <v>226</v>
      </c>
      <c r="H567" s="174">
        <v>92.29</v>
      </c>
      <c r="I567" s="175"/>
      <c r="J567" s="174">
        <f>ROUND(I567*H567,3)</f>
        <v>0</v>
      </c>
      <c r="K567" s="176"/>
      <c r="L567" s="177"/>
      <c r="M567" s="178" t="s">
        <v>1</v>
      </c>
      <c r="N567" s="179" t="s">
        <v>40</v>
      </c>
      <c r="O567" s="55"/>
      <c r="P567" s="165">
        <f>O567*H567</f>
        <v>0</v>
      </c>
      <c r="Q567" s="165">
        <v>0</v>
      </c>
      <c r="R567" s="165">
        <f>Q567*H567</f>
        <v>0</v>
      </c>
      <c r="S567" s="165">
        <v>0</v>
      </c>
      <c r="T567" s="166">
        <f>S567*H567</f>
        <v>0</v>
      </c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R567" s="167" t="s">
        <v>235</v>
      </c>
      <c r="AT567" s="167" t="s">
        <v>220</v>
      </c>
      <c r="AU567" s="167" t="s">
        <v>153</v>
      </c>
      <c r="AY567" s="14" t="s">
        <v>175</v>
      </c>
      <c r="BE567" s="168">
        <f>IF(N567="základná",J567,0)</f>
        <v>0</v>
      </c>
      <c r="BF567" s="168">
        <f>IF(N567="znížená",J567,0)</f>
        <v>0</v>
      </c>
      <c r="BG567" s="168">
        <f>IF(N567="zákl. prenesená",J567,0)</f>
        <v>0</v>
      </c>
      <c r="BH567" s="168">
        <f>IF(N567="zníž. prenesená",J567,0)</f>
        <v>0</v>
      </c>
      <c r="BI567" s="168">
        <f>IF(N567="nulová",J567,0)</f>
        <v>0</v>
      </c>
      <c r="BJ567" s="14" t="s">
        <v>153</v>
      </c>
      <c r="BK567" s="169">
        <f>ROUND(I567*H567,3)</f>
        <v>0</v>
      </c>
      <c r="BL567" s="14" t="s">
        <v>204</v>
      </c>
      <c r="BM567" s="167" t="s">
        <v>1508</v>
      </c>
    </row>
    <row r="568" spans="1:65" s="2" customFormat="1" ht="24.2" customHeight="1">
      <c r="A568" s="29"/>
      <c r="B568" s="121"/>
      <c r="C568" s="156" t="s">
        <v>1509</v>
      </c>
      <c r="D568" s="156" t="s">
        <v>177</v>
      </c>
      <c r="E568" s="157" t="s">
        <v>1510</v>
      </c>
      <c r="F568" s="158" t="s">
        <v>1511</v>
      </c>
      <c r="G568" s="159" t="s">
        <v>647</v>
      </c>
      <c r="H568" s="161"/>
      <c r="I568" s="161"/>
      <c r="J568" s="160">
        <f>ROUND(I568*H568,3)</f>
        <v>0</v>
      </c>
      <c r="K568" s="162"/>
      <c r="L568" s="30"/>
      <c r="M568" s="163" t="s">
        <v>1</v>
      </c>
      <c r="N568" s="164" t="s">
        <v>40</v>
      </c>
      <c r="O568" s="55"/>
      <c r="P568" s="165">
        <f>O568*H568</f>
        <v>0</v>
      </c>
      <c r="Q568" s="165">
        <v>0</v>
      </c>
      <c r="R568" s="165">
        <f>Q568*H568</f>
        <v>0</v>
      </c>
      <c r="S568" s="165">
        <v>0</v>
      </c>
      <c r="T568" s="166">
        <f>S568*H568</f>
        <v>0</v>
      </c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R568" s="167" t="s">
        <v>204</v>
      </c>
      <c r="AT568" s="167" t="s">
        <v>177</v>
      </c>
      <c r="AU568" s="167" t="s">
        <v>153</v>
      </c>
      <c r="AY568" s="14" t="s">
        <v>175</v>
      </c>
      <c r="BE568" s="168">
        <f>IF(N568="základná",J568,0)</f>
        <v>0</v>
      </c>
      <c r="BF568" s="168">
        <f>IF(N568="znížená",J568,0)</f>
        <v>0</v>
      </c>
      <c r="BG568" s="168">
        <f>IF(N568="zákl. prenesená",J568,0)</f>
        <v>0</v>
      </c>
      <c r="BH568" s="168">
        <f>IF(N568="zníž. prenesená",J568,0)</f>
        <v>0</v>
      </c>
      <c r="BI568" s="168">
        <f>IF(N568="nulová",J568,0)</f>
        <v>0</v>
      </c>
      <c r="BJ568" s="14" t="s">
        <v>153</v>
      </c>
      <c r="BK568" s="169">
        <f>ROUND(I568*H568,3)</f>
        <v>0</v>
      </c>
      <c r="BL568" s="14" t="s">
        <v>204</v>
      </c>
      <c r="BM568" s="167" t="s">
        <v>1512</v>
      </c>
    </row>
    <row r="569" spans="1:65" s="12" customFormat="1" ht="22.9" customHeight="1">
      <c r="B569" s="143"/>
      <c r="D569" s="144" t="s">
        <v>73</v>
      </c>
      <c r="E569" s="154" t="s">
        <v>1513</v>
      </c>
      <c r="F569" s="154" t="s">
        <v>1514</v>
      </c>
      <c r="I569" s="146"/>
      <c r="J569" s="155">
        <f>BK569</f>
        <v>0</v>
      </c>
      <c r="L569" s="143"/>
      <c r="M569" s="148"/>
      <c r="N569" s="149"/>
      <c r="O569" s="149"/>
      <c r="P569" s="150">
        <f>SUM(P570:P572)</f>
        <v>0</v>
      </c>
      <c r="Q569" s="149"/>
      <c r="R569" s="150">
        <f>SUM(R570:R572)</f>
        <v>0</v>
      </c>
      <c r="S569" s="149"/>
      <c r="T569" s="151">
        <f>SUM(T570:T572)</f>
        <v>0</v>
      </c>
      <c r="AR569" s="144" t="s">
        <v>153</v>
      </c>
      <c r="AT569" s="152" t="s">
        <v>73</v>
      </c>
      <c r="AU569" s="152" t="s">
        <v>82</v>
      </c>
      <c r="AY569" s="144" t="s">
        <v>175</v>
      </c>
      <c r="BK569" s="153">
        <f>SUM(BK570:BK572)</f>
        <v>0</v>
      </c>
    </row>
    <row r="570" spans="1:65" s="2" customFormat="1" ht="24.2" customHeight="1">
      <c r="A570" s="29"/>
      <c r="B570" s="121"/>
      <c r="C570" s="156" t="s">
        <v>887</v>
      </c>
      <c r="D570" s="156" t="s">
        <v>177</v>
      </c>
      <c r="E570" s="157" t="s">
        <v>1515</v>
      </c>
      <c r="F570" s="158" t="s">
        <v>1516</v>
      </c>
      <c r="G570" s="159" t="s">
        <v>226</v>
      </c>
      <c r="H570" s="160">
        <v>5</v>
      </c>
      <c r="I570" s="161"/>
      <c r="J570" s="160">
        <f>ROUND(I570*H570,3)</f>
        <v>0</v>
      </c>
      <c r="K570" s="162"/>
      <c r="L570" s="30"/>
      <c r="M570" s="163" t="s">
        <v>1</v>
      </c>
      <c r="N570" s="164" t="s">
        <v>40</v>
      </c>
      <c r="O570" s="55"/>
      <c r="P570" s="165">
        <f>O570*H570</f>
        <v>0</v>
      </c>
      <c r="Q570" s="165">
        <v>0</v>
      </c>
      <c r="R570" s="165">
        <f>Q570*H570</f>
        <v>0</v>
      </c>
      <c r="S570" s="165">
        <v>0</v>
      </c>
      <c r="T570" s="166">
        <f>S570*H570</f>
        <v>0</v>
      </c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R570" s="167" t="s">
        <v>204</v>
      </c>
      <c r="AT570" s="167" t="s">
        <v>177</v>
      </c>
      <c r="AU570" s="167" t="s">
        <v>153</v>
      </c>
      <c r="AY570" s="14" t="s">
        <v>175</v>
      </c>
      <c r="BE570" s="168">
        <f>IF(N570="základná",J570,0)</f>
        <v>0</v>
      </c>
      <c r="BF570" s="168">
        <f>IF(N570="znížená",J570,0)</f>
        <v>0</v>
      </c>
      <c r="BG570" s="168">
        <f>IF(N570="zákl. prenesená",J570,0)</f>
        <v>0</v>
      </c>
      <c r="BH570" s="168">
        <f>IF(N570="zníž. prenesená",J570,0)</f>
        <v>0</v>
      </c>
      <c r="BI570" s="168">
        <f>IF(N570="nulová",J570,0)</f>
        <v>0</v>
      </c>
      <c r="BJ570" s="14" t="s">
        <v>153</v>
      </c>
      <c r="BK570" s="169">
        <f>ROUND(I570*H570,3)</f>
        <v>0</v>
      </c>
      <c r="BL570" s="14" t="s">
        <v>204</v>
      </c>
      <c r="BM570" s="167" t="s">
        <v>1517</v>
      </c>
    </row>
    <row r="571" spans="1:65" s="2" customFormat="1" ht="24.2" customHeight="1">
      <c r="A571" s="29"/>
      <c r="B571" s="121"/>
      <c r="C571" s="156" t="s">
        <v>1518</v>
      </c>
      <c r="D571" s="156" t="s">
        <v>177</v>
      </c>
      <c r="E571" s="157" t="s">
        <v>1519</v>
      </c>
      <c r="F571" s="158" t="s">
        <v>1520</v>
      </c>
      <c r="G571" s="159" t="s">
        <v>226</v>
      </c>
      <c r="H571" s="160">
        <v>5</v>
      </c>
      <c r="I571" s="161"/>
      <c r="J571" s="160">
        <f>ROUND(I571*H571,3)</f>
        <v>0</v>
      </c>
      <c r="K571" s="162"/>
      <c r="L571" s="30"/>
      <c r="M571" s="163" t="s">
        <v>1</v>
      </c>
      <c r="N571" s="164" t="s">
        <v>40</v>
      </c>
      <c r="O571" s="55"/>
      <c r="P571" s="165">
        <f>O571*H571</f>
        <v>0</v>
      </c>
      <c r="Q571" s="165">
        <v>0</v>
      </c>
      <c r="R571" s="165">
        <f>Q571*H571</f>
        <v>0</v>
      </c>
      <c r="S571" s="165">
        <v>0</v>
      </c>
      <c r="T571" s="166">
        <f>S571*H571</f>
        <v>0</v>
      </c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R571" s="167" t="s">
        <v>204</v>
      </c>
      <c r="AT571" s="167" t="s">
        <v>177</v>
      </c>
      <c r="AU571" s="167" t="s">
        <v>153</v>
      </c>
      <c r="AY571" s="14" t="s">
        <v>175</v>
      </c>
      <c r="BE571" s="168">
        <f>IF(N571="základná",J571,0)</f>
        <v>0</v>
      </c>
      <c r="BF571" s="168">
        <f>IF(N571="znížená",J571,0)</f>
        <v>0</v>
      </c>
      <c r="BG571" s="168">
        <f>IF(N571="zákl. prenesená",J571,0)</f>
        <v>0</v>
      </c>
      <c r="BH571" s="168">
        <f>IF(N571="zníž. prenesená",J571,0)</f>
        <v>0</v>
      </c>
      <c r="BI571" s="168">
        <f>IF(N571="nulová",J571,0)</f>
        <v>0</v>
      </c>
      <c r="BJ571" s="14" t="s">
        <v>153</v>
      </c>
      <c r="BK571" s="169">
        <f>ROUND(I571*H571,3)</f>
        <v>0</v>
      </c>
      <c r="BL571" s="14" t="s">
        <v>204</v>
      </c>
      <c r="BM571" s="167" t="s">
        <v>1521</v>
      </c>
    </row>
    <row r="572" spans="1:65" s="2" customFormat="1" ht="24.2" customHeight="1">
      <c r="A572" s="29"/>
      <c r="B572" s="121"/>
      <c r="C572" s="156" t="s">
        <v>891</v>
      </c>
      <c r="D572" s="156" t="s">
        <v>177</v>
      </c>
      <c r="E572" s="157" t="s">
        <v>1522</v>
      </c>
      <c r="F572" s="158" t="s">
        <v>1523</v>
      </c>
      <c r="G572" s="159" t="s">
        <v>396</v>
      </c>
      <c r="H572" s="160">
        <v>39</v>
      </c>
      <c r="I572" s="161"/>
      <c r="J572" s="160">
        <f>ROUND(I572*H572,3)</f>
        <v>0</v>
      </c>
      <c r="K572" s="162"/>
      <c r="L572" s="30"/>
      <c r="M572" s="163" t="s">
        <v>1</v>
      </c>
      <c r="N572" s="164" t="s">
        <v>40</v>
      </c>
      <c r="O572" s="55"/>
      <c r="P572" s="165">
        <f>O572*H572</f>
        <v>0</v>
      </c>
      <c r="Q572" s="165">
        <v>0</v>
      </c>
      <c r="R572" s="165">
        <f>Q572*H572</f>
        <v>0</v>
      </c>
      <c r="S572" s="165">
        <v>0</v>
      </c>
      <c r="T572" s="166">
        <f>S572*H572</f>
        <v>0</v>
      </c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R572" s="167" t="s">
        <v>204</v>
      </c>
      <c r="AT572" s="167" t="s">
        <v>177</v>
      </c>
      <c r="AU572" s="167" t="s">
        <v>153</v>
      </c>
      <c r="AY572" s="14" t="s">
        <v>175</v>
      </c>
      <c r="BE572" s="168">
        <f>IF(N572="základná",J572,0)</f>
        <v>0</v>
      </c>
      <c r="BF572" s="168">
        <f>IF(N572="znížená",J572,0)</f>
        <v>0</v>
      </c>
      <c r="BG572" s="168">
        <f>IF(N572="zákl. prenesená",J572,0)</f>
        <v>0</v>
      </c>
      <c r="BH572" s="168">
        <f>IF(N572="zníž. prenesená",J572,0)</f>
        <v>0</v>
      </c>
      <c r="BI572" s="168">
        <f>IF(N572="nulová",J572,0)</f>
        <v>0</v>
      </c>
      <c r="BJ572" s="14" t="s">
        <v>153</v>
      </c>
      <c r="BK572" s="169">
        <f>ROUND(I572*H572,3)</f>
        <v>0</v>
      </c>
      <c r="BL572" s="14" t="s">
        <v>204</v>
      </c>
      <c r="BM572" s="167" t="s">
        <v>1524</v>
      </c>
    </row>
    <row r="573" spans="1:65" s="12" customFormat="1" ht="22.9" customHeight="1">
      <c r="B573" s="143"/>
      <c r="D573" s="144" t="s">
        <v>73</v>
      </c>
      <c r="E573" s="154" t="s">
        <v>1525</v>
      </c>
      <c r="F573" s="154" t="s">
        <v>1526</v>
      </c>
      <c r="I573" s="146"/>
      <c r="J573" s="155">
        <f>BK573</f>
        <v>0</v>
      </c>
      <c r="L573" s="143"/>
      <c r="M573" s="148"/>
      <c r="N573" s="149"/>
      <c r="O573" s="149"/>
      <c r="P573" s="150">
        <f>P574</f>
        <v>0</v>
      </c>
      <c r="Q573" s="149"/>
      <c r="R573" s="150">
        <f>R574</f>
        <v>0</v>
      </c>
      <c r="S573" s="149"/>
      <c r="T573" s="151">
        <f>T574</f>
        <v>0</v>
      </c>
      <c r="AR573" s="144" t="s">
        <v>153</v>
      </c>
      <c r="AT573" s="152" t="s">
        <v>73</v>
      </c>
      <c r="AU573" s="152" t="s">
        <v>82</v>
      </c>
      <c r="AY573" s="144" t="s">
        <v>175</v>
      </c>
      <c r="BK573" s="153">
        <f>BK574</f>
        <v>0</v>
      </c>
    </row>
    <row r="574" spans="1:65" s="2" customFormat="1" ht="24.2" customHeight="1">
      <c r="A574" s="29"/>
      <c r="B574" s="121"/>
      <c r="C574" s="156" t="s">
        <v>1527</v>
      </c>
      <c r="D574" s="156" t="s">
        <v>177</v>
      </c>
      <c r="E574" s="157" t="s">
        <v>1528</v>
      </c>
      <c r="F574" s="158" t="s">
        <v>1529</v>
      </c>
      <c r="G574" s="159" t="s">
        <v>226</v>
      </c>
      <c r="H574" s="160">
        <v>372.90699999999998</v>
      </c>
      <c r="I574" s="161"/>
      <c r="J574" s="160">
        <f>ROUND(I574*H574,3)</f>
        <v>0</v>
      </c>
      <c r="K574" s="162"/>
      <c r="L574" s="30"/>
      <c r="M574" s="163" t="s">
        <v>1</v>
      </c>
      <c r="N574" s="164" t="s">
        <v>40</v>
      </c>
      <c r="O574" s="55"/>
      <c r="P574" s="165">
        <f>O574*H574</f>
        <v>0</v>
      </c>
      <c r="Q574" s="165">
        <v>0</v>
      </c>
      <c r="R574" s="165">
        <f>Q574*H574</f>
        <v>0</v>
      </c>
      <c r="S574" s="165">
        <v>0</v>
      </c>
      <c r="T574" s="166">
        <f>S574*H574</f>
        <v>0</v>
      </c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  <c r="AR574" s="167" t="s">
        <v>204</v>
      </c>
      <c r="AT574" s="167" t="s">
        <v>177</v>
      </c>
      <c r="AU574" s="167" t="s">
        <v>153</v>
      </c>
      <c r="AY574" s="14" t="s">
        <v>175</v>
      </c>
      <c r="BE574" s="168">
        <f>IF(N574="základná",J574,0)</f>
        <v>0</v>
      </c>
      <c r="BF574" s="168">
        <f>IF(N574="znížená",J574,0)</f>
        <v>0</v>
      </c>
      <c r="BG574" s="168">
        <f>IF(N574="zákl. prenesená",J574,0)</f>
        <v>0</v>
      </c>
      <c r="BH574" s="168">
        <f>IF(N574="zníž. prenesená",J574,0)</f>
        <v>0</v>
      </c>
      <c r="BI574" s="168">
        <f>IF(N574="nulová",J574,0)</f>
        <v>0</v>
      </c>
      <c r="BJ574" s="14" t="s">
        <v>153</v>
      </c>
      <c r="BK574" s="169">
        <f>ROUND(I574*H574,3)</f>
        <v>0</v>
      </c>
      <c r="BL574" s="14" t="s">
        <v>204</v>
      </c>
      <c r="BM574" s="167" t="s">
        <v>1530</v>
      </c>
    </row>
    <row r="575" spans="1:65" s="12" customFormat="1" ht="22.9" customHeight="1">
      <c r="B575" s="143"/>
      <c r="D575" s="144" t="s">
        <v>73</v>
      </c>
      <c r="E575" s="154" t="s">
        <v>1531</v>
      </c>
      <c r="F575" s="154" t="s">
        <v>1532</v>
      </c>
      <c r="I575" s="146"/>
      <c r="J575" s="155">
        <f>BK575</f>
        <v>0</v>
      </c>
      <c r="L575" s="143"/>
      <c r="M575" s="148"/>
      <c r="N575" s="149"/>
      <c r="O575" s="149"/>
      <c r="P575" s="150">
        <f>P576</f>
        <v>0</v>
      </c>
      <c r="Q575" s="149"/>
      <c r="R575" s="150">
        <f>R576</f>
        <v>0</v>
      </c>
      <c r="S575" s="149"/>
      <c r="T575" s="151">
        <f>T576</f>
        <v>0</v>
      </c>
      <c r="AR575" s="144" t="s">
        <v>181</v>
      </c>
      <c r="AT575" s="152" t="s">
        <v>73</v>
      </c>
      <c r="AU575" s="152" t="s">
        <v>82</v>
      </c>
      <c r="AY575" s="144" t="s">
        <v>175</v>
      </c>
      <c r="BK575" s="153">
        <f>BK576</f>
        <v>0</v>
      </c>
    </row>
    <row r="576" spans="1:65" s="2" customFormat="1" ht="37.9" customHeight="1">
      <c r="A576" s="29"/>
      <c r="B576" s="121"/>
      <c r="C576" s="156" t="s">
        <v>895</v>
      </c>
      <c r="D576" s="156" t="s">
        <v>177</v>
      </c>
      <c r="E576" s="157" t="s">
        <v>1533</v>
      </c>
      <c r="F576" s="158" t="s">
        <v>1534</v>
      </c>
      <c r="G576" s="159" t="s">
        <v>1535</v>
      </c>
      <c r="H576" s="160">
        <v>40</v>
      </c>
      <c r="I576" s="161"/>
      <c r="J576" s="160">
        <f>ROUND(I576*H576,3)</f>
        <v>0</v>
      </c>
      <c r="K576" s="162"/>
      <c r="L576" s="30"/>
      <c r="M576" s="163" t="s">
        <v>1</v>
      </c>
      <c r="N576" s="164" t="s">
        <v>40</v>
      </c>
      <c r="O576" s="55"/>
      <c r="P576" s="165">
        <f>O576*H576</f>
        <v>0</v>
      </c>
      <c r="Q576" s="165">
        <v>0</v>
      </c>
      <c r="R576" s="165">
        <f>Q576*H576</f>
        <v>0</v>
      </c>
      <c r="S576" s="165">
        <v>0</v>
      </c>
      <c r="T576" s="166">
        <f>S576*H576</f>
        <v>0</v>
      </c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R576" s="167" t="s">
        <v>1536</v>
      </c>
      <c r="AT576" s="167" t="s">
        <v>177</v>
      </c>
      <c r="AU576" s="167" t="s">
        <v>153</v>
      </c>
      <c r="AY576" s="14" t="s">
        <v>175</v>
      </c>
      <c r="BE576" s="168">
        <f>IF(N576="základná",J576,0)</f>
        <v>0</v>
      </c>
      <c r="BF576" s="168">
        <f>IF(N576="znížená",J576,0)</f>
        <v>0</v>
      </c>
      <c r="BG576" s="168">
        <f>IF(N576="zákl. prenesená",J576,0)</f>
        <v>0</v>
      </c>
      <c r="BH576" s="168">
        <f>IF(N576="zníž. prenesená",J576,0)</f>
        <v>0</v>
      </c>
      <c r="BI576" s="168">
        <f>IF(N576="nulová",J576,0)</f>
        <v>0</v>
      </c>
      <c r="BJ576" s="14" t="s">
        <v>153</v>
      </c>
      <c r="BK576" s="169">
        <f>ROUND(I576*H576,3)</f>
        <v>0</v>
      </c>
      <c r="BL576" s="14" t="s">
        <v>1536</v>
      </c>
      <c r="BM576" s="167" t="s">
        <v>1537</v>
      </c>
    </row>
    <row r="577" spans="1:65" s="12" customFormat="1" ht="25.9" customHeight="1">
      <c r="B577" s="143"/>
      <c r="D577" s="144" t="s">
        <v>73</v>
      </c>
      <c r="E577" s="145" t="s">
        <v>220</v>
      </c>
      <c r="F577" s="145" t="s">
        <v>1538</v>
      </c>
      <c r="I577" s="146"/>
      <c r="J577" s="147">
        <f>BK577</f>
        <v>0</v>
      </c>
      <c r="L577" s="143"/>
      <c r="M577" s="148"/>
      <c r="N577" s="149"/>
      <c r="O577" s="149"/>
      <c r="P577" s="150">
        <f>P578</f>
        <v>0</v>
      </c>
      <c r="Q577" s="149"/>
      <c r="R577" s="150">
        <f>R578</f>
        <v>0</v>
      </c>
      <c r="S577" s="149"/>
      <c r="T577" s="151">
        <f>T578</f>
        <v>0</v>
      </c>
      <c r="AR577" s="144" t="s">
        <v>184</v>
      </c>
      <c r="AT577" s="152" t="s">
        <v>73</v>
      </c>
      <c r="AU577" s="152" t="s">
        <v>74</v>
      </c>
      <c r="AY577" s="144" t="s">
        <v>175</v>
      </c>
      <c r="BK577" s="153">
        <f>BK578</f>
        <v>0</v>
      </c>
    </row>
    <row r="578" spans="1:65" s="12" customFormat="1" ht="22.9" customHeight="1">
      <c r="B578" s="143"/>
      <c r="D578" s="144" t="s">
        <v>73</v>
      </c>
      <c r="E578" s="154" t="s">
        <v>1539</v>
      </c>
      <c r="F578" s="154" t="s">
        <v>1540</v>
      </c>
      <c r="I578" s="146"/>
      <c r="J578" s="155">
        <f>BK578</f>
        <v>0</v>
      </c>
      <c r="L578" s="143"/>
      <c r="M578" s="148"/>
      <c r="N578" s="149"/>
      <c r="O578" s="149"/>
      <c r="P578" s="150">
        <f>SUM(P579:P586)</f>
        <v>0</v>
      </c>
      <c r="Q578" s="149"/>
      <c r="R578" s="150">
        <f>SUM(R579:R586)</f>
        <v>0</v>
      </c>
      <c r="S578" s="149"/>
      <c r="T578" s="151">
        <f>SUM(T579:T586)</f>
        <v>0</v>
      </c>
      <c r="AR578" s="144" t="s">
        <v>184</v>
      </c>
      <c r="AT578" s="152" t="s">
        <v>73</v>
      </c>
      <c r="AU578" s="152" t="s">
        <v>82</v>
      </c>
      <c r="AY578" s="144" t="s">
        <v>175</v>
      </c>
      <c r="BK578" s="153">
        <f>SUM(BK579:BK586)</f>
        <v>0</v>
      </c>
    </row>
    <row r="579" spans="1:65" s="2" customFormat="1" ht="14.45" customHeight="1">
      <c r="A579" s="29"/>
      <c r="B579" s="121"/>
      <c r="C579" s="156" t="s">
        <v>1541</v>
      </c>
      <c r="D579" s="156" t="s">
        <v>177</v>
      </c>
      <c r="E579" s="157" t="s">
        <v>1542</v>
      </c>
      <c r="F579" s="158" t="s">
        <v>1543</v>
      </c>
      <c r="G579" s="159" t="s">
        <v>1435</v>
      </c>
      <c r="H579" s="160">
        <v>20</v>
      </c>
      <c r="I579" s="161"/>
      <c r="J579" s="160">
        <f t="shared" ref="J579:J586" si="215">ROUND(I579*H579,3)</f>
        <v>0</v>
      </c>
      <c r="K579" s="162"/>
      <c r="L579" s="30"/>
      <c r="M579" s="163" t="s">
        <v>1</v>
      </c>
      <c r="N579" s="164" t="s">
        <v>40</v>
      </c>
      <c r="O579" s="55"/>
      <c r="P579" s="165">
        <f t="shared" ref="P579:P586" si="216">O579*H579</f>
        <v>0</v>
      </c>
      <c r="Q579" s="165">
        <v>0</v>
      </c>
      <c r="R579" s="165">
        <f t="shared" ref="R579:R586" si="217">Q579*H579</f>
        <v>0</v>
      </c>
      <c r="S579" s="165">
        <v>0</v>
      </c>
      <c r="T579" s="166">
        <f t="shared" ref="T579:T586" si="218">S579*H579</f>
        <v>0</v>
      </c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R579" s="167" t="s">
        <v>299</v>
      </c>
      <c r="AT579" s="167" t="s">
        <v>177</v>
      </c>
      <c r="AU579" s="167" t="s">
        <v>153</v>
      </c>
      <c r="AY579" s="14" t="s">
        <v>175</v>
      </c>
      <c r="BE579" s="168">
        <f t="shared" ref="BE579:BE586" si="219">IF(N579="základná",J579,0)</f>
        <v>0</v>
      </c>
      <c r="BF579" s="168">
        <f t="shared" ref="BF579:BF586" si="220">IF(N579="znížená",J579,0)</f>
        <v>0</v>
      </c>
      <c r="BG579" s="168">
        <f t="shared" ref="BG579:BG586" si="221">IF(N579="zákl. prenesená",J579,0)</f>
        <v>0</v>
      </c>
      <c r="BH579" s="168">
        <f t="shared" ref="BH579:BH586" si="222">IF(N579="zníž. prenesená",J579,0)</f>
        <v>0</v>
      </c>
      <c r="BI579" s="168">
        <f t="shared" ref="BI579:BI586" si="223">IF(N579="nulová",J579,0)</f>
        <v>0</v>
      </c>
      <c r="BJ579" s="14" t="s">
        <v>153</v>
      </c>
      <c r="BK579" s="169">
        <f t="shared" ref="BK579:BK586" si="224">ROUND(I579*H579,3)</f>
        <v>0</v>
      </c>
      <c r="BL579" s="14" t="s">
        <v>299</v>
      </c>
      <c r="BM579" s="167" t="s">
        <v>1544</v>
      </c>
    </row>
    <row r="580" spans="1:65" s="2" customFormat="1" ht="24.2" customHeight="1">
      <c r="A580" s="29"/>
      <c r="B580" s="121"/>
      <c r="C580" s="170" t="s">
        <v>899</v>
      </c>
      <c r="D580" s="170" t="s">
        <v>220</v>
      </c>
      <c r="E580" s="171" t="s">
        <v>1545</v>
      </c>
      <c r="F580" s="172" t="s">
        <v>1546</v>
      </c>
      <c r="G580" s="173" t="s">
        <v>284</v>
      </c>
      <c r="H580" s="174">
        <v>4</v>
      </c>
      <c r="I580" s="175"/>
      <c r="J580" s="174">
        <f t="shared" si="215"/>
        <v>0</v>
      </c>
      <c r="K580" s="176"/>
      <c r="L580" s="177"/>
      <c r="M580" s="178" t="s">
        <v>1</v>
      </c>
      <c r="N580" s="179" t="s">
        <v>40</v>
      </c>
      <c r="O580" s="55"/>
      <c r="P580" s="165">
        <f t="shared" si="216"/>
        <v>0</v>
      </c>
      <c r="Q580" s="165">
        <v>0</v>
      </c>
      <c r="R580" s="165">
        <f t="shared" si="217"/>
        <v>0</v>
      </c>
      <c r="S580" s="165">
        <v>0</v>
      </c>
      <c r="T580" s="166">
        <f t="shared" si="218"/>
        <v>0</v>
      </c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R580" s="167" t="s">
        <v>687</v>
      </c>
      <c r="AT580" s="167" t="s">
        <v>220</v>
      </c>
      <c r="AU580" s="167" t="s">
        <v>153</v>
      </c>
      <c r="AY580" s="14" t="s">
        <v>175</v>
      </c>
      <c r="BE580" s="168">
        <f t="shared" si="219"/>
        <v>0</v>
      </c>
      <c r="BF580" s="168">
        <f t="shared" si="220"/>
        <v>0</v>
      </c>
      <c r="BG580" s="168">
        <f t="shared" si="221"/>
        <v>0</v>
      </c>
      <c r="BH580" s="168">
        <f t="shared" si="222"/>
        <v>0</v>
      </c>
      <c r="BI580" s="168">
        <f t="shared" si="223"/>
        <v>0</v>
      </c>
      <c r="BJ580" s="14" t="s">
        <v>153</v>
      </c>
      <c r="BK580" s="169">
        <f t="shared" si="224"/>
        <v>0</v>
      </c>
      <c r="BL580" s="14" t="s">
        <v>299</v>
      </c>
      <c r="BM580" s="167" t="s">
        <v>1547</v>
      </c>
    </row>
    <row r="581" spans="1:65" s="2" customFormat="1" ht="37.9" customHeight="1">
      <c r="A581" s="29"/>
      <c r="B581" s="121"/>
      <c r="C581" s="170" t="s">
        <v>1548</v>
      </c>
      <c r="D581" s="170" t="s">
        <v>220</v>
      </c>
      <c r="E581" s="171" t="s">
        <v>1549</v>
      </c>
      <c r="F581" s="172" t="s">
        <v>1550</v>
      </c>
      <c r="G581" s="173" t="s">
        <v>284</v>
      </c>
      <c r="H581" s="174">
        <v>20</v>
      </c>
      <c r="I581" s="175"/>
      <c r="J581" s="174">
        <f t="shared" si="215"/>
        <v>0</v>
      </c>
      <c r="K581" s="176"/>
      <c r="L581" s="177"/>
      <c r="M581" s="178" t="s">
        <v>1</v>
      </c>
      <c r="N581" s="179" t="s">
        <v>40</v>
      </c>
      <c r="O581" s="55"/>
      <c r="P581" s="165">
        <f t="shared" si="216"/>
        <v>0</v>
      </c>
      <c r="Q581" s="165">
        <v>0</v>
      </c>
      <c r="R581" s="165">
        <f t="shared" si="217"/>
        <v>0</v>
      </c>
      <c r="S581" s="165">
        <v>0</v>
      </c>
      <c r="T581" s="166">
        <f t="shared" si="218"/>
        <v>0</v>
      </c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R581" s="167" t="s">
        <v>687</v>
      </c>
      <c r="AT581" s="167" t="s">
        <v>220</v>
      </c>
      <c r="AU581" s="167" t="s">
        <v>153</v>
      </c>
      <c r="AY581" s="14" t="s">
        <v>175</v>
      </c>
      <c r="BE581" s="168">
        <f t="shared" si="219"/>
        <v>0</v>
      </c>
      <c r="BF581" s="168">
        <f t="shared" si="220"/>
        <v>0</v>
      </c>
      <c r="BG581" s="168">
        <f t="shared" si="221"/>
        <v>0</v>
      </c>
      <c r="BH581" s="168">
        <f t="shared" si="222"/>
        <v>0</v>
      </c>
      <c r="BI581" s="168">
        <f t="shared" si="223"/>
        <v>0</v>
      </c>
      <c r="BJ581" s="14" t="s">
        <v>153</v>
      </c>
      <c r="BK581" s="169">
        <f t="shared" si="224"/>
        <v>0</v>
      </c>
      <c r="BL581" s="14" t="s">
        <v>299</v>
      </c>
      <c r="BM581" s="167" t="s">
        <v>1551</v>
      </c>
    </row>
    <row r="582" spans="1:65" s="2" customFormat="1" ht="37.9" customHeight="1">
      <c r="A582" s="29"/>
      <c r="B582" s="121"/>
      <c r="C582" s="170" t="s">
        <v>902</v>
      </c>
      <c r="D582" s="170" t="s">
        <v>220</v>
      </c>
      <c r="E582" s="171" t="s">
        <v>1552</v>
      </c>
      <c r="F582" s="172" t="s">
        <v>1553</v>
      </c>
      <c r="G582" s="173" t="s">
        <v>284</v>
      </c>
      <c r="H582" s="174">
        <v>6</v>
      </c>
      <c r="I582" s="175"/>
      <c r="J582" s="174">
        <f t="shared" si="215"/>
        <v>0</v>
      </c>
      <c r="K582" s="176"/>
      <c r="L582" s="177"/>
      <c r="M582" s="178" t="s">
        <v>1</v>
      </c>
      <c r="N582" s="179" t="s">
        <v>40</v>
      </c>
      <c r="O582" s="55"/>
      <c r="P582" s="165">
        <f t="shared" si="216"/>
        <v>0</v>
      </c>
      <c r="Q582" s="165">
        <v>0</v>
      </c>
      <c r="R582" s="165">
        <f t="shared" si="217"/>
        <v>0</v>
      </c>
      <c r="S582" s="165">
        <v>0</v>
      </c>
      <c r="T582" s="166">
        <f t="shared" si="218"/>
        <v>0</v>
      </c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  <c r="AR582" s="167" t="s">
        <v>687</v>
      </c>
      <c r="AT582" s="167" t="s">
        <v>220</v>
      </c>
      <c r="AU582" s="167" t="s">
        <v>153</v>
      </c>
      <c r="AY582" s="14" t="s">
        <v>175</v>
      </c>
      <c r="BE582" s="168">
        <f t="shared" si="219"/>
        <v>0</v>
      </c>
      <c r="BF582" s="168">
        <f t="shared" si="220"/>
        <v>0</v>
      </c>
      <c r="BG582" s="168">
        <f t="shared" si="221"/>
        <v>0</v>
      </c>
      <c r="BH582" s="168">
        <f t="shared" si="222"/>
        <v>0</v>
      </c>
      <c r="BI582" s="168">
        <f t="shared" si="223"/>
        <v>0</v>
      </c>
      <c r="BJ582" s="14" t="s">
        <v>153</v>
      </c>
      <c r="BK582" s="169">
        <f t="shared" si="224"/>
        <v>0</v>
      </c>
      <c r="BL582" s="14" t="s">
        <v>299</v>
      </c>
      <c r="BM582" s="167" t="s">
        <v>757</v>
      </c>
    </row>
    <row r="583" spans="1:65" s="2" customFormat="1" ht="14.45" customHeight="1">
      <c r="A583" s="29"/>
      <c r="B583" s="121"/>
      <c r="C583" s="156" t="s">
        <v>1554</v>
      </c>
      <c r="D583" s="156" t="s">
        <v>177</v>
      </c>
      <c r="E583" s="157" t="s">
        <v>1555</v>
      </c>
      <c r="F583" s="158" t="s">
        <v>1556</v>
      </c>
      <c r="G583" s="159" t="s">
        <v>1435</v>
      </c>
      <c r="H583" s="160">
        <v>20</v>
      </c>
      <c r="I583" s="161"/>
      <c r="J583" s="160">
        <f t="shared" si="215"/>
        <v>0</v>
      </c>
      <c r="K583" s="162"/>
      <c r="L583" s="30"/>
      <c r="M583" s="163" t="s">
        <v>1</v>
      </c>
      <c r="N583" s="164" t="s">
        <v>40</v>
      </c>
      <c r="O583" s="55"/>
      <c r="P583" s="165">
        <f t="shared" si="216"/>
        <v>0</v>
      </c>
      <c r="Q583" s="165">
        <v>0</v>
      </c>
      <c r="R583" s="165">
        <f t="shared" si="217"/>
        <v>0</v>
      </c>
      <c r="S583" s="165">
        <v>0</v>
      </c>
      <c r="T583" s="166">
        <f t="shared" si="218"/>
        <v>0</v>
      </c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  <c r="AR583" s="167" t="s">
        <v>299</v>
      </c>
      <c r="AT583" s="167" t="s">
        <v>177</v>
      </c>
      <c r="AU583" s="167" t="s">
        <v>153</v>
      </c>
      <c r="AY583" s="14" t="s">
        <v>175</v>
      </c>
      <c r="BE583" s="168">
        <f t="shared" si="219"/>
        <v>0</v>
      </c>
      <c r="BF583" s="168">
        <f t="shared" si="220"/>
        <v>0</v>
      </c>
      <c r="BG583" s="168">
        <f t="shared" si="221"/>
        <v>0</v>
      </c>
      <c r="BH583" s="168">
        <f t="shared" si="222"/>
        <v>0</v>
      </c>
      <c r="BI583" s="168">
        <f t="shared" si="223"/>
        <v>0</v>
      </c>
      <c r="BJ583" s="14" t="s">
        <v>153</v>
      </c>
      <c r="BK583" s="169">
        <f t="shared" si="224"/>
        <v>0</v>
      </c>
      <c r="BL583" s="14" t="s">
        <v>299</v>
      </c>
      <c r="BM583" s="167" t="s">
        <v>915</v>
      </c>
    </row>
    <row r="584" spans="1:65" s="2" customFormat="1" ht="14.45" customHeight="1">
      <c r="A584" s="29"/>
      <c r="B584" s="121"/>
      <c r="C584" s="170" t="s">
        <v>906</v>
      </c>
      <c r="D584" s="170" t="s">
        <v>220</v>
      </c>
      <c r="E584" s="171" t="s">
        <v>1557</v>
      </c>
      <c r="F584" s="172" t="s">
        <v>1558</v>
      </c>
      <c r="G584" s="173" t="s">
        <v>284</v>
      </c>
      <c r="H584" s="174">
        <v>30</v>
      </c>
      <c r="I584" s="175"/>
      <c r="J584" s="174">
        <f t="shared" si="215"/>
        <v>0</v>
      </c>
      <c r="K584" s="176"/>
      <c r="L584" s="177"/>
      <c r="M584" s="178" t="s">
        <v>1</v>
      </c>
      <c r="N584" s="179" t="s">
        <v>40</v>
      </c>
      <c r="O584" s="55"/>
      <c r="P584" s="165">
        <f t="shared" si="216"/>
        <v>0</v>
      </c>
      <c r="Q584" s="165">
        <v>0</v>
      </c>
      <c r="R584" s="165">
        <f t="shared" si="217"/>
        <v>0</v>
      </c>
      <c r="S584" s="165">
        <v>0</v>
      </c>
      <c r="T584" s="166">
        <f t="shared" si="218"/>
        <v>0</v>
      </c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R584" s="167" t="s">
        <v>687</v>
      </c>
      <c r="AT584" s="167" t="s">
        <v>220</v>
      </c>
      <c r="AU584" s="167" t="s">
        <v>153</v>
      </c>
      <c r="AY584" s="14" t="s">
        <v>175</v>
      </c>
      <c r="BE584" s="168">
        <f t="shared" si="219"/>
        <v>0</v>
      </c>
      <c r="BF584" s="168">
        <f t="shared" si="220"/>
        <v>0</v>
      </c>
      <c r="BG584" s="168">
        <f t="shared" si="221"/>
        <v>0</v>
      </c>
      <c r="BH584" s="168">
        <f t="shared" si="222"/>
        <v>0</v>
      </c>
      <c r="BI584" s="168">
        <f t="shared" si="223"/>
        <v>0</v>
      </c>
      <c r="BJ584" s="14" t="s">
        <v>153</v>
      </c>
      <c r="BK584" s="169">
        <f t="shared" si="224"/>
        <v>0</v>
      </c>
      <c r="BL584" s="14" t="s">
        <v>299</v>
      </c>
      <c r="BM584" s="167" t="s">
        <v>1559</v>
      </c>
    </row>
    <row r="585" spans="1:65" s="2" customFormat="1" ht="37.9" customHeight="1">
      <c r="A585" s="29"/>
      <c r="B585" s="121"/>
      <c r="C585" s="170" t="s">
        <v>1560</v>
      </c>
      <c r="D585" s="170" t="s">
        <v>220</v>
      </c>
      <c r="E585" s="171" t="s">
        <v>1561</v>
      </c>
      <c r="F585" s="172" t="s">
        <v>1562</v>
      </c>
      <c r="G585" s="173" t="s">
        <v>284</v>
      </c>
      <c r="H585" s="174">
        <v>30</v>
      </c>
      <c r="I585" s="175"/>
      <c r="J585" s="174">
        <f t="shared" si="215"/>
        <v>0</v>
      </c>
      <c r="K585" s="176"/>
      <c r="L585" s="177"/>
      <c r="M585" s="178" t="s">
        <v>1</v>
      </c>
      <c r="N585" s="179" t="s">
        <v>40</v>
      </c>
      <c r="O585" s="55"/>
      <c r="P585" s="165">
        <f t="shared" si="216"/>
        <v>0</v>
      </c>
      <c r="Q585" s="165">
        <v>0</v>
      </c>
      <c r="R585" s="165">
        <f t="shared" si="217"/>
        <v>0</v>
      </c>
      <c r="S585" s="165">
        <v>0</v>
      </c>
      <c r="T585" s="166">
        <f t="shared" si="218"/>
        <v>0</v>
      </c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29"/>
      <c r="AR585" s="167" t="s">
        <v>687</v>
      </c>
      <c r="AT585" s="167" t="s">
        <v>220</v>
      </c>
      <c r="AU585" s="167" t="s">
        <v>153</v>
      </c>
      <c r="AY585" s="14" t="s">
        <v>175</v>
      </c>
      <c r="BE585" s="168">
        <f t="shared" si="219"/>
        <v>0</v>
      </c>
      <c r="BF585" s="168">
        <f t="shared" si="220"/>
        <v>0</v>
      </c>
      <c r="BG585" s="168">
        <f t="shared" si="221"/>
        <v>0</v>
      </c>
      <c r="BH585" s="168">
        <f t="shared" si="222"/>
        <v>0</v>
      </c>
      <c r="BI585" s="168">
        <f t="shared" si="223"/>
        <v>0</v>
      </c>
      <c r="BJ585" s="14" t="s">
        <v>153</v>
      </c>
      <c r="BK585" s="169">
        <f t="shared" si="224"/>
        <v>0</v>
      </c>
      <c r="BL585" s="14" t="s">
        <v>299</v>
      </c>
      <c r="BM585" s="167" t="s">
        <v>1563</v>
      </c>
    </row>
    <row r="586" spans="1:65" s="2" customFormat="1" ht="24.2" customHeight="1">
      <c r="A586" s="29"/>
      <c r="B586" s="121"/>
      <c r="C586" s="170" t="s">
        <v>908</v>
      </c>
      <c r="D586" s="170" t="s">
        <v>220</v>
      </c>
      <c r="E586" s="171" t="s">
        <v>1564</v>
      </c>
      <c r="F586" s="172" t="s">
        <v>1565</v>
      </c>
      <c r="G586" s="173" t="s">
        <v>284</v>
      </c>
      <c r="H586" s="174">
        <v>0.01</v>
      </c>
      <c r="I586" s="175"/>
      <c r="J586" s="174">
        <f t="shared" si="215"/>
        <v>0</v>
      </c>
      <c r="K586" s="176"/>
      <c r="L586" s="177"/>
      <c r="M586" s="178" t="s">
        <v>1</v>
      </c>
      <c r="N586" s="179" t="s">
        <v>40</v>
      </c>
      <c r="O586" s="55"/>
      <c r="P586" s="165">
        <f t="shared" si="216"/>
        <v>0</v>
      </c>
      <c r="Q586" s="165">
        <v>0</v>
      </c>
      <c r="R586" s="165">
        <f t="shared" si="217"/>
        <v>0</v>
      </c>
      <c r="S586" s="165">
        <v>0</v>
      </c>
      <c r="T586" s="166">
        <f t="shared" si="218"/>
        <v>0</v>
      </c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29"/>
      <c r="AR586" s="167" t="s">
        <v>687</v>
      </c>
      <c r="AT586" s="167" t="s">
        <v>220</v>
      </c>
      <c r="AU586" s="167" t="s">
        <v>153</v>
      </c>
      <c r="AY586" s="14" t="s">
        <v>175</v>
      </c>
      <c r="BE586" s="168">
        <f t="shared" si="219"/>
        <v>0</v>
      </c>
      <c r="BF586" s="168">
        <f t="shared" si="220"/>
        <v>0</v>
      </c>
      <c r="BG586" s="168">
        <f t="shared" si="221"/>
        <v>0</v>
      </c>
      <c r="BH586" s="168">
        <f t="shared" si="222"/>
        <v>0</v>
      </c>
      <c r="BI586" s="168">
        <f t="shared" si="223"/>
        <v>0</v>
      </c>
      <c r="BJ586" s="14" t="s">
        <v>153</v>
      </c>
      <c r="BK586" s="169">
        <f t="shared" si="224"/>
        <v>0</v>
      </c>
      <c r="BL586" s="14" t="s">
        <v>299</v>
      </c>
      <c r="BM586" s="167" t="s">
        <v>1566</v>
      </c>
    </row>
    <row r="587" spans="1:65" s="12" customFormat="1" ht="25.9" customHeight="1">
      <c r="B587" s="143"/>
      <c r="D587" s="144" t="s">
        <v>73</v>
      </c>
      <c r="E587" s="145" t="s">
        <v>1567</v>
      </c>
      <c r="F587" s="145" t="s">
        <v>1568</v>
      </c>
      <c r="I587" s="146"/>
      <c r="J587" s="147">
        <f>BK587</f>
        <v>0</v>
      </c>
      <c r="L587" s="143"/>
      <c r="M587" s="148"/>
      <c r="N587" s="149"/>
      <c r="O587" s="149"/>
      <c r="P587" s="150">
        <f>P588+P600+P604+P609+P628+P635+P642+P675+P694</f>
        <v>0</v>
      </c>
      <c r="Q587" s="149"/>
      <c r="R587" s="150">
        <f>R588+R600+R604+R609+R628+R635+R642+R675+R694</f>
        <v>0</v>
      </c>
      <c r="S587" s="149"/>
      <c r="T587" s="151">
        <f>T588+T600+T604+T609+T628+T635+T642+T675+T694</f>
        <v>0</v>
      </c>
      <c r="AR587" s="144" t="s">
        <v>82</v>
      </c>
      <c r="AT587" s="152" t="s">
        <v>73</v>
      </c>
      <c r="AU587" s="152" t="s">
        <v>74</v>
      </c>
      <c r="AY587" s="144" t="s">
        <v>175</v>
      </c>
      <c r="BK587" s="153">
        <f>BK588+BK600+BK604+BK609+BK628+BK635+BK642+BK675+BK694</f>
        <v>0</v>
      </c>
    </row>
    <row r="588" spans="1:65" s="12" customFormat="1" ht="22.9" customHeight="1">
      <c r="B588" s="143"/>
      <c r="D588" s="144" t="s">
        <v>73</v>
      </c>
      <c r="E588" s="154" t="s">
        <v>1569</v>
      </c>
      <c r="F588" s="154" t="s">
        <v>1570</v>
      </c>
      <c r="I588" s="146"/>
      <c r="J588" s="155">
        <f>BK588</f>
        <v>0</v>
      </c>
      <c r="L588" s="143"/>
      <c r="M588" s="148"/>
      <c r="N588" s="149"/>
      <c r="O588" s="149"/>
      <c r="P588" s="150">
        <f>SUM(P589:P599)</f>
        <v>0</v>
      </c>
      <c r="Q588" s="149"/>
      <c r="R588" s="150">
        <f>SUM(R589:R599)</f>
        <v>0</v>
      </c>
      <c r="S588" s="149"/>
      <c r="T588" s="151">
        <f>SUM(T589:T599)</f>
        <v>0</v>
      </c>
      <c r="AR588" s="144" t="s">
        <v>82</v>
      </c>
      <c r="AT588" s="152" t="s">
        <v>73</v>
      </c>
      <c r="AU588" s="152" t="s">
        <v>82</v>
      </c>
      <c r="AY588" s="144" t="s">
        <v>175</v>
      </c>
      <c r="BK588" s="153">
        <f>SUM(BK589:BK599)</f>
        <v>0</v>
      </c>
    </row>
    <row r="589" spans="1:65" s="2" customFormat="1" ht="24.2" customHeight="1">
      <c r="A589" s="29"/>
      <c r="B589" s="121"/>
      <c r="C589" s="156" t="s">
        <v>1571</v>
      </c>
      <c r="D589" s="156" t="s">
        <v>177</v>
      </c>
      <c r="E589" s="157" t="s">
        <v>1572</v>
      </c>
      <c r="F589" s="158" t="s">
        <v>1573</v>
      </c>
      <c r="G589" s="159" t="s">
        <v>396</v>
      </c>
      <c r="H589" s="160">
        <v>500</v>
      </c>
      <c r="I589" s="161"/>
      <c r="J589" s="160">
        <f t="shared" ref="J589:J599" si="225">ROUND(I589*H589,3)</f>
        <v>0</v>
      </c>
      <c r="K589" s="162"/>
      <c r="L589" s="30"/>
      <c r="M589" s="163" t="s">
        <v>1</v>
      </c>
      <c r="N589" s="164" t="s">
        <v>40</v>
      </c>
      <c r="O589" s="55"/>
      <c r="P589" s="165">
        <f t="shared" ref="P589:P599" si="226">O589*H589</f>
        <v>0</v>
      </c>
      <c r="Q589" s="165">
        <v>0</v>
      </c>
      <c r="R589" s="165">
        <f t="shared" ref="R589:R599" si="227">Q589*H589</f>
        <v>0</v>
      </c>
      <c r="S589" s="165">
        <v>0</v>
      </c>
      <c r="T589" s="166">
        <f t="shared" ref="T589:T599" si="228">S589*H589</f>
        <v>0</v>
      </c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  <c r="AE589" s="29"/>
      <c r="AR589" s="167" t="s">
        <v>181</v>
      </c>
      <c r="AT589" s="167" t="s">
        <v>177</v>
      </c>
      <c r="AU589" s="167" t="s">
        <v>153</v>
      </c>
      <c r="AY589" s="14" t="s">
        <v>175</v>
      </c>
      <c r="BE589" s="168">
        <f t="shared" ref="BE589:BE599" si="229">IF(N589="základná",J589,0)</f>
        <v>0</v>
      </c>
      <c r="BF589" s="168">
        <f t="shared" ref="BF589:BF599" si="230">IF(N589="znížená",J589,0)</f>
        <v>0</v>
      </c>
      <c r="BG589" s="168">
        <f t="shared" ref="BG589:BG599" si="231">IF(N589="zákl. prenesená",J589,0)</f>
        <v>0</v>
      </c>
      <c r="BH589" s="168">
        <f t="shared" ref="BH589:BH599" si="232">IF(N589="zníž. prenesená",J589,0)</f>
        <v>0</v>
      </c>
      <c r="BI589" s="168">
        <f t="shared" ref="BI589:BI599" si="233">IF(N589="nulová",J589,0)</f>
        <v>0</v>
      </c>
      <c r="BJ589" s="14" t="s">
        <v>153</v>
      </c>
      <c r="BK589" s="169">
        <f t="shared" ref="BK589:BK599" si="234">ROUND(I589*H589,3)</f>
        <v>0</v>
      </c>
      <c r="BL589" s="14" t="s">
        <v>181</v>
      </c>
      <c r="BM589" s="167" t="s">
        <v>1574</v>
      </c>
    </row>
    <row r="590" spans="1:65" s="2" customFormat="1" ht="14.45" customHeight="1">
      <c r="A590" s="29"/>
      <c r="B590" s="121"/>
      <c r="C590" s="170" t="s">
        <v>911</v>
      </c>
      <c r="D590" s="170" t="s">
        <v>220</v>
      </c>
      <c r="E590" s="171" t="s">
        <v>1575</v>
      </c>
      <c r="F590" s="172" t="s">
        <v>1576</v>
      </c>
      <c r="G590" s="173" t="s">
        <v>396</v>
      </c>
      <c r="H590" s="174">
        <v>500</v>
      </c>
      <c r="I590" s="175"/>
      <c r="J590" s="174">
        <f t="shared" si="225"/>
        <v>0</v>
      </c>
      <c r="K590" s="176"/>
      <c r="L590" s="177"/>
      <c r="M590" s="178" t="s">
        <v>1</v>
      </c>
      <c r="N590" s="179" t="s">
        <v>40</v>
      </c>
      <c r="O590" s="55"/>
      <c r="P590" s="165">
        <f t="shared" si="226"/>
        <v>0</v>
      </c>
      <c r="Q590" s="165">
        <v>0</v>
      </c>
      <c r="R590" s="165">
        <f t="shared" si="227"/>
        <v>0</v>
      </c>
      <c r="S590" s="165">
        <v>0</v>
      </c>
      <c r="T590" s="166">
        <f t="shared" si="228"/>
        <v>0</v>
      </c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  <c r="AE590" s="29"/>
      <c r="AR590" s="167" t="s">
        <v>190</v>
      </c>
      <c r="AT590" s="167" t="s">
        <v>220</v>
      </c>
      <c r="AU590" s="167" t="s">
        <v>153</v>
      </c>
      <c r="AY590" s="14" t="s">
        <v>175</v>
      </c>
      <c r="BE590" s="168">
        <f t="shared" si="229"/>
        <v>0</v>
      </c>
      <c r="BF590" s="168">
        <f t="shared" si="230"/>
        <v>0</v>
      </c>
      <c r="BG590" s="168">
        <f t="shared" si="231"/>
        <v>0</v>
      </c>
      <c r="BH590" s="168">
        <f t="shared" si="232"/>
        <v>0</v>
      </c>
      <c r="BI590" s="168">
        <f t="shared" si="233"/>
        <v>0</v>
      </c>
      <c r="BJ590" s="14" t="s">
        <v>153</v>
      </c>
      <c r="BK590" s="169">
        <f t="shared" si="234"/>
        <v>0</v>
      </c>
      <c r="BL590" s="14" t="s">
        <v>181</v>
      </c>
      <c r="BM590" s="167" t="s">
        <v>1577</v>
      </c>
    </row>
    <row r="591" spans="1:65" s="2" customFormat="1" ht="24.2" customHeight="1">
      <c r="A591" s="29"/>
      <c r="B591" s="121"/>
      <c r="C591" s="156" t="s">
        <v>1578</v>
      </c>
      <c r="D591" s="156" t="s">
        <v>177</v>
      </c>
      <c r="E591" s="157" t="s">
        <v>1579</v>
      </c>
      <c r="F591" s="158" t="s">
        <v>1580</v>
      </c>
      <c r="G591" s="159" t="s">
        <v>1581</v>
      </c>
      <c r="H591" s="160">
        <v>51</v>
      </c>
      <c r="I591" s="161"/>
      <c r="J591" s="160">
        <f t="shared" si="225"/>
        <v>0</v>
      </c>
      <c r="K591" s="162"/>
      <c r="L591" s="30"/>
      <c r="M591" s="163" t="s">
        <v>1</v>
      </c>
      <c r="N591" s="164" t="s">
        <v>40</v>
      </c>
      <c r="O591" s="55"/>
      <c r="P591" s="165">
        <f t="shared" si="226"/>
        <v>0</v>
      </c>
      <c r="Q591" s="165">
        <v>0</v>
      </c>
      <c r="R591" s="165">
        <f t="shared" si="227"/>
        <v>0</v>
      </c>
      <c r="S591" s="165">
        <v>0</v>
      </c>
      <c r="T591" s="166">
        <f t="shared" si="228"/>
        <v>0</v>
      </c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  <c r="AE591" s="29"/>
      <c r="AR591" s="167" t="s">
        <v>181</v>
      </c>
      <c r="AT591" s="167" t="s">
        <v>177</v>
      </c>
      <c r="AU591" s="167" t="s">
        <v>153</v>
      </c>
      <c r="AY591" s="14" t="s">
        <v>175</v>
      </c>
      <c r="BE591" s="168">
        <f t="shared" si="229"/>
        <v>0</v>
      </c>
      <c r="BF591" s="168">
        <f t="shared" si="230"/>
        <v>0</v>
      </c>
      <c r="BG591" s="168">
        <f t="shared" si="231"/>
        <v>0</v>
      </c>
      <c r="BH591" s="168">
        <f t="shared" si="232"/>
        <v>0</v>
      </c>
      <c r="BI591" s="168">
        <f t="shared" si="233"/>
        <v>0</v>
      </c>
      <c r="BJ591" s="14" t="s">
        <v>153</v>
      </c>
      <c r="BK591" s="169">
        <f t="shared" si="234"/>
        <v>0</v>
      </c>
      <c r="BL591" s="14" t="s">
        <v>181</v>
      </c>
      <c r="BM591" s="167" t="s">
        <v>1582</v>
      </c>
    </row>
    <row r="592" spans="1:65" s="2" customFormat="1" ht="24.2" customHeight="1">
      <c r="A592" s="29"/>
      <c r="B592" s="121"/>
      <c r="C592" s="170" t="s">
        <v>914</v>
      </c>
      <c r="D592" s="170" t="s">
        <v>220</v>
      </c>
      <c r="E592" s="171" t="s">
        <v>1583</v>
      </c>
      <c r="F592" s="172" t="s">
        <v>1584</v>
      </c>
      <c r="G592" s="173" t="s">
        <v>1581</v>
      </c>
      <c r="H592" s="174">
        <v>16</v>
      </c>
      <c r="I592" s="175"/>
      <c r="J592" s="174">
        <f t="shared" si="225"/>
        <v>0</v>
      </c>
      <c r="K592" s="176"/>
      <c r="L592" s="177"/>
      <c r="M592" s="178" t="s">
        <v>1</v>
      </c>
      <c r="N592" s="179" t="s">
        <v>40</v>
      </c>
      <c r="O592" s="55"/>
      <c r="P592" s="165">
        <f t="shared" si="226"/>
        <v>0</v>
      </c>
      <c r="Q592" s="165">
        <v>0</v>
      </c>
      <c r="R592" s="165">
        <f t="shared" si="227"/>
        <v>0</v>
      </c>
      <c r="S592" s="165">
        <v>0</v>
      </c>
      <c r="T592" s="166">
        <f t="shared" si="228"/>
        <v>0</v>
      </c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  <c r="AE592" s="29"/>
      <c r="AR592" s="167" t="s">
        <v>190</v>
      </c>
      <c r="AT592" s="167" t="s">
        <v>220</v>
      </c>
      <c r="AU592" s="167" t="s">
        <v>153</v>
      </c>
      <c r="AY592" s="14" t="s">
        <v>175</v>
      </c>
      <c r="BE592" s="168">
        <f t="shared" si="229"/>
        <v>0</v>
      </c>
      <c r="BF592" s="168">
        <f t="shared" si="230"/>
        <v>0</v>
      </c>
      <c r="BG592" s="168">
        <f t="shared" si="231"/>
        <v>0</v>
      </c>
      <c r="BH592" s="168">
        <f t="shared" si="232"/>
        <v>0</v>
      </c>
      <c r="BI592" s="168">
        <f t="shared" si="233"/>
        <v>0</v>
      </c>
      <c r="BJ592" s="14" t="s">
        <v>153</v>
      </c>
      <c r="BK592" s="169">
        <f t="shared" si="234"/>
        <v>0</v>
      </c>
      <c r="BL592" s="14" t="s">
        <v>181</v>
      </c>
      <c r="BM592" s="167" t="s">
        <v>1585</v>
      </c>
    </row>
    <row r="593" spans="1:65" s="2" customFormat="1" ht="24.2" customHeight="1">
      <c r="A593" s="29"/>
      <c r="B593" s="121"/>
      <c r="C593" s="170" t="s">
        <v>1586</v>
      </c>
      <c r="D593" s="170" t="s">
        <v>220</v>
      </c>
      <c r="E593" s="171" t="s">
        <v>1587</v>
      </c>
      <c r="F593" s="172" t="s">
        <v>1588</v>
      </c>
      <c r="G593" s="173" t="s">
        <v>1581</v>
      </c>
      <c r="H593" s="174">
        <v>35</v>
      </c>
      <c r="I593" s="175"/>
      <c r="J593" s="174">
        <f t="shared" si="225"/>
        <v>0</v>
      </c>
      <c r="K593" s="176"/>
      <c r="L593" s="177"/>
      <c r="M593" s="178" t="s">
        <v>1</v>
      </c>
      <c r="N593" s="179" t="s">
        <v>40</v>
      </c>
      <c r="O593" s="55"/>
      <c r="P593" s="165">
        <f t="shared" si="226"/>
        <v>0</v>
      </c>
      <c r="Q593" s="165">
        <v>0</v>
      </c>
      <c r="R593" s="165">
        <f t="shared" si="227"/>
        <v>0</v>
      </c>
      <c r="S593" s="165">
        <v>0</v>
      </c>
      <c r="T593" s="166">
        <f t="shared" si="228"/>
        <v>0</v>
      </c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  <c r="AE593" s="29"/>
      <c r="AR593" s="167" t="s">
        <v>190</v>
      </c>
      <c r="AT593" s="167" t="s">
        <v>220</v>
      </c>
      <c r="AU593" s="167" t="s">
        <v>153</v>
      </c>
      <c r="AY593" s="14" t="s">
        <v>175</v>
      </c>
      <c r="BE593" s="168">
        <f t="shared" si="229"/>
        <v>0</v>
      </c>
      <c r="BF593" s="168">
        <f t="shared" si="230"/>
        <v>0</v>
      </c>
      <c r="BG593" s="168">
        <f t="shared" si="231"/>
        <v>0</v>
      </c>
      <c r="BH593" s="168">
        <f t="shared" si="232"/>
        <v>0</v>
      </c>
      <c r="BI593" s="168">
        <f t="shared" si="233"/>
        <v>0</v>
      </c>
      <c r="BJ593" s="14" t="s">
        <v>153</v>
      </c>
      <c r="BK593" s="169">
        <f t="shared" si="234"/>
        <v>0</v>
      </c>
      <c r="BL593" s="14" t="s">
        <v>181</v>
      </c>
      <c r="BM593" s="167" t="s">
        <v>1589</v>
      </c>
    </row>
    <row r="594" spans="1:65" s="2" customFormat="1" ht="24.2" customHeight="1">
      <c r="A594" s="29"/>
      <c r="B594" s="121"/>
      <c r="C594" s="156" t="s">
        <v>921</v>
      </c>
      <c r="D594" s="156" t="s">
        <v>177</v>
      </c>
      <c r="E594" s="157" t="s">
        <v>1590</v>
      </c>
      <c r="F594" s="158" t="s">
        <v>1591</v>
      </c>
      <c r="G594" s="159" t="s">
        <v>1581</v>
      </c>
      <c r="H594" s="160">
        <v>20</v>
      </c>
      <c r="I594" s="161"/>
      <c r="J594" s="160">
        <f t="shared" si="225"/>
        <v>0</v>
      </c>
      <c r="K594" s="162"/>
      <c r="L594" s="30"/>
      <c r="M594" s="163" t="s">
        <v>1</v>
      </c>
      <c r="N594" s="164" t="s">
        <v>40</v>
      </c>
      <c r="O594" s="55"/>
      <c r="P594" s="165">
        <f t="shared" si="226"/>
        <v>0</v>
      </c>
      <c r="Q594" s="165">
        <v>0</v>
      </c>
      <c r="R594" s="165">
        <f t="shared" si="227"/>
        <v>0</v>
      </c>
      <c r="S594" s="165">
        <v>0</v>
      </c>
      <c r="T594" s="166">
        <f t="shared" si="228"/>
        <v>0</v>
      </c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29"/>
      <c r="AR594" s="167" t="s">
        <v>181</v>
      </c>
      <c r="AT594" s="167" t="s">
        <v>177</v>
      </c>
      <c r="AU594" s="167" t="s">
        <v>153</v>
      </c>
      <c r="AY594" s="14" t="s">
        <v>175</v>
      </c>
      <c r="BE594" s="168">
        <f t="shared" si="229"/>
        <v>0</v>
      </c>
      <c r="BF594" s="168">
        <f t="shared" si="230"/>
        <v>0</v>
      </c>
      <c r="BG594" s="168">
        <f t="shared" si="231"/>
        <v>0</v>
      </c>
      <c r="BH594" s="168">
        <f t="shared" si="232"/>
        <v>0</v>
      </c>
      <c r="BI594" s="168">
        <f t="shared" si="233"/>
        <v>0</v>
      </c>
      <c r="BJ594" s="14" t="s">
        <v>153</v>
      </c>
      <c r="BK594" s="169">
        <f t="shared" si="234"/>
        <v>0</v>
      </c>
      <c r="BL594" s="14" t="s">
        <v>181</v>
      </c>
      <c r="BM594" s="167" t="s">
        <v>1592</v>
      </c>
    </row>
    <row r="595" spans="1:65" s="2" customFormat="1" ht="37.9" customHeight="1">
      <c r="A595" s="29"/>
      <c r="B595" s="121"/>
      <c r="C595" s="170" t="s">
        <v>1593</v>
      </c>
      <c r="D595" s="170" t="s">
        <v>220</v>
      </c>
      <c r="E595" s="171" t="s">
        <v>1594</v>
      </c>
      <c r="F595" s="172" t="s">
        <v>1595</v>
      </c>
      <c r="G595" s="173" t="s">
        <v>1581</v>
      </c>
      <c r="H595" s="174">
        <v>20</v>
      </c>
      <c r="I595" s="175"/>
      <c r="J595" s="174">
        <f t="shared" si="225"/>
        <v>0</v>
      </c>
      <c r="K595" s="176"/>
      <c r="L595" s="177"/>
      <c r="M595" s="178" t="s">
        <v>1</v>
      </c>
      <c r="N595" s="179" t="s">
        <v>40</v>
      </c>
      <c r="O595" s="55"/>
      <c r="P595" s="165">
        <f t="shared" si="226"/>
        <v>0</v>
      </c>
      <c r="Q595" s="165">
        <v>0</v>
      </c>
      <c r="R595" s="165">
        <f t="shared" si="227"/>
        <v>0</v>
      </c>
      <c r="S595" s="165">
        <v>0</v>
      </c>
      <c r="T595" s="166">
        <f t="shared" si="228"/>
        <v>0</v>
      </c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29"/>
      <c r="AR595" s="167" t="s">
        <v>190</v>
      </c>
      <c r="AT595" s="167" t="s">
        <v>220</v>
      </c>
      <c r="AU595" s="167" t="s">
        <v>153</v>
      </c>
      <c r="AY595" s="14" t="s">
        <v>175</v>
      </c>
      <c r="BE595" s="168">
        <f t="shared" si="229"/>
        <v>0</v>
      </c>
      <c r="BF595" s="168">
        <f t="shared" si="230"/>
        <v>0</v>
      </c>
      <c r="BG595" s="168">
        <f t="shared" si="231"/>
        <v>0</v>
      </c>
      <c r="BH595" s="168">
        <f t="shared" si="232"/>
        <v>0</v>
      </c>
      <c r="BI595" s="168">
        <f t="shared" si="233"/>
        <v>0</v>
      </c>
      <c r="BJ595" s="14" t="s">
        <v>153</v>
      </c>
      <c r="BK595" s="169">
        <f t="shared" si="234"/>
        <v>0</v>
      </c>
      <c r="BL595" s="14" t="s">
        <v>181</v>
      </c>
      <c r="BM595" s="167" t="s">
        <v>1596</v>
      </c>
    </row>
    <row r="596" spans="1:65" s="2" customFormat="1" ht="37.9" customHeight="1">
      <c r="A596" s="29"/>
      <c r="B596" s="121"/>
      <c r="C596" s="156" t="s">
        <v>924</v>
      </c>
      <c r="D596" s="156" t="s">
        <v>177</v>
      </c>
      <c r="E596" s="157" t="s">
        <v>1597</v>
      </c>
      <c r="F596" s="158" t="s">
        <v>1598</v>
      </c>
      <c r="G596" s="159" t="s">
        <v>1581</v>
      </c>
      <c r="H596" s="160">
        <v>140</v>
      </c>
      <c r="I596" s="161"/>
      <c r="J596" s="160">
        <f t="shared" si="225"/>
        <v>0</v>
      </c>
      <c r="K596" s="162"/>
      <c r="L596" s="30"/>
      <c r="M596" s="163" t="s">
        <v>1</v>
      </c>
      <c r="N596" s="164" t="s">
        <v>40</v>
      </c>
      <c r="O596" s="55"/>
      <c r="P596" s="165">
        <f t="shared" si="226"/>
        <v>0</v>
      </c>
      <c r="Q596" s="165">
        <v>0</v>
      </c>
      <c r="R596" s="165">
        <f t="shared" si="227"/>
        <v>0</v>
      </c>
      <c r="S596" s="165">
        <v>0</v>
      </c>
      <c r="T596" s="166">
        <f t="shared" si="228"/>
        <v>0</v>
      </c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  <c r="AR596" s="167" t="s">
        <v>181</v>
      </c>
      <c r="AT596" s="167" t="s">
        <v>177</v>
      </c>
      <c r="AU596" s="167" t="s">
        <v>153</v>
      </c>
      <c r="AY596" s="14" t="s">
        <v>175</v>
      </c>
      <c r="BE596" s="168">
        <f t="shared" si="229"/>
        <v>0</v>
      </c>
      <c r="BF596" s="168">
        <f t="shared" si="230"/>
        <v>0</v>
      </c>
      <c r="BG596" s="168">
        <f t="shared" si="231"/>
        <v>0</v>
      </c>
      <c r="BH596" s="168">
        <f t="shared" si="232"/>
        <v>0</v>
      </c>
      <c r="BI596" s="168">
        <f t="shared" si="233"/>
        <v>0</v>
      </c>
      <c r="BJ596" s="14" t="s">
        <v>153</v>
      </c>
      <c r="BK596" s="169">
        <f t="shared" si="234"/>
        <v>0</v>
      </c>
      <c r="BL596" s="14" t="s">
        <v>181</v>
      </c>
      <c r="BM596" s="167" t="s">
        <v>1599</v>
      </c>
    </row>
    <row r="597" spans="1:65" s="2" customFormat="1" ht="24.2" customHeight="1">
      <c r="A597" s="29"/>
      <c r="B597" s="121"/>
      <c r="C597" s="170" t="s">
        <v>1600</v>
      </c>
      <c r="D597" s="170" t="s">
        <v>220</v>
      </c>
      <c r="E597" s="171" t="s">
        <v>1601</v>
      </c>
      <c r="F597" s="172" t="s">
        <v>1602</v>
      </c>
      <c r="G597" s="173" t="s">
        <v>1581</v>
      </c>
      <c r="H597" s="174">
        <v>140</v>
      </c>
      <c r="I597" s="175"/>
      <c r="J597" s="174">
        <f t="shared" si="225"/>
        <v>0</v>
      </c>
      <c r="K597" s="176"/>
      <c r="L597" s="177"/>
      <c r="M597" s="178" t="s">
        <v>1</v>
      </c>
      <c r="N597" s="179" t="s">
        <v>40</v>
      </c>
      <c r="O597" s="55"/>
      <c r="P597" s="165">
        <f t="shared" si="226"/>
        <v>0</v>
      </c>
      <c r="Q597" s="165">
        <v>0</v>
      </c>
      <c r="R597" s="165">
        <f t="shared" si="227"/>
        <v>0</v>
      </c>
      <c r="S597" s="165">
        <v>0</v>
      </c>
      <c r="T597" s="166">
        <f t="shared" si="228"/>
        <v>0</v>
      </c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  <c r="AE597" s="29"/>
      <c r="AR597" s="167" t="s">
        <v>190</v>
      </c>
      <c r="AT597" s="167" t="s">
        <v>220</v>
      </c>
      <c r="AU597" s="167" t="s">
        <v>153</v>
      </c>
      <c r="AY597" s="14" t="s">
        <v>175</v>
      </c>
      <c r="BE597" s="168">
        <f t="shared" si="229"/>
        <v>0</v>
      </c>
      <c r="BF597" s="168">
        <f t="shared" si="230"/>
        <v>0</v>
      </c>
      <c r="BG597" s="168">
        <f t="shared" si="231"/>
        <v>0</v>
      </c>
      <c r="BH597" s="168">
        <f t="shared" si="232"/>
        <v>0</v>
      </c>
      <c r="BI597" s="168">
        <f t="shared" si="233"/>
        <v>0</v>
      </c>
      <c r="BJ597" s="14" t="s">
        <v>153</v>
      </c>
      <c r="BK597" s="169">
        <f t="shared" si="234"/>
        <v>0</v>
      </c>
      <c r="BL597" s="14" t="s">
        <v>181</v>
      </c>
      <c r="BM597" s="167" t="s">
        <v>1603</v>
      </c>
    </row>
    <row r="598" spans="1:65" s="2" customFormat="1" ht="14.45" customHeight="1">
      <c r="A598" s="29"/>
      <c r="B598" s="121"/>
      <c r="C598" s="156" t="s">
        <v>928</v>
      </c>
      <c r="D598" s="156" t="s">
        <v>177</v>
      </c>
      <c r="E598" s="157" t="s">
        <v>1604</v>
      </c>
      <c r="F598" s="158" t="s">
        <v>1605</v>
      </c>
      <c r="G598" s="159" t="s">
        <v>1581</v>
      </c>
      <c r="H598" s="160">
        <v>35</v>
      </c>
      <c r="I598" s="161"/>
      <c r="J598" s="160">
        <f t="shared" si="225"/>
        <v>0</v>
      </c>
      <c r="K598" s="162"/>
      <c r="L598" s="30"/>
      <c r="M598" s="163" t="s">
        <v>1</v>
      </c>
      <c r="N598" s="164" t="s">
        <v>40</v>
      </c>
      <c r="O598" s="55"/>
      <c r="P598" s="165">
        <f t="shared" si="226"/>
        <v>0</v>
      </c>
      <c r="Q598" s="165">
        <v>0</v>
      </c>
      <c r="R598" s="165">
        <f t="shared" si="227"/>
        <v>0</v>
      </c>
      <c r="S598" s="165">
        <v>0</v>
      </c>
      <c r="T598" s="166">
        <f t="shared" si="228"/>
        <v>0</v>
      </c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R598" s="167" t="s">
        <v>181</v>
      </c>
      <c r="AT598" s="167" t="s">
        <v>177</v>
      </c>
      <c r="AU598" s="167" t="s">
        <v>153</v>
      </c>
      <c r="AY598" s="14" t="s">
        <v>175</v>
      </c>
      <c r="BE598" s="168">
        <f t="shared" si="229"/>
        <v>0</v>
      </c>
      <c r="BF598" s="168">
        <f t="shared" si="230"/>
        <v>0</v>
      </c>
      <c r="BG598" s="168">
        <f t="shared" si="231"/>
        <v>0</v>
      </c>
      <c r="BH598" s="168">
        <f t="shared" si="232"/>
        <v>0</v>
      </c>
      <c r="BI598" s="168">
        <f t="shared" si="233"/>
        <v>0</v>
      </c>
      <c r="BJ598" s="14" t="s">
        <v>153</v>
      </c>
      <c r="BK598" s="169">
        <f t="shared" si="234"/>
        <v>0</v>
      </c>
      <c r="BL598" s="14" t="s">
        <v>181</v>
      </c>
      <c r="BM598" s="167" t="s">
        <v>1606</v>
      </c>
    </row>
    <row r="599" spans="1:65" s="2" customFormat="1" ht="14.45" customHeight="1">
      <c r="A599" s="29"/>
      <c r="B599" s="121"/>
      <c r="C599" s="170" t="s">
        <v>1607</v>
      </c>
      <c r="D599" s="170" t="s">
        <v>220</v>
      </c>
      <c r="E599" s="171" t="s">
        <v>1608</v>
      </c>
      <c r="F599" s="172" t="s">
        <v>1609</v>
      </c>
      <c r="G599" s="173" t="s">
        <v>1581</v>
      </c>
      <c r="H599" s="174">
        <v>35</v>
      </c>
      <c r="I599" s="175"/>
      <c r="J599" s="174">
        <f t="shared" si="225"/>
        <v>0</v>
      </c>
      <c r="K599" s="176"/>
      <c r="L599" s="177"/>
      <c r="M599" s="178" t="s">
        <v>1</v>
      </c>
      <c r="N599" s="179" t="s">
        <v>40</v>
      </c>
      <c r="O599" s="55"/>
      <c r="P599" s="165">
        <f t="shared" si="226"/>
        <v>0</v>
      </c>
      <c r="Q599" s="165">
        <v>0</v>
      </c>
      <c r="R599" s="165">
        <f t="shared" si="227"/>
        <v>0</v>
      </c>
      <c r="S599" s="165">
        <v>0</v>
      </c>
      <c r="T599" s="166">
        <f t="shared" si="228"/>
        <v>0</v>
      </c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  <c r="AE599" s="29"/>
      <c r="AR599" s="167" t="s">
        <v>190</v>
      </c>
      <c r="AT599" s="167" t="s">
        <v>220</v>
      </c>
      <c r="AU599" s="167" t="s">
        <v>153</v>
      </c>
      <c r="AY599" s="14" t="s">
        <v>175</v>
      </c>
      <c r="BE599" s="168">
        <f t="shared" si="229"/>
        <v>0</v>
      </c>
      <c r="BF599" s="168">
        <f t="shared" si="230"/>
        <v>0</v>
      </c>
      <c r="BG599" s="168">
        <f t="shared" si="231"/>
        <v>0</v>
      </c>
      <c r="BH599" s="168">
        <f t="shared" si="232"/>
        <v>0</v>
      </c>
      <c r="BI599" s="168">
        <f t="shared" si="233"/>
        <v>0</v>
      </c>
      <c r="BJ599" s="14" t="s">
        <v>153</v>
      </c>
      <c r="BK599" s="169">
        <f t="shared" si="234"/>
        <v>0</v>
      </c>
      <c r="BL599" s="14" t="s">
        <v>181</v>
      </c>
      <c r="BM599" s="167" t="s">
        <v>1610</v>
      </c>
    </row>
    <row r="600" spans="1:65" s="12" customFormat="1" ht="22.9" customHeight="1">
      <c r="B600" s="143"/>
      <c r="D600" s="144" t="s">
        <v>73</v>
      </c>
      <c r="E600" s="154" t="s">
        <v>1611</v>
      </c>
      <c r="F600" s="154" t="s">
        <v>1612</v>
      </c>
      <c r="I600" s="146"/>
      <c r="J600" s="155">
        <f>BK600</f>
        <v>0</v>
      </c>
      <c r="L600" s="143"/>
      <c r="M600" s="148"/>
      <c r="N600" s="149"/>
      <c r="O600" s="149"/>
      <c r="P600" s="150">
        <f>SUM(P601:P603)</f>
        <v>0</v>
      </c>
      <c r="Q600" s="149"/>
      <c r="R600" s="150">
        <f>SUM(R601:R603)</f>
        <v>0</v>
      </c>
      <c r="S600" s="149"/>
      <c r="T600" s="151">
        <f>SUM(T601:T603)</f>
        <v>0</v>
      </c>
      <c r="AR600" s="144" t="s">
        <v>82</v>
      </c>
      <c r="AT600" s="152" t="s">
        <v>73</v>
      </c>
      <c r="AU600" s="152" t="s">
        <v>82</v>
      </c>
      <c r="AY600" s="144" t="s">
        <v>175</v>
      </c>
      <c r="BK600" s="153">
        <f>SUM(BK601:BK603)</f>
        <v>0</v>
      </c>
    </row>
    <row r="601" spans="1:65" s="2" customFormat="1" ht="14.45" customHeight="1">
      <c r="A601" s="29"/>
      <c r="B601" s="121"/>
      <c r="C601" s="156" t="s">
        <v>933</v>
      </c>
      <c r="D601" s="156" t="s">
        <v>177</v>
      </c>
      <c r="E601" s="157" t="s">
        <v>1613</v>
      </c>
      <c r="F601" s="158" t="s">
        <v>1614</v>
      </c>
      <c r="G601" s="159" t="s">
        <v>1581</v>
      </c>
      <c r="H601" s="160">
        <v>71</v>
      </c>
      <c r="I601" s="161"/>
      <c r="J601" s="160">
        <f>ROUND(I601*H601,3)</f>
        <v>0</v>
      </c>
      <c r="K601" s="162"/>
      <c r="L601" s="30"/>
      <c r="M601" s="163" t="s">
        <v>1</v>
      </c>
      <c r="N601" s="164" t="s">
        <v>40</v>
      </c>
      <c r="O601" s="55"/>
      <c r="P601" s="165">
        <f>O601*H601</f>
        <v>0</v>
      </c>
      <c r="Q601" s="165">
        <v>0</v>
      </c>
      <c r="R601" s="165">
        <f>Q601*H601</f>
        <v>0</v>
      </c>
      <c r="S601" s="165">
        <v>0</v>
      </c>
      <c r="T601" s="166">
        <f>S601*H601</f>
        <v>0</v>
      </c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  <c r="AE601" s="29"/>
      <c r="AR601" s="167" t="s">
        <v>181</v>
      </c>
      <c r="AT601" s="167" t="s">
        <v>177</v>
      </c>
      <c r="AU601" s="167" t="s">
        <v>153</v>
      </c>
      <c r="AY601" s="14" t="s">
        <v>175</v>
      </c>
      <c r="BE601" s="168">
        <f>IF(N601="základná",J601,0)</f>
        <v>0</v>
      </c>
      <c r="BF601" s="168">
        <f>IF(N601="znížená",J601,0)</f>
        <v>0</v>
      </c>
      <c r="BG601" s="168">
        <f>IF(N601="zákl. prenesená",J601,0)</f>
        <v>0</v>
      </c>
      <c r="BH601" s="168">
        <f>IF(N601="zníž. prenesená",J601,0)</f>
        <v>0</v>
      </c>
      <c r="BI601" s="168">
        <f>IF(N601="nulová",J601,0)</f>
        <v>0</v>
      </c>
      <c r="BJ601" s="14" t="s">
        <v>153</v>
      </c>
      <c r="BK601" s="169">
        <f>ROUND(I601*H601,3)</f>
        <v>0</v>
      </c>
      <c r="BL601" s="14" t="s">
        <v>181</v>
      </c>
      <c r="BM601" s="167" t="s">
        <v>1615</v>
      </c>
    </row>
    <row r="602" spans="1:65" s="2" customFormat="1" ht="14.45" customHeight="1">
      <c r="A602" s="29"/>
      <c r="B602" s="121"/>
      <c r="C602" s="156" t="s">
        <v>1616</v>
      </c>
      <c r="D602" s="156" t="s">
        <v>177</v>
      </c>
      <c r="E602" s="157" t="s">
        <v>1617</v>
      </c>
      <c r="F602" s="158" t="s">
        <v>1618</v>
      </c>
      <c r="G602" s="159" t="s">
        <v>1581</v>
      </c>
      <c r="H602" s="160">
        <v>1</v>
      </c>
      <c r="I602" s="161"/>
      <c r="J602" s="160">
        <f>ROUND(I602*H602,3)</f>
        <v>0</v>
      </c>
      <c r="K602" s="162"/>
      <c r="L602" s="30"/>
      <c r="M602" s="163" t="s">
        <v>1</v>
      </c>
      <c r="N602" s="164" t="s">
        <v>40</v>
      </c>
      <c r="O602" s="55"/>
      <c r="P602" s="165">
        <f>O602*H602</f>
        <v>0</v>
      </c>
      <c r="Q602" s="165">
        <v>0</v>
      </c>
      <c r="R602" s="165">
        <f>Q602*H602</f>
        <v>0</v>
      </c>
      <c r="S602" s="165">
        <v>0</v>
      </c>
      <c r="T602" s="166">
        <f>S602*H602</f>
        <v>0</v>
      </c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  <c r="AE602" s="29"/>
      <c r="AR602" s="167" t="s">
        <v>181</v>
      </c>
      <c r="AT602" s="167" t="s">
        <v>177</v>
      </c>
      <c r="AU602" s="167" t="s">
        <v>153</v>
      </c>
      <c r="AY602" s="14" t="s">
        <v>175</v>
      </c>
      <c r="BE602" s="168">
        <f>IF(N602="základná",J602,0)</f>
        <v>0</v>
      </c>
      <c r="BF602" s="168">
        <f>IF(N602="znížená",J602,0)</f>
        <v>0</v>
      </c>
      <c r="BG602" s="168">
        <f>IF(N602="zákl. prenesená",J602,0)</f>
        <v>0</v>
      </c>
      <c r="BH602" s="168">
        <f>IF(N602="zníž. prenesená",J602,0)</f>
        <v>0</v>
      </c>
      <c r="BI602" s="168">
        <f>IF(N602="nulová",J602,0)</f>
        <v>0</v>
      </c>
      <c r="BJ602" s="14" t="s">
        <v>153</v>
      </c>
      <c r="BK602" s="169">
        <f>ROUND(I602*H602,3)</f>
        <v>0</v>
      </c>
      <c r="BL602" s="14" t="s">
        <v>181</v>
      </c>
      <c r="BM602" s="167" t="s">
        <v>1619</v>
      </c>
    </row>
    <row r="603" spans="1:65" s="2" customFormat="1" ht="24.2" customHeight="1">
      <c r="A603" s="29"/>
      <c r="B603" s="121"/>
      <c r="C603" s="156" t="s">
        <v>937</v>
      </c>
      <c r="D603" s="156" t="s">
        <v>177</v>
      </c>
      <c r="E603" s="157" t="s">
        <v>1620</v>
      </c>
      <c r="F603" s="158" t="s">
        <v>1621</v>
      </c>
      <c r="G603" s="159" t="s">
        <v>396</v>
      </c>
      <c r="H603" s="160">
        <v>800</v>
      </c>
      <c r="I603" s="161"/>
      <c r="J603" s="160">
        <f>ROUND(I603*H603,3)</f>
        <v>0</v>
      </c>
      <c r="K603" s="162"/>
      <c r="L603" s="30"/>
      <c r="M603" s="163" t="s">
        <v>1</v>
      </c>
      <c r="N603" s="164" t="s">
        <v>40</v>
      </c>
      <c r="O603" s="55"/>
      <c r="P603" s="165">
        <f>O603*H603</f>
        <v>0</v>
      </c>
      <c r="Q603" s="165">
        <v>0</v>
      </c>
      <c r="R603" s="165">
        <f>Q603*H603</f>
        <v>0</v>
      </c>
      <c r="S603" s="165">
        <v>0</v>
      </c>
      <c r="T603" s="166">
        <f>S603*H603</f>
        <v>0</v>
      </c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  <c r="AE603" s="29"/>
      <c r="AR603" s="167" t="s">
        <v>181</v>
      </c>
      <c r="AT603" s="167" t="s">
        <v>177</v>
      </c>
      <c r="AU603" s="167" t="s">
        <v>153</v>
      </c>
      <c r="AY603" s="14" t="s">
        <v>175</v>
      </c>
      <c r="BE603" s="168">
        <f>IF(N603="základná",J603,0)</f>
        <v>0</v>
      </c>
      <c r="BF603" s="168">
        <f>IF(N603="znížená",J603,0)</f>
        <v>0</v>
      </c>
      <c r="BG603" s="168">
        <f>IF(N603="zákl. prenesená",J603,0)</f>
        <v>0</v>
      </c>
      <c r="BH603" s="168">
        <f>IF(N603="zníž. prenesená",J603,0)</f>
        <v>0</v>
      </c>
      <c r="BI603" s="168">
        <f>IF(N603="nulová",J603,0)</f>
        <v>0</v>
      </c>
      <c r="BJ603" s="14" t="s">
        <v>153</v>
      </c>
      <c r="BK603" s="169">
        <f>ROUND(I603*H603,3)</f>
        <v>0</v>
      </c>
      <c r="BL603" s="14" t="s">
        <v>181</v>
      </c>
      <c r="BM603" s="167" t="s">
        <v>1622</v>
      </c>
    </row>
    <row r="604" spans="1:65" s="12" customFormat="1" ht="22.9" customHeight="1">
      <c r="B604" s="143"/>
      <c r="D604" s="144" t="s">
        <v>73</v>
      </c>
      <c r="E604" s="154" t="s">
        <v>1623</v>
      </c>
      <c r="F604" s="154" t="s">
        <v>1624</v>
      </c>
      <c r="I604" s="146"/>
      <c r="J604" s="155">
        <f>BK604</f>
        <v>0</v>
      </c>
      <c r="L604" s="143"/>
      <c r="M604" s="148"/>
      <c r="N604" s="149"/>
      <c r="O604" s="149"/>
      <c r="P604" s="150">
        <f>SUM(P605:P608)</f>
        <v>0</v>
      </c>
      <c r="Q604" s="149"/>
      <c r="R604" s="150">
        <f>SUM(R605:R608)</f>
        <v>0</v>
      </c>
      <c r="S604" s="149"/>
      <c r="T604" s="151">
        <f>SUM(T605:T608)</f>
        <v>0</v>
      </c>
      <c r="AR604" s="144" t="s">
        <v>82</v>
      </c>
      <c r="AT604" s="152" t="s">
        <v>73</v>
      </c>
      <c r="AU604" s="152" t="s">
        <v>82</v>
      </c>
      <c r="AY604" s="144" t="s">
        <v>175</v>
      </c>
      <c r="BK604" s="153">
        <f>SUM(BK605:BK608)</f>
        <v>0</v>
      </c>
    </row>
    <row r="605" spans="1:65" s="2" customFormat="1" ht="24.2" customHeight="1">
      <c r="A605" s="29"/>
      <c r="B605" s="121"/>
      <c r="C605" s="156" t="s">
        <v>1625</v>
      </c>
      <c r="D605" s="156" t="s">
        <v>177</v>
      </c>
      <c r="E605" s="157" t="s">
        <v>1626</v>
      </c>
      <c r="F605" s="158" t="s">
        <v>1627</v>
      </c>
      <c r="G605" s="159" t="s">
        <v>1581</v>
      </c>
      <c r="H605" s="160">
        <v>44</v>
      </c>
      <c r="I605" s="161"/>
      <c r="J605" s="160">
        <f>ROUND(I605*H605,3)</f>
        <v>0</v>
      </c>
      <c r="K605" s="162"/>
      <c r="L605" s="30"/>
      <c r="M605" s="163" t="s">
        <v>1</v>
      </c>
      <c r="N605" s="164" t="s">
        <v>40</v>
      </c>
      <c r="O605" s="55"/>
      <c r="P605" s="165">
        <f>O605*H605</f>
        <v>0</v>
      </c>
      <c r="Q605" s="165">
        <v>0</v>
      </c>
      <c r="R605" s="165">
        <f>Q605*H605</f>
        <v>0</v>
      </c>
      <c r="S605" s="165">
        <v>0</v>
      </c>
      <c r="T605" s="166">
        <f>S605*H605</f>
        <v>0</v>
      </c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29"/>
      <c r="AR605" s="167" t="s">
        <v>181</v>
      </c>
      <c r="AT605" s="167" t="s">
        <v>177</v>
      </c>
      <c r="AU605" s="167" t="s">
        <v>153</v>
      </c>
      <c r="AY605" s="14" t="s">
        <v>175</v>
      </c>
      <c r="BE605" s="168">
        <f>IF(N605="základná",J605,0)</f>
        <v>0</v>
      </c>
      <c r="BF605" s="168">
        <f>IF(N605="znížená",J605,0)</f>
        <v>0</v>
      </c>
      <c r="BG605" s="168">
        <f>IF(N605="zákl. prenesená",J605,0)</f>
        <v>0</v>
      </c>
      <c r="BH605" s="168">
        <f>IF(N605="zníž. prenesená",J605,0)</f>
        <v>0</v>
      </c>
      <c r="BI605" s="168">
        <f>IF(N605="nulová",J605,0)</f>
        <v>0</v>
      </c>
      <c r="BJ605" s="14" t="s">
        <v>153</v>
      </c>
      <c r="BK605" s="169">
        <f>ROUND(I605*H605,3)</f>
        <v>0</v>
      </c>
      <c r="BL605" s="14" t="s">
        <v>181</v>
      </c>
      <c r="BM605" s="167" t="s">
        <v>1628</v>
      </c>
    </row>
    <row r="606" spans="1:65" s="2" customFormat="1" ht="24.2" customHeight="1">
      <c r="A606" s="29"/>
      <c r="B606" s="121"/>
      <c r="C606" s="156" t="s">
        <v>940</v>
      </c>
      <c r="D606" s="156" t="s">
        <v>177</v>
      </c>
      <c r="E606" s="157" t="s">
        <v>1629</v>
      </c>
      <c r="F606" s="158" t="s">
        <v>1630</v>
      </c>
      <c r="G606" s="159" t="s">
        <v>1581</v>
      </c>
      <c r="H606" s="160">
        <v>4</v>
      </c>
      <c r="I606" s="161"/>
      <c r="J606" s="160">
        <f>ROUND(I606*H606,3)</f>
        <v>0</v>
      </c>
      <c r="K606" s="162"/>
      <c r="L606" s="30"/>
      <c r="M606" s="163" t="s">
        <v>1</v>
      </c>
      <c r="N606" s="164" t="s">
        <v>40</v>
      </c>
      <c r="O606" s="55"/>
      <c r="P606" s="165">
        <f>O606*H606</f>
        <v>0</v>
      </c>
      <c r="Q606" s="165">
        <v>0</v>
      </c>
      <c r="R606" s="165">
        <f>Q606*H606</f>
        <v>0</v>
      </c>
      <c r="S606" s="165">
        <v>0</v>
      </c>
      <c r="T606" s="166">
        <f>S606*H606</f>
        <v>0</v>
      </c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29"/>
      <c r="AR606" s="167" t="s">
        <v>181</v>
      </c>
      <c r="AT606" s="167" t="s">
        <v>177</v>
      </c>
      <c r="AU606" s="167" t="s">
        <v>153</v>
      </c>
      <c r="AY606" s="14" t="s">
        <v>175</v>
      </c>
      <c r="BE606" s="168">
        <f>IF(N606="základná",J606,0)</f>
        <v>0</v>
      </c>
      <c r="BF606" s="168">
        <f>IF(N606="znížená",J606,0)</f>
        <v>0</v>
      </c>
      <c r="BG606" s="168">
        <f>IF(N606="zákl. prenesená",J606,0)</f>
        <v>0</v>
      </c>
      <c r="BH606" s="168">
        <f>IF(N606="zníž. prenesená",J606,0)</f>
        <v>0</v>
      </c>
      <c r="BI606" s="168">
        <f>IF(N606="nulová",J606,0)</f>
        <v>0</v>
      </c>
      <c r="BJ606" s="14" t="s">
        <v>153</v>
      </c>
      <c r="BK606" s="169">
        <f>ROUND(I606*H606,3)</f>
        <v>0</v>
      </c>
      <c r="BL606" s="14" t="s">
        <v>181</v>
      </c>
      <c r="BM606" s="167" t="s">
        <v>1631</v>
      </c>
    </row>
    <row r="607" spans="1:65" s="2" customFormat="1" ht="24.2" customHeight="1">
      <c r="A607" s="29"/>
      <c r="B607" s="121"/>
      <c r="C607" s="156" t="s">
        <v>1632</v>
      </c>
      <c r="D607" s="156" t="s">
        <v>177</v>
      </c>
      <c r="E607" s="157" t="s">
        <v>1633</v>
      </c>
      <c r="F607" s="158" t="s">
        <v>1634</v>
      </c>
      <c r="G607" s="159" t="s">
        <v>1581</v>
      </c>
      <c r="H607" s="160">
        <v>1</v>
      </c>
      <c r="I607" s="161"/>
      <c r="J607" s="160">
        <f>ROUND(I607*H607,3)</f>
        <v>0</v>
      </c>
      <c r="K607" s="162"/>
      <c r="L607" s="30"/>
      <c r="M607" s="163" t="s">
        <v>1</v>
      </c>
      <c r="N607" s="164" t="s">
        <v>40</v>
      </c>
      <c r="O607" s="55"/>
      <c r="P607" s="165">
        <f>O607*H607</f>
        <v>0</v>
      </c>
      <c r="Q607" s="165">
        <v>0</v>
      </c>
      <c r="R607" s="165">
        <f>Q607*H607</f>
        <v>0</v>
      </c>
      <c r="S607" s="165">
        <v>0</v>
      </c>
      <c r="T607" s="166">
        <f>S607*H607</f>
        <v>0</v>
      </c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  <c r="AE607" s="29"/>
      <c r="AR607" s="167" t="s">
        <v>181</v>
      </c>
      <c r="AT607" s="167" t="s">
        <v>177</v>
      </c>
      <c r="AU607" s="167" t="s">
        <v>153</v>
      </c>
      <c r="AY607" s="14" t="s">
        <v>175</v>
      </c>
      <c r="BE607" s="168">
        <f>IF(N607="základná",J607,0)</f>
        <v>0</v>
      </c>
      <c r="BF607" s="168">
        <f>IF(N607="znížená",J607,0)</f>
        <v>0</v>
      </c>
      <c r="BG607" s="168">
        <f>IF(N607="zákl. prenesená",J607,0)</f>
        <v>0</v>
      </c>
      <c r="BH607" s="168">
        <f>IF(N607="zníž. prenesená",J607,0)</f>
        <v>0</v>
      </c>
      <c r="BI607" s="168">
        <f>IF(N607="nulová",J607,0)</f>
        <v>0</v>
      </c>
      <c r="BJ607" s="14" t="s">
        <v>153</v>
      </c>
      <c r="BK607" s="169">
        <f>ROUND(I607*H607,3)</f>
        <v>0</v>
      </c>
      <c r="BL607" s="14" t="s">
        <v>181</v>
      </c>
      <c r="BM607" s="167" t="s">
        <v>1635</v>
      </c>
    </row>
    <row r="608" spans="1:65" s="2" customFormat="1" ht="24.2" customHeight="1">
      <c r="A608" s="29"/>
      <c r="B608" s="121"/>
      <c r="C608" s="156" t="s">
        <v>944</v>
      </c>
      <c r="D608" s="156" t="s">
        <v>177</v>
      </c>
      <c r="E608" s="157" t="s">
        <v>1636</v>
      </c>
      <c r="F608" s="158" t="s">
        <v>1637</v>
      </c>
      <c r="G608" s="159" t="s">
        <v>1581</v>
      </c>
      <c r="H608" s="160">
        <v>15</v>
      </c>
      <c r="I608" s="161"/>
      <c r="J608" s="160">
        <f>ROUND(I608*H608,3)</f>
        <v>0</v>
      </c>
      <c r="K608" s="162"/>
      <c r="L608" s="30"/>
      <c r="M608" s="163" t="s">
        <v>1</v>
      </c>
      <c r="N608" s="164" t="s">
        <v>40</v>
      </c>
      <c r="O608" s="55"/>
      <c r="P608" s="165">
        <f>O608*H608</f>
        <v>0</v>
      </c>
      <c r="Q608" s="165">
        <v>0</v>
      </c>
      <c r="R608" s="165">
        <f>Q608*H608</f>
        <v>0</v>
      </c>
      <c r="S608" s="165">
        <v>0</v>
      </c>
      <c r="T608" s="166">
        <f>S608*H608</f>
        <v>0</v>
      </c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  <c r="AE608" s="29"/>
      <c r="AR608" s="167" t="s">
        <v>181</v>
      </c>
      <c r="AT608" s="167" t="s">
        <v>177</v>
      </c>
      <c r="AU608" s="167" t="s">
        <v>153</v>
      </c>
      <c r="AY608" s="14" t="s">
        <v>175</v>
      </c>
      <c r="BE608" s="168">
        <f>IF(N608="základná",J608,0)</f>
        <v>0</v>
      </c>
      <c r="BF608" s="168">
        <f>IF(N608="znížená",J608,0)</f>
        <v>0</v>
      </c>
      <c r="BG608" s="168">
        <f>IF(N608="zákl. prenesená",J608,0)</f>
        <v>0</v>
      </c>
      <c r="BH608" s="168">
        <f>IF(N608="zníž. prenesená",J608,0)</f>
        <v>0</v>
      </c>
      <c r="BI608" s="168">
        <f>IF(N608="nulová",J608,0)</f>
        <v>0</v>
      </c>
      <c r="BJ608" s="14" t="s">
        <v>153</v>
      </c>
      <c r="BK608" s="169">
        <f>ROUND(I608*H608,3)</f>
        <v>0</v>
      </c>
      <c r="BL608" s="14" t="s">
        <v>181</v>
      </c>
      <c r="BM608" s="167" t="s">
        <v>1638</v>
      </c>
    </row>
    <row r="609" spans="1:65" s="12" customFormat="1" ht="22.9" customHeight="1">
      <c r="B609" s="143"/>
      <c r="D609" s="144" t="s">
        <v>73</v>
      </c>
      <c r="E609" s="154" t="s">
        <v>1639</v>
      </c>
      <c r="F609" s="154" t="s">
        <v>1640</v>
      </c>
      <c r="I609" s="146"/>
      <c r="J609" s="155">
        <f>BK609</f>
        <v>0</v>
      </c>
      <c r="L609" s="143"/>
      <c r="M609" s="148"/>
      <c r="N609" s="149"/>
      <c r="O609" s="149"/>
      <c r="P609" s="150">
        <f>SUM(P610:P627)</f>
        <v>0</v>
      </c>
      <c r="Q609" s="149"/>
      <c r="R609" s="150">
        <f>SUM(R610:R627)</f>
        <v>0</v>
      </c>
      <c r="S609" s="149"/>
      <c r="T609" s="151">
        <f>SUM(T610:T627)</f>
        <v>0</v>
      </c>
      <c r="AR609" s="144" t="s">
        <v>82</v>
      </c>
      <c r="AT609" s="152" t="s">
        <v>73</v>
      </c>
      <c r="AU609" s="152" t="s">
        <v>82</v>
      </c>
      <c r="AY609" s="144" t="s">
        <v>175</v>
      </c>
      <c r="BK609" s="153">
        <f>SUM(BK610:BK627)</f>
        <v>0</v>
      </c>
    </row>
    <row r="610" spans="1:65" s="2" customFormat="1" ht="14.45" customHeight="1">
      <c r="A610" s="29"/>
      <c r="B610" s="121"/>
      <c r="C610" s="156" t="s">
        <v>1641</v>
      </c>
      <c r="D610" s="156" t="s">
        <v>177</v>
      </c>
      <c r="E610" s="157" t="s">
        <v>1642</v>
      </c>
      <c r="F610" s="158" t="s">
        <v>1643</v>
      </c>
      <c r="G610" s="159" t="s">
        <v>1581</v>
      </c>
      <c r="H610" s="160">
        <v>7</v>
      </c>
      <c r="I610" s="161"/>
      <c r="J610" s="160">
        <f t="shared" ref="J610:J627" si="235">ROUND(I610*H610,3)</f>
        <v>0</v>
      </c>
      <c r="K610" s="162"/>
      <c r="L610" s="30"/>
      <c r="M610" s="163" t="s">
        <v>1</v>
      </c>
      <c r="N610" s="164" t="s">
        <v>40</v>
      </c>
      <c r="O610" s="55"/>
      <c r="P610" s="165">
        <f t="shared" ref="P610:P627" si="236">O610*H610</f>
        <v>0</v>
      </c>
      <c r="Q610" s="165">
        <v>0</v>
      </c>
      <c r="R610" s="165">
        <f t="shared" ref="R610:R627" si="237">Q610*H610</f>
        <v>0</v>
      </c>
      <c r="S610" s="165">
        <v>0</v>
      </c>
      <c r="T610" s="166">
        <f t="shared" ref="T610:T627" si="238">S610*H610</f>
        <v>0</v>
      </c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  <c r="AE610" s="29"/>
      <c r="AR610" s="167" t="s">
        <v>181</v>
      </c>
      <c r="AT610" s="167" t="s">
        <v>177</v>
      </c>
      <c r="AU610" s="167" t="s">
        <v>153</v>
      </c>
      <c r="AY610" s="14" t="s">
        <v>175</v>
      </c>
      <c r="BE610" s="168">
        <f t="shared" ref="BE610:BE627" si="239">IF(N610="základná",J610,0)</f>
        <v>0</v>
      </c>
      <c r="BF610" s="168">
        <f t="shared" ref="BF610:BF627" si="240">IF(N610="znížená",J610,0)</f>
        <v>0</v>
      </c>
      <c r="BG610" s="168">
        <f t="shared" ref="BG610:BG627" si="241">IF(N610="zákl. prenesená",J610,0)</f>
        <v>0</v>
      </c>
      <c r="BH610" s="168">
        <f t="shared" ref="BH610:BH627" si="242">IF(N610="zníž. prenesená",J610,0)</f>
        <v>0</v>
      </c>
      <c r="BI610" s="168">
        <f t="shared" ref="BI610:BI627" si="243">IF(N610="nulová",J610,0)</f>
        <v>0</v>
      </c>
      <c r="BJ610" s="14" t="s">
        <v>153</v>
      </c>
      <c r="BK610" s="169">
        <f t="shared" ref="BK610:BK627" si="244">ROUND(I610*H610,3)</f>
        <v>0</v>
      </c>
      <c r="BL610" s="14" t="s">
        <v>181</v>
      </c>
      <c r="BM610" s="167" t="s">
        <v>1644</v>
      </c>
    </row>
    <row r="611" spans="1:65" s="2" customFormat="1" ht="24.2" customHeight="1">
      <c r="A611" s="29"/>
      <c r="B611" s="121"/>
      <c r="C611" s="170" t="s">
        <v>947</v>
      </c>
      <c r="D611" s="170" t="s">
        <v>220</v>
      </c>
      <c r="E611" s="171" t="s">
        <v>1645</v>
      </c>
      <c r="F611" s="172" t="s">
        <v>1646</v>
      </c>
      <c r="G611" s="173" t="s">
        <v>1581</v>
      </c>
      <c r="H611" s="174">
        <v>7</v>
      </c>
      <c r="I611" s="175"/>
      <c r="J611" s="174">
        <f t="shared" si="235"/>
        <v>0</v>
      </c>
      <c r="K611" s="176"/>
      <c r="L611" s="177"/>
      <c r="M611" s="178" t="s">
        <v>1</v>
      </c>
      <c r="N611" s="179" t="s">
        <v>40</v>
      </c>
      <c r="O611" s="55"/>
      <c r="P611" s="165">
        <f t="shared" si="236"/>
        <v>0</v>
      </c>
      <c r="Q611" s="165">
        <v>0</v>
      </c>
      <c r="R611" s="165">
        <f t="shared" si="237"/>
        <v>0</v>
      </c>
      <c r="S611" s="165">
        <v>0</v>
      </c>
      <c r="T611" s="166">
        <f t="shared" si="238"/>
        <v>0</v>
      </c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29"/>
      <c r="AR611" s="167" t="s">
        <v>190</v>
      </c>
      <c r="AT611" s="167" t="s">
        <v>220</v>
      </c>
      <c r="AU611" s="167" t="s">
        <v>153</v>
      </c>
      <c r="AY611" s="14" t="s">
        <v>175</v>
      </c>
      <c r="BE611" s="168">
        <f t="shared" si="239"/>
        <v>0</v>
      </c>
      <c r="BF611" s="168">
        <f t="shared" si="240"/>
        <v>0</v>
      </c>
      <c r="BG611" s="168">
        <f t="shared" si="241"/>
        <v>0</v>
      </c>
      <c r="BH611" s="168">
        <f t="shared" si="242"/>
        <v>0</v>
      </c>
      <c r="BI611" s="168">
        <f t="shared" si="243"/>
        <v>0</v>
      </c>
      <c r="BJ611" s="14" t="s">
        <v>153</v>
      </c>
      <c r="BK611" s="169">
        <f t="shared" si="244"/>
        <v>0</v>
      </c>
      <c r="BL611" s="14" t="s">
        <v>181</v>
      </c>
      <c r="BM611" s="167" t="s">
        <v>1647</v>
      </c>
    </row>
    <row r="612" spans="1:65" s="2" customFormat="1" ht="14.45" customHeight="1">
      <c r="A612" s="29"/>
      <c r="B612" s="121"/>
      <c r="C612" s="156" t="s">
        <v>1648</v>
      </c>
      <c r="D612" s="156" t="s">
        <v>177</v>
      </c>
      <c r="E612" s="157" t="s">
        <v>1649</v>
      </c>
      <c r="F612" s="158" t="s">
        <v>1650</v>
      </c>
      <c r="G612" s="159" t="s">
        <v>1581</v>
      </c>
      <c r="H612" s="160">
        <v>4</v>
      </c>
      <c r="I612" s="161"/>
      <c r="J612" s="160">
        <f t="shared" si="235"/>
        <v>0</v>
      </c>
      <c r="K612" s="162"/>
      <c r="L612" s="30"/>
      <c r="M612" s="163" t="s">
        <v>1</v>
      </c>
      <c r="N612" s="164" t="s">
        <v>40</v>
      </c>
      <c r="O612" s="55"/>
      <c r="P612" s="165">
        <f t="shared" si="236"/>
        <v>0</v>
      </c>
      <c r="Q612" s="165">
        <v>0</v>
      </c>
      <c r="R612" s="165">
        <f t="shared" si="237"/>
        <v>0</v>
      </c>
      <c r="S612" s="165">
        <v>0</v>
      </c>
      <c r="T612" s="166">
        <f t="shared" si="238"/>
        <v>0</v>
      </c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  <c r="AE612" s="29"/>
      <c r="AR612" s="167" t="s">
        <v>181</v>
      </c>
      <c r="AT612" s="167" t="s">
        <v>177</v>
      </c>
      <c r="AU612" s="167" t="s">
        <v>153</v>
      </c>
      <c r="AY612" s="14" t="s">
        <v>175</v>
      </c>
      <c r="BE612" s="168">
        <f t="shared" si="239"/>
        <v>0</v>
      </c>
      <c r="BF612" s="168">
        <f t="shared" si="240"/>
        <v>0</v>
      </c>
      <c r="BG612" s="168">
        <f t="shared" si="241"/>
        <v>0</v>
      </c>
      <c r="BH612" s="168">
        <f t="shared" si="242"/>
        <v>0</v>
      </c>
      <c r="BI612" s="168">
        <f t="shared" si="243"/>
        <v>0</v>
      </c>
      <c r="BJ612" s="14" t="s">
        <v>153</v>
      </c>
      <c r="BK612" s="169">
        <f t="shared" si="244"/>
        <v>0</v>
      </c>
      <c r="BL612" s="14" t="s">
        <v>181</v>
      </c>
      <c r="BM612" s="167" t="s">
        <v>1651</v>
      </c>
    </row>
    <row r="613" spans="1:65" s="2" customFormat="1" ht="24.2" customHeight="1">
      <c r="A613" s="29"/>
      <c r="B613" s="121"/>
      <c r="C613" s="170" t="s">
        <v>951</v>
      </c>
      <c r="D613" s="170" t="s">
        <v>220</v>
      </c>
      <c r="E613" s="171" t="s">
        <v>1652</v>
      </c>
      <c r="F613" s="172" t="s">
        <v>1653</v>
      </c>
      <c r="G613" s="173" t="s">
        <v>1581</v>
      </c>
      <c r="H613" s="174">
        <v>4</v>
      </c>
      <c r="I613" s="175"/>
      <c r="J613" s="174">
        <f t="shared" si="235"/>
        <v>0</v>
      </c>
      <c r="K613" s="176"/>
      <c r="L613" s="177"/>
      <c r="M613" s="178" t="s">
        <v>1</v>
      </c>
      <c r="N613" s="179" t="s">
        <v>40</v>
      </c>
      <c r="O613" s="55"/>
      <c r="P613" s="165">
        <f t="shared" si="236"/>
        <v>0</v>
      </c>
      <c r="Q613" s="165">
        <v>0</v>
      </c>
      <c r="R613" s="165">
        <f t="shared" si="237"/>
        <v>0</v>
      </c>
      <c r="S613" s="165">
        <v>0</v>
      </c>
      <c r="T613" s="166">
        <f t="shared" si="238"/>
        <v>0</v>
      </c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  <c r="AE613" s="29"/>
      <c r="AR613" s="167" t="s">
        <v>190</v>
      </c>
      <c r="AT613" s="167" t="s">
        <v>220</v>
      </c>
      <c r="AU613" s="167" t="s">
        <v>153</v>
      </c>
      <c r="AY613" s="14" t="s">
        <v>175</v>
      </c>
      <c r="BE613" s="168">
        <f t="shared" si="239"/>
        <v>0</v>
      </c>
      <c r="BF613" s="168">
        <f t="shared" si="240"/>
        <v>0</v>
      </c>
      <c r="BG613" s="168">
        <f t="shared" si="241"/>
        <v>0</v>
      </c>
      <c r="BH613" s="168">
        <f t="shared" si="242"/>
        <v>0</v>
      </c>
      <c r="BI613" s="168">
        <f t="shared" si="243"/>
        <v>0</v>
      </c>
      <c r="BJ613" s="14" t="s">
        <v>153</v>
      </c>
      <c r="BK613" s="169">
        <f t="shared" si="244"/>
        <v>0</v>
      </c>
      <c r="BL613" s="14" t="s">
        <v>181</v>
      </c>
      <c r="BM613" s="167" t="s">
        <v>1654</v>
      </c>
    </row>
    <row r="614" spans="1:65" s="2" customFormat="1" ht="24.2" customHeight="1">
      <c r="A614" s="29"/>
      <c r="B614" s="121"/>
      <c r="C614" s="156" t="s">
        <v>1655</v>
      </c>
      <c r="D614" s="156" t="s">
        <v>177</v>
      </c>
      <c r="E614" s="157" t="s">
        <v>1656</v>
      </c>
      <c r="F614" s="158" t="s">
        <v>1657</v>
      </c>
      <c r="G614" s="159" t="s">
        <v>1581</v>
      </c>
      <c r="H614" s="160">
        <v>2</v>
      </c>
      <c r="I614" s="161"/>
      <c r="J614" s="160">
        <f t="shared" si="235"/>
        <v>0</v>
      </c>
      <c r="K614" s="162"/>
      <c r="L614" s="30"/>
      <c r="M614" s="163" t="s">
        <v>1</v>
      </c>
      <c r="N614" s="164" t="s">
        <v>40</v>
      </c>
      <c r="O614" s="55"/>
      <c r="P614" s="165">
        <f t="shared" si="236"/>
        <v>0</v>
      </c>
      <c r="Q614" s="165">
        <v>0</v>
      </c>
      <c r="R614" s="165">
        <f t="shared" si="237"/>
        <v>0</v>
      </c>
      <c r="S614" s="165">
        <v>0</v>
      </c>
      <c r="T614" s="166">
        <f t="shared" si="238"/>
        <v>0</v>
      </c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  <c r="AE614" s="29"/>
      <c r="AR614" s="167" t="s">
        <v>181</v>
      </c>
      <c r="AT614" s="167" t="s">
        <v>177</v>
      </c>
      <c r="AU614" s="167" t="s">
        <v>153</v>
      </c>
      <c r="AY614" s="14" t="s">
        <v>175</v>
      </c>
      <c r="BE614" s="168">
        <f t="shared" si="239"/>
        <v>0</v>
      </c>
      <c r="BF614" s="168">
        <f t="shared" si="240"/>
        <v>0</v>
      </c>
      <c r="BG614" s="168">
        <f t="shared" si="241"/>
        <v>0</v>
      </c>
      <c r="BH614" s="168">
        <f t="shared" si="242"/>
        <v>0</v>
      </c>
      <c r="BI614" s="168">
        <f t="shared" si="243"/>
        <v>0</v>
      </c>
      <c r="BJ614" s="14" t="s">
        <v>153</v>
      </c>
      <c r="BK614" s="169">
        <f t="shared" si="244"/>
        <v>0</v>
      </c>
      <c r="BL614" s="14" t="s">
        <v>181</v>
      </c>
      <c r="BM614" s="167" t="s">
        <v>1658</v>
      </c>
    </row>
    <row r="615" spans="1:65" s="2" customFormat="1" ht="24.2" customHeight="1">
      <c r="A615" s="29"/>
      <c r="B615" s="121"/>
      <c r="C615" s="170" t="s">
        <v>954</v>
      </c>
      <c r="D615" s="170" t="s">
        <v>220</v>
      </c>
      <c r="E615" s="171" t="s">
        <v>1659</v>
      </c>
      <c r="F615" s="172" t="s">
        <v>1660</v>
      </c>
      <c r="G615" s="173" t="s">
        <v>1581</v>
      </c>
      <c r="H615" s="174">
        <v>2</v>
      </c>
      <c r="I615" s="175"/>
      <c r="J615" s="174">
        <f t="shared" si="235"/>
        <v>0</v>
      </c>
      <c r="K615" s="176"/>
      <c r="L615" s="177"/>
      <c r="M615" s="178" t="s">
        <v>1</v>
      </c>
      <c r="N615" s="179" t="s">
        <v>40</v>
      </c>
      <c r="O615" s="55"/>
      <c r="P615" s="165">
        <f t="shared" si="236"/>
        <v>0</v>
      </c>
      <c r="Q615" s="165">
        <v>0</v>
      </c>
      <c r="R615" s="165">
        <f t="shared" si="237"/>
        <v>0</v>
      </c>
      <c r="S615" s="165">
        <v>0</v>
      </c>
      <c r="T615" s="166">
        <f t="shared" si="238"/>
        <v>0</v>
      </c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29"/>
      <c r="AR615" s="167" t="s">
        <v>190</v>
      </c>
      <c r="AT615" s="167" t="s">
        <v>220</v>
      </c>
      <c r="AU615" s="167" t="s">
        <v>153</v>
      </c>
      <c r="AY615" s="14" t="s">
        <v>175</v>
      </c>
      <c r="BE615" s="168">
        <f t="shared" si="239"/>
        <v>0</v>
      </c>
      <c r="BF615" s="168">
        <f t="shared" si="240"/>
        <v>0</v>
      </c>
      <c r="BG615" s="168">
        <f t="shared" si="241"/>
        <v>0</v>
      </c>
      <c r="BH615" s="168">
        <f t="shared" si="242"/>
        <v>0</v>
      </c>
      <c r="BI615" s="168">
        <f t="shared" si="243"/>
        <v>0</v>
      </c>
      <c r="BJ615" s="14" t="s">
        <v>153</v>
      </c>
      <c r="BK615" s="169">
        <f t="shared" si="244"/>
        <v>0</v>
      </c>
      <c r="BL615" s="14" t="s">
        <v>181</v>
      </c>
      <c r="BM615" s="167" t="s">
        <v>1661</v>
      </c>
    </row>
    <row r="616" spans="1:65" s="2" customFormat="1" ht="14.45" customHeight="1">
      <c r="A616" s="29"/>
      <c r="B616" s="121"/>
      <c r="C616" s="156" t="s">
        <v>1662</v>
      </c>
      <c r="D616" s="156" t="s">
        <v>177</v>
      </c>
      <c r="E616" s="157" t="s">
        <v>1663</v>
      </c>
      <c r="F616" s="158" t="s">
        <v>1664</v>
      </c>
      <c r="G616" s="159" t="s">
        <v>1581</v>
      </c>
      <c r="H616" s="160">
        <v>2</v>
      </c>
      <c r="I616" s="161"/>
      <c r="J616" s="160">
        <f t="shared" si="235"/>
        <v>0</v>
      </c>
      <c r="K616" s="162"/>
      <c r="L616" s="30"/>
      <c r="M616" s="163" t="s">
        <v>1</v>
      </c>
      <c r="N616" s="164" t="s">
        <v>40</v>
      </c>
      <c r="O616" s="55"/>
      <c r="P616" s="165">
        <f t="shared" si="236"/>
        <v>0</v>
      </c>
      <c r="Q616" s="165">
        <v>0</v>
      </c>
      <c r="R616" s="165">
        <f t="shared" si="237"/>
        <v>0</v>
      </c>
      <c r="S616" s="165">
        <v>0</v>
      </c>
      <c r="T616" s="166">
        <f t="shared" si="238"/>
        <v>0</v>
      </c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  <c r="AE616" s="29"/>
      <c r="AR616" s="167" t="s">
        <v>181</v>
      </c>
      <c r="AT616" s="167" t="s">
        <v>177</v>
      </c>
      <c r="AU616" s="167" t="s">
        <v>153</v>
      </c>
      <c r="AY616" s="14" t="s">
        <v>175</v>
      </c>
      <c r="BE616" s="168">
        <f t="shared" si="239"/>
        <v>0</v>
      </c>
      <c r="BF616" s="168">
        <f t="shared" si="240"/>
        <v>0</v>
      </c>
      <c r="BG616" s="168">
        <f t="shared" si="241"/>
        <v>0</v>
      </c>
      <c r="BH616" s="168">
        <f t="shared" si="242"/>
        <v>0</v>
      </c>
      <c r="BI616" s="168">
        <f t="shared" si="243"/>
        <v>0</v>
      </c>
      <c r="BJ616" s="14" t="s">
        <v>153</v>
      </c>
      <c r="BK616" s="169">
        <f t="shared" si="244"/>
        <v>0</v>
      </c>
      <c r="BL616" s="14" t="s">
        <v>181</v>
      </c>
      <c r="BM616" s="167" t="s">
        <v>1665</v>
      </c>
    </row>
    <row r="617" spans="1:65" s="2" customFormat="1" ht="24.2" customHeight="1">
      <c r="A617" s="29"/>
      <c r="B617" s="121"/>
      <c r="C617" s="170" t="s">
        <v>958</v>
      </c>
      <c r="D617" s="170" t="s">
        <v>220</v>
      </c>
      <c r="E617" s="171" t="s">
        <v>1666</v>
      </c>
      <c r="F617" s="172" t="s">
        <v>1667</v>
      </c>
      <c r="G617" s="173" t="s">
        <v>1581</v>
      </c>
      <c r="H617" s="174">
        <v>2</v>
      </c>
      <c r="I617" s="175"/>
      <c r="J617" s="174">
        <f t="shared" si="235"/>
        <v>0</v>
      </c>
      <c r="K617" s="176"/>
      <c r="L617" s="177"/>
      <c r="M617" s="178" t="s">
        <v>1</v>
      </c>
      <c r="N617" s="179" t="s">
        <v>40</v>
      </c>
      <c r="O617" s="55"/>
      <c r="P617" s="165">
        <f t="shared" si="236"/>
        <v>0</v>
      </c>
      <c r="Q617" s="165">
        <v>0</v>
      </c>
      <c r="R617" s="165">
        <f t="shared" si="237"/>
        <v>0</v>
      </c>
      <c r="S617" s="165">
        <v>0</v>
      </c>
      <c r="T617" s="166">
        <f t="shared" si="238"/>
        <v>0</v>
      </c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  <c r="AE617" s="29"/>
      <c r="AR617" s="167" t="s">
        <v>190</v>
      </c>
      <c r="AT617" s="167" t="s">
        <v>220</v>
      </c>
      <c r="AU617" s="167" t="s">
        <v>153</v>
      </c>
      <c r="AY617" s="14" t="s">
        <v>175</v>
      </c>
      <c r="BE617" s="168">
        <f t="shared" si="239"/>
        <v>0</v>
      </c>
      <c r="BF617" s="168">
        <f t="shared" si="240"/>
        <v>0</v>
      </c>
      <c r="BG617" s="168">
        <f t="shared" si="241"/>
        <v>0</v>
      </c>
      <c r="BH617" s="168">
        <f t="shared" si="242"/>
        <v>0</v>
      </c>
      <c r="BI617" s="168">
        <f t="shared" si="243"/>
        <v>0</v>
      </c>
      <c r="BJ617" s="14" t="s">
        <v>153</v>
      </c>
      <c r="BK617" s="169">
        <f t="shared" si="244"/>
        <v>0</v>
      </c>
      <c r="BL617" s="14" t="s">
        <v>181</v>
      </c>
      <c r="BM617" s="167" t="s">
        <v>1668</v>
      </c>
    </row>
    <row r="618" spans="1:65" s="2" customFormat="1" ht="14.45" customHeight="1">
      <c r="A618" s="29"/>
      <c r="B618" s="121"/>
      <c r="C618" s="156" t="s">
        <v>1669</v>
      </c>
      <c r="D618" s="156" t="s">
        <v>177</v>
      </c>
      <c r="E618" s="157" t="s">
        <v>1670</v>
      </c>
      <c r="F618" s="158" t="s">
        <v>1671</v>
      </c>
      <c r="G618" s="159" t="s">
        <v>1581</v>
      </c>
      <c r="H618" s="160">
        <v>1</v>
      </c>
      <c r="I618" s="161"/>
      <c r="J618" s="160">
        <f t="shared" si="235"/>
        <v>0</v>
      </c>
      <c r="K618" s="162"/>
      <c r="L618" s="30"/>
      <c r="M618" s="163" t="s">
        <v>1</v>
      </c>
      <c r="N618" s="164" t="s">
        <v>40</v>
      </c>
      <c r="O618" s="55"/>
      <c r="P618" s="165">
        <f t="shared" si="236"/>
        <v>0</v>
      </c>
      <c r="Q618" s="165">
        <v>0</v>
      </c>
      <c r="R618" s="165">
        <f t="shared" si="237"/>
        <v>0</v>
      </c>
      <c r="S618" s="165">
        <v>0</v>
      </c>
      <c r="T618" s="166">
        <f t="shared" si="238"/>
        <v>0</v>
      </c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  <c r="AE618" s="29"/>
      <c r="AR618" s="167" t="s">
        <v>181</v>
      </c>
      <c r="AT618" s="167" t="s">
        <v>177</v>
      </c>
      <c r="AU618" s="167" t="s">
        <v>153</v>
      </c>
      <c r="AY618" s="14" t="s">
        <v>175</v>
      </c>
      <c r="BE618" s="168">
        <f t="shared" si="239"/>
        <v>0</v>
      </c>
      <c r="BF618" s="168">
        <f t="shared" si="240"/>
        <v>0</v>
      </c>
      <c r="BG618" s="168">
        <f t="shared" si="241"/>
        <v>0</v>
      </c>
      <c r="BH618" s="168">
        <f t="shared" si="242"/>
        <v>0</v>
      </c>
      <c r="BI618" s="168">
        <f t="shared" si="243"/>
        <v>0</v>
      </c>
      <c r="BJ618" s="14" t="s">
        <v>153</v>
      </c>
      <c r="BK618" s="169">
        <f t="shared" si="244"/>
        <v>0</v>
      </c>
      <c r="BL618" s="14" t="s">
        <v>181</v>
      </c>
      <c r="BM618" s="167" t="s">
        <v>1672</v>
      </c>
    </row>
    <row r="619" spans="1:65" s="2" customFormat="1" ht="24.2" customHeight="1">
      <c r="A619" s="29"/>
      <c r="B619" s="121"/>
      <c r="C619" s="170" t="s">
        <v>961</v>
      </c>
      <c r="D619" s="170" t="s">
        <v>220</v>
      </c>
      <c r="E619" s="171" t="s">
        <v>1673</v>
      </c>
      <c r="F619" s="172" t="s">
        <v>1674</v>
      </c>
      <c r="G619" s="173" t="s">
        <v>1581</v>
      </c>
      <c r="H619" s="174">
        <v>1</v>
      </c>
      <c r="I619" s="175"/>
      <c r="J619" s="174">
        <f t="shared" si="235"/>
        <v>0</v>
      </c>
      <c r="K619" s="176"/>
      <c r="L619" s="177"/>
      <c r="M619" s="178" t="s">
        <v>1</v>
      </c>
      <c r="N619" s="179" t="s">
        <v>40</v>
      </c>
      <c r="O619" s="55"/>
      <c r="P619" s="165">
        <f t="shared" si="236"/>
        <v>0</v>
      </c>
      <c r="Q619" s="165">
        <v>0</v>
      </c>
      <c r="R619" s="165">
        <f t="shared" si="237"/>
        <v>0</v>
      </c>
      <c r="S619" s="165">
        <v>0</v>
      </c>
      <c r="T619" s="166">
        <f t="shared" si="238"/>
        <v>0</v>
      </c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  <c r="AE619" s="29"/>
      <c r="AR619" s="167" t="s">
        <v>190</v>
      </c>
      <c r="AT619" s="167" t="s">
        <v>220</v>
      </c>
      <c r="AU619" s="167" t="s">
        <v>153</v>
      </c>
      <c r="AY619" s="14" t="s">
        <v>175</v>
      </c>
      <c r="BE619" s="168">
        <f t="shared" si="239"/>
        <v>0</v>
      </c>
      <c r="BF619" s="168">
        <f t="shared" si="240"/>
        <v>0</v>
      </c>
      <c r="BG619" s="168">
        <f t="shared" si="241"/>
        <v>0</v>
      </c>
      <c r="BH619" s="168">
        <f t="shared" si="242"/>
        <v>0</v>
      </c>
      <c r="BI619" s="168">
        <f t="shared" si="243"/>
        <v>0</v>
      </c>
      <c r="BJ619" s="14" t="s">
        <v>153</v>
      </c>
      <c r="BK619" s="169">
        <f t="shared" si="244"/>
        <v>0</v>
      </c>
      <c r="BL619" s="14" t="s">
        <v>181</v>
      </c>
      <c r="BM619" s="167" t="s">
        <v>1675</v>
      </c>
    </row>
    <row r="620" spans="1:65" s="2" customFormat="1" ht="14.45" customHeight="1">
      <c r="A620" s="29"/>
      <c r="B620" s="121"/>
      <c r="C620" s="156" t="s">
        <v>1676</v>
      </c>
      <c r="D620" s="156" t="s">
        <v>177</v>
      </c>
      <c r="E620" s="157" t="s">
        <v>1677</v>
      </c>
      <c r="F620" s="158" t="s">
        <v>1678</v>
      </c>
      <c r="G620" s="159" t="s">
        <v>1581</v>
      </c>
      <c r="H620" s="160">
        <v>1</v>
      </c>
      <c r="I620" s="161"/>
      <c r="J620" s="160">
        <f t="shared" si="235"/>
        <v>0</v>
      </c>
      <c r="K620" s="162"/>
      <c r="L620" s="30"/>
      <c r="M620" s="163" t="s">
        <v>1</v>
      </c>
      <c r="N620" s="164" t="s">
        <v>40</v>
      </c>
      <c r="O620" s="55"/>
      <c r="P620" s="165">
        <f t="shared" si="236"/>
        <v>0</v>
      </c>
      <c r="Q620" s="165">
        <v>0</v>
      </c>
      <c r="R620" s="165">
        <f t="shared" si="237"/>
        <v>0</v>
      </c>
      <c r="S620" s="165">
        <v>0</v>
      </c>
      <c r="T620" s="166">
        <f t="shared" si="238"/>
        <v>0</v>
      </c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  <c r="AE620" s="29"/>
      <c r="AR620" s="167" t="s">
        <v>181</v>
      </c>
      <c r="AT620" s="167" t="s">
        <v>177</v>
      </c>
      <c r="AU620" s="167" t="s">
        <v>153</v>
      </c>
      <c r="AY620" s="14" t="s">
        <v>175</v>
      </c>
      <c r="BE620" s="168">
        <f t="shared" si="239"/>
        <v>0</v>
      </c>
      <c r="BF620" s="168">
        <f t="shared" si="240"/>
        <v>0</v>
      </c>
      <c r="BG620" s="168">
        <f t="shared" si="241"/>
        <v>0</v>
      </c>
      <c r="BH620" s="168">
        <f t="shared" si="242"/>
        <v>0</v>
      </c>
      <c r="BI620" s="168">
        <f t="shared" si="243"/>
        <v>0</v>
      </c>
      <c r="BJ620" s="14" t="s">
        <v>153</v>
      </c>
      <c r="BK620" s="169">
        <f t="shared" si="244"/>
        <v>0</v>
      </c>
      <c r="BL620" s="14" t="s">
        <v>181</v>
      </c>
      <c r="BM620" s="167" t="s">
        <v>1679</v>
      </c>
    </row>
    <row r="621" spans="1:65" s="2" customFormat="1" ht="24.2" customHeight="1">
      <c r="A621" s="29"/>
      <c r="B621" s="121"/>
      <c r="C621" s="170" t="s">
        <v>965</v>
      </c>
      <c r="D621" s="170" t="s">
        <v>220</v>
      </c>
      <c r="E621" s="171" t="s">
        <v>1680</v>
      </c>
      <c r="F621" s="172" t="s">
        <v>1681</v>
      </c>
      <c r="G621" s="173" t="s">
        <v>1581</v>
      </c>
      <c r="H621" s="174">
        <v>1</v>
      </c>
      <c r="I621" s="175"/>
      <c r="J621" s="174">
        <f t="shared" si="235"/>
        <v>0</v>
      </c>
      <c r="K621" s="176"/>
      <c r="L621" s="177"/>
      <c r="M621" s="178" t="s">
        <v>1</v>
      </c>
      <c r="N621" s="179" t="s">
        <v>40</v>
      </c>
      <c r="O621" s="55"/>
      <c r="P621" s="165">
        <f t="shared" si="236"/>
        <v>0</v>
      </c>
      <c r="Q621" s="165">
        <v>0</v>
      </c>
      <c r="R621" s="165">
        <f t="shared" si="237"/>
        <v>0</v>
      </c>
      <c r="S621" s="165">
        <v>0</v>
      </c>
      <c r="T621" s="166">
        <f t="shared" si="238"/>
        <v>0</v>
      </c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  <c r="AE621" s="29"/>
      <c r="AR621" s="167" t="s">
        <v>190</v>
      </c>
      <c r="AT621" s="167" t="s">
        <v>220</v>
      </c>
      <c r="AU621" s="167" t="s">
        <v>153</v>
      </c>
      <c r="AY621" s="14" t="s">
        <v>175</v>
      </c>
      <c r="BE621" s="168">
        <f t="shared" si="239"/>
        <v>0</v>
      </c>
      <c r="BF621" s="168">
        <f t="shared" si="240"/>
        <v>0</v>
      </c>
      <c r="BG621" s="168">
        <f t="shared" si="241"/>
        <v>0</v>
      </c>
      <c r="BH621" s="168">
        <f t="shared" si="242"/>
        <v>0</v>
      </c>
      <c r="BI621" s="168">
        <f t="shared" si="243"/>
        <v>0</v>
      </c>
      <c r="BJ621" s="14" t="s">
        <v>153</v>
      </c>
      <c r="BK621" s="169">
        <f t="shared" si="244"/>
        <v>0</v>
      </c>
      <c r="BL621" s="14" t="s">
        <v>181</v>
      </c>
      <c r="BM621" s="167" t="s">
        <v>1682</v>
      </c>
    </row>
    <row r="622" spans="1:65" s="2" customFormat="1" ht="14.45" customHeight="1">
      <c r="A622" s="29"/>
      <c r="B622" s="121"/>
      <c r="C622" s="156" t="s">
        <v>1683</v>
      </c>
      <c r="D622" s="156" t="s">
        <v>177</v>
      </c>
      <c r="E622" s="157" t="s">
        <v>1684</v>
      </c>
      <c r="F622" s="158" t="s">
        <v>1685</v>
      </c>
      <c r="G622" s="159" t="s">
        <v>1581</v>
      </c>
      <c r="H622" s="160">
        <v>4</v>
      </c>
      <c r="I622" s="161"/>
      <c r="J622" s="160">
        <f t="shared" si="235"/>
        <v>0</v>
      </c>
      <c r="K622" s="162"/>
      <c r="L622" s="30"/>
      <c r="M622" s="163" t="s">
        <v>1</v>
      </c>
      <c r="N622" s="164" t="s">
        <v>40</v>
      </c>
      <c r="O622" s="55"/>
      <c r="P622" s="165">
        <f t="shared" si="236"/>
        <v>0</v>
      </c>
      <c r="Q622" s="165">
        <v>0</v>
      </c>
      <c r="R622" s="165">
        <f t="shared" si="237"/>
        <v>0</v>
      </c>
      <c r="S622" s="165">
        <v>0</v>
      </c>
      <c r="T622" s="166">
        <f t="shared" si="238"/>
        <v>0</v>
      </c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  <c r="AE622" s="29"/>
      <c r="AR622" s="167" t="s">
        <v>181</v>
      </c>
      <c r="AT622" s="167" t="s">
        <v>177</v>
      </c>
      <c r="AU622" s="167" t="s">
        <v>153</v>
      </c>
      <c r="AY622" s="14" t="s">
        <v>175</v>
      </c>
      <c r="BE622" s="168">
        <f t="shared" si="239"/>
        <v>0</v>
      </c>
      <c r="BF622" s="168">
        <f t="shared" si="240"/>
        <v>0</v>
      </c>
      <c r="BG622" s="168">
        <f t="shared" si="241"/>
        <v>0</v>
      </c>
      <c r="BH622" s="168">
        <f t="shared" si="242"/>
        <v>0</v>
      </c>
      <c r="BI622" s="168">
        <f t="shared" si="243"/>
        <v>0</v>
      </c>
      <c r="BJ622" s="14" t="s">
        <v>153</v>
      </c>
      <c r="BK622" s="169">
        <f t="shared" si="244"/>
        <v>0</v>
      </c>
      <c r="BL622" s="14" t="s">
        <v>181</v>
      </c>
      <c r="BM622" s="167" t="s">
        <v>1686</v>
      </c>
    </row>
    <row r="623" spans="1:65" s="2" customFormat="1" ht="14.45" customHeight="1">
      <c r="A623" s="29"/>
      <c r="B623" s="121"/>
      <c r="C623" s="170" t="s">
        <v>968</v>
      </c>
      <c r="D623" s="170" t="s">
        <v>220</v>
      </c>
      <c r="E623" s="171" t="s">
        <v>1687</v>
      </c>
      <c r="F623" s="172" t="s">
        <v>1688</v>
      </c>
      <c r="G623" s="173" t="s">
        <v>1581</v>
      </c>
      <c r="H623" s="174">
        <v>4</v>
      </c>
      <c r="I623" s="175"/>
      <c r="J623" s="174">
        <f t="shared" si="235"/>
        <v>0</v>
      </c>
      <c r="K623" s="176"/>
      <c r="L623" s="177"/>
      <c r="M623" s="178" t="s">
        <v>1</v>
      </c>
      <c r="N623" s="179" t="s">
        <v>40</v>
      </c>
      <c r="O623" s="55"/>
      <c r="P623" s="165">
        <f t="shared" si="236"/>
        <v>0</v>
      </c>
      <c r="Q623" s="165">
        <v>0</v>
      </c>
      <c r="R623" s="165">
        <f t="shared" si="237"/>
        <v>0</v>
      </c>
      <c r="S623" s="165">
        <v>0</v>
      </c>
      <c r="T623" s="166">
        <f t="shared" si="238"/>
        <v>0</v>
      </c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  <c r="AE623" s="29"/>
      <c r="AR623" s="167" t="s">
        <v>190</v>
      </c>
      <c r="AT623" s="167" t="s">
        <v>220</v>
      </c>
      <c r="AU623" s="167" t="s">
        <v>153</v>
      </c>
      <c r="AY623" s="14" t="s">
        <v>175</v>
      </c>
      <c r="BE623" s="168">
        <f t="shared" si="239"/>
        <v>0</v>
      </c>
      <c r="BF623" s="168">
        <f t="shared" si="240"/>
        <v>0</v>
      </c>
      <c r="BG623" s="168">
        <f t="shared" si="241"/>
        <v>0</v>
      </c>
      <c r="BH623" s="168">
        <f t="shared" si="242"/>
        <v>0</v>
      </c>
      <c r="BI623" s="168">
        <f t="shared" si="243"/>
        <v>0</v>
      </c>
      <c r="BJ623" s="14" t="s">
        <v>153</v>
      </c>
      <c r="BK623" s="169">
        <f t="shared" si="244"/>
        <v>0</v>
      </c>
      <c r="BL623" s="14" t="s">
        <v>181</v>
      </c>
      <c r="BM623" s="167" t="s">
        <v>1689</v>
      </c>
    </row>
    <row r="624" spans="1:65" s="2" customFormat="1" ht="24.2" customHeight="1">
      <c r="A624" s="29"/>
      <c r="B624" s="121"/>
      <c r="C624" s="156" t="s">
        <v>1690</v>
      </c>
      <c r="D624" s="156" t="s">
        <v>177</v>
      </c>
      <c r="E624" s="157" t="s">
        <v>1691</v>
      </c>
      <c r="F624" s="158" t="s">
        <v>1692</v>
      </c>
      <c r="G624" s="159" t="s">
        <v>1581</v>
      </c>
      <c r="H624" s="160">
        <v>4</v>
      </c>
      <c r="I624" s="161"/>
      <c r="J624" s="160">
        <f t="shared" si="235"/>
        <v>0</v>
      </c>
      <c r="K624" s="162"/>
      <c r="L624" s="30"/>
      <c r="M624" s="163" t="s">
        <v>1</v>
      </c>
      <c r="N624" s="164" t="s">
        <v>40</v>
      </c>
      <c r="O624" s="55"/>
      <c r="P624" s="165">
        <f t="shared" si="236"/>
        <v>0</v>
      </c>
      <c r="Q624" s="165">
        <v>0</v>
      </c>
      <c r="R624" s="165">
        <f t="shared" si="237"/>
        <v>0</v>
      </c>
      <c r="S624" s="165">
        <v>0</v>
      </c>
      <c r="T624" s="166">
        <f t="shared" si="238"/>
        <v>0</v>
      </c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  <c r="AE624" s="29"/>
      <c r="AR624" s="167" t="s">
        <v>181</v>
      </c>
      <c r="AT624" s="167" t="s">
        <v>177</v>
      </c>
      <c r="AU624" s="167" t="s">
        <v>153</v>
      </c>
      <c r="AY624" s="14" t="s">
        <v>175</v>
      </c>
      <c r="BE624" s="168">
        <f t="shared" si="239"/>
        <v>0</v>
      </c>
      <c r="BF624" s="168">
        <f t="shared" si="240"/>
        <v>0</v>
      </c>
      <c r="BG624" s="168">
        <f t="shared" si="241"/>
        <v>0</v>
      </c>
      <c r="BH624" s="168">
        <f t="shared" si="242"/>
        <v>0</v>
      </c>
      <c r="BI624" s="168">
        <f t="shared" si="243"/>
        <v>0</v>
      </c>
      <c r="BJ624" s="14" t="s">
        <v>153</v>
      </c>
      <c r="BK624" s="169">
        <f t="shared" si="244"/>
        <v>0</v>
      </c>
      <c r="BL624" s="14" t="s">
        <v>181</v>
      </c>
      <c r="BM624" s="167" t="s">
        <v>1693</v>
      </c>
    </row>
    <row r="625" spans="1:65" s="2" customFormat="1" ht="24.2" customHeight="1">
      <c r="A625" s="29"/>
      <c r="B625" s="121"/>
      <c r="C625" s="170" t="s">
        <v>972</v>
      </c>
      <c r="D625" s="170" t="s">
        <v>220</v>
      </c>
      <c r="E625" s="171" t="s">
        <v>1694</v>
      </c>
      <c r="F625" s="172" t="s">
        <v>1695</v>
      </c>
      <c r="G625" s="173" t="s">
        <v>1581</v>
      </c>
      <c r="H625" s="174">
        <v>4</v>
      </c>
      <c r="I625" s="175"/>
      <c r="J625" s="174">
        <f t="shared" si="235"/>
        <v>0</v>
      </c>
      <c r="K625" s="176"/>
      <c r="L625" s="177"/>
      <c r="M625" s="178" t="s">
        <v>1</v>
      </c>
      <c r="N625" s="179" t="s">
        <v>40</v>
      </c>
      <c r="O625" s="55"/>
      <c r="P625" s="165">
        <f t="shared" si="236"/>
        <v>0</v>
      </c>
      <c r="Q625" s="165">
        <v>0</v>
      </c>
      <c r="R625" s="165">
        <f t="shared" si="237"/>
        <v>0</v>
      </c>
      <c r="S625" s="165">
        <v>0</v>
      </c>
      <c r="T625" s="166">
        <f t="shared" si="238"/>
        <v>0</v>
      </c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  <c r="AE625" s="29"/>
      <c r="AR625" s="167" t="s">
        <v>190</v>
      </c>
      <c r="AT625" s="167" t="s">
        <v>220</v>
      </c>
      <c r="AU625" s="167" t="s">
        <v>153</v>
      </c>
      <c r="AY625" s="14" t="s">
        <v>175</v>
      </c>
      <c r="BE625" s="168">
        <f t="shared" si="239"/>
        <v>0</v>
      </c>
      <c r="BF625" s="168">
        <f t="shared" si="240"/>
        <v>0</v>
      </c>
      <c r="BG625" s="168">
        <f t="shared" si="241"/>
        <v>0</v>
      </c>
      <c r="BH625" s="168">
        <f t="shared" si="242"/>
        <v>0</v>
      </c>
      <c r="BI625" s="168">
        <f t="shared" si="243"/>
        <v>0</v>
      </c>
      <c r="BJ625" s="14" t="s">
        <v>153</v>
      </c>
      <c r="BK625" s="169">
        <f t="shared" si="244"/>
        <v>0</v>
      </c>
      <c r="BL625" s="14" t="s">
        <v>181</v>
      </c>
      <c r="BM625" s="167" t="s">
        <v>1696</v>
      </c>
    </row>
    <row r="626" spans="1:65" s="2" customFormat="1" ht="24.2" customHeight="1">
      <c r="A626" s="29"/>
      <c r="B626" s="121"/>
      <c r="C626" s="156" t="s">
        <v>1697</v>
      </c>
      <c r="D626" s="156" t="s">
        <v>177</v>
      </c>
      <c r="E626" s="157" t="s">
        <v>1698</v>
      </c>
      <c r="F626" s="158" t="s">
        <v>1699</v>
      </c>
      <c r="G626" s="159" t="s">
        <v>1581</v>
      </c>
      <c r="H626" s="160">
        <v>31</v>
      </c>
      <c r="I626" s="161"/>
      <c r="J626" s="160">
        <f t="shared" si="235"/>
        <v>0</v>
      </c>
      <c r="K626" s="162"/>
      <c r="L626" s="30"/>
      <c r="M626" s="163" t="s">
        <v>1</v>
      </c>
      <c r="N626" s="164" t="s">
        <v>40</v>
      </c>
      <c r="O626" s="55"/>
      <c r="P626" s="165">
        <f t="shared" si="236"/>
        <v>0</v>
      </c>
      <c r="Q626" s="165">
        <v>0</v>
      </c>
      <c r="R626" s="165">
        <f t="shared" si="237"/>
        <v>0</v>
      </c>
      <c r="S626" s="165">
        <v>0</v>
      </c>
      <c r="T626" s="166">
        <f t="shared" si="238"/>
        <v>0</v>
      </c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29"/>
      <c r="AR626" s="167" t="s">
        <v>181</v>
      </c>
      <c r="AT626" s="167" t="s">
        <v>177</v>
      </c>
      <c r="AU626" s="167" t="s">
        <v>153</v>
      </c>
      <c r="AY626" s="14" t="s">
        <v>175</v>
      </c>
      <c r="BE626" s="168">
        <f t="shared" si="239"/>
        <v>0</v>
      </c>
      <c r="BF626" s="168">
        <f t="shared" si="240"/>
        <v>0</v>
      </c>
      <c r="BG626" s="168">
        <f t="shared" si="241"/>
        <v>0</v>
      </c>
      <c r="BH626" s="168">
        <f t="shared" si="242"/>
        <v>0</v>
      </c>
      <c r="BI626" s="168">
        <f t="shared" si="243"/>
        <v>0</v>
      </c>
      <c r="BJ626" s="14" t="s">
        <v>153</v>
      </c>
      <c r="BK626" s="169">
        <f t="shared" si="244"/>
        <v>0</v>
      </c>
      <c r="BL626" s="14" t="s">
        <v>181</v>
      </c>
      <c r="BM626" s="167" t="s">
        <v>1700</v>
      </c>
    </row>
    <row r="627" spans="1:65" s="2" customFormat="1" ht="24.2" customHeight="1">
      <c r="A627" s="29"/>
      <c r="B627" s="121"/>
      <c r="C627" s="170" t="s">
        <v>975</v>
      </c>
      <c r="D627" s="170" t="s">
        <v>220</v>
      </c>
      <c r="E627" s="171" t="s">
        <v>1701</v>
      </c>
      <c r="F627" s="172" t="s">
        <v>1702</v>
      </c>
      <c r="G627" s="173" t="s">
        <v>1581</v>
      </c>
      <c r="H627" s="174">
        <v>31</v>
      </c>
      <c r="I627" s="175"/>
      <c r="J627" s="174">
        <f t="shared" si="235"/>
        <v>0</v>
      </c>
      <c r="K627" s="176"/>
      <c r="L627" s="177"/>
      <c r="M627" s="178" t="s">
        <v>1</v>
      </c>
      <c r="N627" s="179" t="s">
        <v>40</v>
      </c>
      <c r="O627" s="55"/>
      <c r="P627" s="165">
        <f t="shared" si="236"/>
        <v>0</v>
      </c>
      <c r="Q627" s="165">
        <v>0</v>
      </c>
      <c r="R627" s="165">
        <f t="shared" si="237"/>
        <v>0</v>
      </c>
      <c r="S627" s="165">
        <v>0</v>
      </c>
      <c r="T627" s="166">
        <f t="shared" si="238"/>
        <v>0</v>
      </c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  <c r="AE627" s="29"/>
      <c r="AR627" s="167" t="s">
        <v>190</v>
      </c>
      <c r="AT627" s="167" t="s">
        <v>220</v>
      </c>
      <c r="AU627" s="167" t="s">
        <v>153</v>
      </c>
      <c r="AY627" s="14" t="s">
        <v>175</v>
      </c>
      <c r="BE627" s="168">
        <f t="shared" si="239"/>
        <v>0</v>
      </c>
      <c r="BF627" s="168">
        <f t="shared" si="240"/>
        <v>0</v>
      </c>
      <c r="BG627" s="168">
        <f t="shared" si="241"/>
        <v>0</v>
      </c>
      <c r="BH627" s="168">
        <f t="shared" si="242"/>
        <v>0</v>
      </c>
      <c r="BI627" s="168">
        <f t="shared" si="243"/>
        <v>0</v>
      </c>
      <c r="BJ627" s="14" t="s">
        <v>153</v>
      </c>
      <c r="BK627" s="169">
        <f t="shared" si="244"/>
        <v>0</v>
      </c>
      <c r="BL627" s="14" t="s">
        <v>181</v>
      </c>
      <c r="BM627" s="167" t="s">
        <v>1703</v>
      </c>
    </row>
    <row r="628" spans="1:65" s="12" customFormat="1" ht="22.9" customHeight="1">
      <c r="B628" s="143"/>
      <c r="D628" s="144" t="s">
        <v>73</v>
      </c>
      <c r="E628" s="154" t="s">
        <v>1704</v>
      </c>
      <c r="F628" s="154" t="s">
        <v>1705</v>
      </c>
      <c r="I628" s="146"/>
      <c r="J628" s="155">
        <f>BK628</f>
        <v>0</v>
      </c>
      <c r="L628" s="143"/>
      <c r="M628" s="148"/>
      <c r="N628" s="149"/>
      <c r="O628" s="149"/>
      <c r="P628" s="150">
        <f>SUM(P629:P634)</f>
        <v>0</v>
      </c>
      <c r="Q628" s="149"/>
      <c r="R628" s="150">
        <f>SUM(R629:R634)</f>
        <v>0</v>
      </c>
      <c r="S628" s="149"/>
      <c r="T628" s="151">
        <f>SUM(T629:T634)</f>
        <v>0</v>
      </c>
      <c r="AR628" s="144" t="s">
        <v>82</v>
      </c>
      <c r="AT628" s="152" t="s">
        <v>73</v>
      </c>
      <c r="AU628" s="152" t="s">
        <v>82</v>
      </c>
      <c r="AY628" s="144" t="s">
        <v>175</v>
      </c>
      <c r="BK628" s="153">
        <f>SUM(BK629:BK634)</f>
        <v>0</v>
      </c>
    </row>
    <row r="629" spans="1:65" s="2" customFormat="1" ht="14.45" customHeight="1">
      <c r="A629" s="29"/>
      <c r="B629" s="121"/>
      <c r="C629" s="156" t="s">
        <v>1706</v>
      </c>
      <c r="D629" s="156" t="s">
        <v>177</v>
      </c>
      <c r="E629" s="157" t="s">
        <v>1707</v>
      </c>
      <c r="F629" s="158" t="s">
        <v>1708</v>
      </c>
      <c r="G629" s="159" t="s">
        <v>1581</v>
      </c>
      <c r="H629" s="160">
        <v>1</v>
      </c>
      <c r="I629" s="161"/>
      <c r="J629" s="160">
        <f t="shared" ref="J629:J634" si="245">ROUND(I629*H629,3)</f>
        <v>0</v>
      </c>
      <c r="K629" s="162"/>
      <c r="L629" s="30"/>
      <c r="M629" s="163" t="s">
        <v>1</v>
      </c>
      <c r="N629" s="164" t="s">
        <v>40</v>
      </c>
      <c r="O629" s="55"/>
      <c r="P629" s="165">
        <f t="shared" ref="P629:P634" si="246">O629*H629</f>
        <v>0</v>
      </c>
      <c r="Q629" s="165">
        <v>0</v>
      </c>
      <c r="R629" s="165">
        <f t="shared" ref="R629:R634" si="247">Q629*H629</f>
        <v>0</v>
      </c>
      <c r="S629" s="165">
        <v>0</v>
      </c>
      <c r="T629" s="166">
        <f t="shared" ref="T629:T634" si="248">S629*H629</f>
        <v>0</v>
      </c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  <c r="AE629" s="29"/>
      <c r="AR629" s="167" t="s">
        <v>181</v>
      </c>
      <c r="AT629" s="167" t="s">
        <v>177</v>
      </c>
      <c r="AU629" s="167" t="s">
        <v>153</v>
      </c>
      <c r="AY629" s="14" t="s">
        <v>175</v>
      </c>
      <c r="BE629" s="168">
        <f t="shared" ref="BE629:BE634" si="249">IF(N629="základná",J629,0)</f>
        <v>0</v>
      </c>
      <c r="BF629" s="168">
        <f t="shared" ref="BF629:BF634" si="250">IF(N629="znížená",J629,0)</f>
        <v>0</v>
      </c>
      <c r="BG629" s="168">
        <f t="shared" ref="BG629:BG634" si="251">IF(N629="zákl. prenesená",J629,0)</f>
        <v>0</v>
      </c>
      <c r="BH629" s="168">
        <f t="shared" ref="BH629:BH634" si="252">IF(N629="zníž. prenesená",J629,0)</f>
        <v>0</v>
      </c>
      <c r="BI629" s="168">
        <f t="shared" ref="BI629:BI634" si="253">IF(N629="nulová",J629,0)</f>
        <v>0</v>
      </c>
      <c r="BJ629" s="14" t="s">
        <v>153</v>
      </c>
      <c r="BK629" s="169">
        <f t="shared" ref="BK629:BK634" si="254">ROUND(I629*H629,3)</f>
        <v>0</v>
      </c>
      <c r="BL629" s="14" t="s">
        <v>181</v>
      </c>
      <c r="BM629" s="167" t="s">
        <v>1709</v>
      </c>
    </row>
    <row r="630" spans="1:65" s="2" customFormat="1" ht="14.45" customHeight="1">
      <c r="A630" s="29"/>
      <c r="B630" s="121"/>
      <c r="C630" s="170" t="s">
        <v>979</v>
      </c>
      <c r="D630" s="170" t="s">
        <v>220</v>
      </c>
      <c r="E630" s="171" t="s">
        <v>1710</v>
      </c>
      <c r="F630" s="172" t="s">
        <v>1711</v>
      </c>
      <c r="G630" s="173" t="s">
        <v>1581</v>
      </c>
      <c r="H630" s="174">
        <v>1</v>
      </c>
      <c r="I630" s="175"/>
      <c r="J630" s="174">
        <f t="shared" si="245"/>
        <v>0</v>
      </c>
      <c r="K630" s="176"/>
      <c r="L630" s="177"/>
      <c r="M630" s="178" t="s">
        <v>1</v>
      </c>
      <c r="N630" s="179" t="s">
        <v>40</v>
      </c>
      <c r="O630" s="55"/>
      <c r="P630" s="165">
        <f t="shared" si="246"/>
        <v>0</v>
      </c>
      <c r="Q630" s="165">
        <v>0</v>
      </c>
      <c r="R630" s="165">
        <f t="shared" si="247"/>
        <v>0</v>
      </c>
      <c r="S630" s="165">
        <v>0</v>
      </c>
      <c r="T630" s="166">
        <f t="shared" si="248"/>
        <v>0</v>
      </c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  <c r="AE630" s="29"/>
      <c r="AR630" s="167" t="s">
        <v>190</v>
      </c>
      <c r="AT630" s="167" t="s">
        <v>220</v>
      </c>
      <c r="AU630" s="167" t="s">
        <v>153</v>
      </c>
      <c r="AY630" s="14" t="s">
        <v>175</v>
      </c>
      <c r="BE630" s="168">
        <f t="shared" si="249"/>
        <v>0</v>
      </c>
      <c r="BF630" s="168">
        <f t="shared" si="250"/>
        <v>0</v>
      </c>
      <c r="BG630" s="168">
        <f t="shared" si="251"/>
        <v>0</v>
      </c>
      <c r="BH630" s="168">
        <f t="shared" si="252"/>
        <v>0</v>
      </c>
      <c r="BI630" s="168">
        <f t="shared" si="253"/>
        <v>0</v>
      </c>
      <c r="BJ630" s="14" t="s">
        <v>153</v>
      </c>
      <c r="BK630" s="169">
        <f t="shared" si="254"/>
        <v>0</v>
      </c>
      <c r="BL630" s="14" t="s">
        <v>181</v>
      </c>
      <c r="BM630" s="167" t="s">
        <v>1712</v>
      </c>
    </row>
    <row r="631" spans="1:65" s="2" customFormat="1" ht="14.45" customHeight="1">
      <c r="A631" s="29"/>
      <c r="B631" s="121"/>
      <c r="C631" s="156" t="s">
        <v>1713</v>
      </c>
      <c r="D631" s="156" t="s">
        <v>177</v>
      </c>
      <c r="E631" s="157" t="s">
        <v>1714</v>
      </c>
      <c r="F631" s="158" t="s">
        <v>1715</v>
      </c>
      <c r="G631" s="159" t="s">
        <v>1581</v>
      </c>
      <c r="H631" s="160">
        <v>1</v>
      </c>
      <c r="I631" s="161"/>
      <c r="J631" s="160">
        <f t="shared" si="245"/>
        <v>0</v>
      </c>
      <c r="K631" s="162"/>
      <c r="L631" s="30"/>
      <c r="M631" s="163" t="s">
        <v>1</v>
      </c>
      <c r="N631" s="164" t="s">
        <v>40</v>
      </c>
      <c r="O631" s="55"/>
      <c r="P631" s="165">
        <f t="shared" si="246"/>
        <v>0</v>
      </c>
      <c r="Q631" s="165">
        <v>0</v>
      </c>
      <c r="R631" s="165">
        <f t="shared" si="247"/>
        <v>0</v>
      </c>
      <c r="S631" s="165">
        <v>0</v>
      </c>
      <c r="T631" s="166">
        <f t="shared" si="248"/>
        <v>0</v>
      </c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  <c r="AE631" s="29"/>
      <c r="AR631" s="167" t="s">
        <v>181</v>
      </c>
      <c r="AT631" s="167" t="s">
        <v>177</v>
      </c>
      <c r="AU631" s="167" t="s">
        <v>153</v>
      </c>
      <c r="AY631" s="14" t="s">
        <v>175</v>
      </c>
      <c r="BE631" s="168">
        <f t="shared" si="249"/>
        <v>0</v>
      </c>
      <c r="BF631" s="168">
        <f t="shared" si="250"/>
        <v>0</v>
      </c>
      <c r="BG631" s="168">
        <f t="shared" si="251"/>
        <v>0</v>
      </c>
      <c r="BH631" s="168">
        <f t="shared" si="252"/>
        <v>0</v>
      </c>
      <c r="BI631" s="168">
        <f t="shared" si="253"/>
        <v>0</v>
      </c>
      <c r="BJ631" s="14" t="s">
        <v>153</v>
      </c>
      <c r="BK631" s="169">
        <f t="shared" si="254"/>
        <v>0</v>
      </c>
      <c r="BL631" s="14" t="s">
        <v>181</v>
      </c>
      <c r="BM631" s="167" t="s">
        <v>1716</v>
      </c>
    </row>
    <row r="632" spans="1:65" s="2" customFormat="1" ht="14.45" customHeight="1">
      <c r="A632" s="29"/>
      <c r="B632" s="121"/>
      <c r="C632" s="170" t="s">
        <v>982</v>
      </c>
      <c r="D632" s="170" t="s">
        <v>220</v>
      </c>
      <c r="E632" s="171" t="s">
        <v>1717</v>
      </c>
      <c r="F632" s="172" t="s">
        <v>1718</v>
      </c>
      <c r="G632" s="173" t="s">
        <v>1581</v>
      </c>
      <c r="H632" s="174">
        <v>1</v>
      </c>
      <c r="I632" s="175"/>
      <c r="J632" s="174">
        <f t="shared" si="245"/>
        <v>0</v>
      </c>
      <c r="K632" s="176"/>
      <c r="L632" s="177"/>
      <c r="M632" s="178" t="s">
        <v>1</v>
      </c>
      <c r="N632" s="179" t="s">
        <v>40</v>
      </c>
      <c r="O632" s="55"/>
      <c r="P632" s="165">
        <f t="shared" si="246"/>
        <v>0</v>
      </c>
      <c r="Q632" s="165">
        <v>0</v>
      </c>
      <c r="R632" s="165">
        <f t="shared" si="247"/>
        <v>0</v>
      </c>
      <c r="S632" s="165">
        <v>0</v>
      </c>
      <c r="T632" s="166">
        <f t="shared" si="248"/>
        <v>0</v>
      </c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  <c r="AE632" s="29"/>
      <c r="AR632" s="167" t="s">
        <v>190</v>
      </c>
      <c r="AT632" s="167" t="s">
        <v>220</v>
      </c>
      <c r="AU632" s="167" t="s">
        <v>153</v>
      </c>
      <c r="AY632" s="14" t="s">
        <v>175</v>
      </c>
      <c r="BE632" s="168">
        <f t="shared" si="249"/>
        <v>0</v>
      </c>
      <c r="BF632" s="168">
        <f t="shared" si="250"/>
        <v>0</v>
      </c>
      <c r="BG632" s="168">
        <f t="shared" si="251"/>
        <v>0</v>
      </c>
      <c r="BH632" s="168">
        <f t="shared" si="252"/>
        <v>0</v>
      </c>
      <c r="BI632" s="168">
        <f t="shared" si="253"/>
        <v>0</v>
      </c>
      <c r="BJ632" s="14" t="s">
        <v>153</v>
      </c>
      <c r="BK632" s="169">
        <f t="shared" si="254"/>
        <v>0</v>
      </c>
      <c r="BL632" s="14" t="s">
        <v>181</v>
      </c>
      <c r="BM632" s="167" t="s">
        <v>1719</v>
      </c>
    </row>
    <row r="633" spans="1:65" s="2" customFormat="1" ht="14.45" customHeight="1">
      <c r="A633" s="29"/>
      <c r="B633" s="121"/>
      <c r="C633" s="156" t="s">
        <v>1720</v>
      </c>
      <c r="D633" s="156" t="s">
        <v>177</v>
      </c>
      <c r="E633" s="157" t="s">
        <v>1721</v>
      </c>
      <c r="F633" s="158" t="s">
        <v>1722</v>
      </c>
      <c r="G633" s="159" t="s">
        <v>1581</v>
      </c>
      <c r="H633" s="160">
        <v>1</v>
      </c>
      <c r="I633" s="161"/>
      <c r="J633" s="160">
        <f t="shared" si="245"/>
        <v>0</v>
      </c>
      <c r="K633" s="162"/>
      <c r="L633" s="30"/>
      <c r="M633" s="163" t="s">
        <v>1</v>
      </c>
      <c r="N633" s="164" t="s">
        <v>40</v>
      </c>
      <c r="O633" s="55"/>
      <c r="P633" s="165">
        <f t="shared" si="246"/>
        <v>0</v>
      </c>
      <c r="Q633" s="165">
        <v>0</v>
      </c>
      <c r="R633" s="165">
        <f t="shared" si="247"/>
        <v>0</v>
      </c>
      <c r="S633" s="165">
        <v>0</v>
      </c>
      <c r="T633" s="166">
        <f t="shared" si="248"/>
        <v>0</v>
      </c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  <c r="AE633" s="29"/>
      <c r="AR633" s="167" t="s">
        <v>181</v>
      </c>
      <c r="AT633" s="167" t="s">
        <v>177</v>
      </c>
      <c r="AU633" s="167" t="s">
        <v>153</v>
      </c>
      <c r="AY633" s="14" t="s">
        <v>175</v>
      </c>
      <c r="BE633" s="168">
        <f t="shared" si="249"/>
        <v>0</v>
      </c>
      <c r="BF633" s="168">
        <f t="shared" si="250"/>
        <v>0</v>
      </c>
      <c r="BG633" s="168">
        <f t="shared" si="251"/>
        <v>0</v>
      </c>
      <c r="BH633" s="168">
        <f t="shared" si="252"/>
        <v>0</v>
      </c>
      <c r="BI633" s="168">
        <f t="shared" si="253"/>
        <v>0</v>
      </c>
      <c r="BJ633" s="14" t="s">
        <v>153</v>
      </c>
      <c r="BK633" s="169">
        <f t="shared" si="254"/>
        <v>0</v>
      </c>
      <c r="BL633" s="14" t="s">
        <v>181</v>
      </c>
      <c r="BM633" s="167" t="s">
        <v>1723</v>
      </c>
    </row>
    <row r="634" spans="1:65" s="2" customFormat="1" ht="14.45" customHeight="1">
      <c r="A634" s="29"/>
      <c r="B634" s="121"/>
      <c r="C634" s="170" t="s">
        <v>986</v>
      </c>
      <c r="D634" s="170" t="s">
        <v>220</v>
      </c>
      <c r="E634" s="171" t="s">
        <v>1724</v>
      </c>
      <c r="F634" s="172" t="s">
        <v>1725</v>
      </c>
      <c r="G634" s="173" t="s">
        <v>284</v>
      </c>
      <c r="H634" s="174">
        <v>1</v>
      </c>
      <c r="I634" s="175"/>
      <c r="J634" s="174">
        <f t="shared" si="245"/>
        <v>0</v>
      </c>
      <c r="K634" s="176"/>
      <c r="L634" s="177"/>
      <c r="M634" s="178" t="s">
        <v>1</v>
      </c>
      <c r="N634" s="179" t="s">
        <v>40</v>
      </c>
      <c r="O634" s="55"/>
      <c r="P634" s="165">
        <f t="shared" si="246"/>
        <v>0</v>
      </c>
      <c r="Q634" s="165">
        <v>0</v>
      </c>
      <c r="R634" s="165">
        <f t="shared" si="247"/>
        <v>0</v>
      </c>
      <c r="S634" s="165">
        <v>0</v>
      </c>
      <c r="T634" s="166">
        <f t="shared" si="248"/>
        <v>0</v>
      </c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  <c r="AE634" s="29"/>
      <c r="AR634" s="167" t="s">
        <v>190</v>
      </c>
      <c r="AT634" s="167" t="s">
        <v>220</v>
      </c>
      <c r="AU634" s="167" t="s">
        <v>153</v>
      </c>
      <c r="AY634" s="14" t="s">
        <v>175</v>
      </c>
      <c r="BE634" s="168">
        <f t="shared" si="249"/>
        <v>0</v>
      </c>
      <c r="BF634" s="168">
        <f t="shared" si="250"/>
        <v>0</v>
      </c>
      <c r="BG634" s="168">
        <f t="shared" si="251"/>
        <v>0</v>
      </c>
      <c r="BH634" s="168">
        <f t="shared" si="252"/>
        <v>0</v>
      </c>
      <c r="BI634" s="168">
        <f t="shared" si="253"/>
        <v>0</v>
      </c>
      <c r="BJ634" s="14" t="s">
        <v>153</v>
      </c>
      <c r="BK634" s="169">
        <f t="shared" si="254"/>
        <v>0</v>
      </c>
      <c r="BL634" s="14" t="s">
        <v>181</v>
      </c>
      <c r="BM634" s="167" t="s">
        <v>1726</v>
      </c>
    </row>
    <row r="635" spans="1:65" s="12" customFormat="1" ht="22.9" customHeight="1">
      <c r="B635" s="143"/>
      <c r="D635" s="144" t="s">
        <v>73</v>
      </c>
      <c r="E635" s="154" t="s">
        <v>1727</v>
      </c>
      <c r="F635" s="154" t="s">
        <v>1728</v>
      </c>
      <c r="I635" s="146"/>
      <c r="J635" s="155">
        <f>BK635</f>
        <v>0</v>
      </c>
      <c r="L635" s="143"/>
      <c r="M635" s="148"/>
      <c r="N635" s="149"/>
      <c r="O635" s="149"/>
      <c r="P635" s="150">
        <f>SUM(P636:P641)</f>
        <v>0</v>
      </c>
      <c r="Q635" s="149"/>
      <c r="R635" s="150">
        <f>SUM(R636:R641)</f>
        <v>0</v>
      </c>
      <c r="S635" s="149"/>
      <c r="T635" s="151">
        <f>SUM(T636:T641)</f>
        <v>0</v>
      </c>
      <c r="AR635" s="144" t="s">
        <v>82</v>
      </c>
      <c r="AT635" s="152" t="s">
        <v>73</v>
      </c>
      <c r="AU635" s="152" t="s">
        <v>82</v>
      </c>
      <c r="AY635" s="144" t="s">
        <v>175</v>
      </c>
      <c r="BK635" s="153">
        <f>SUM(BK636:BK641)</f>
        <v>0</v>
      </c>
    </row>
    <row r="636" spans="1:65" s="2" customFormat="1" ht="14.45" customHeight="1">
      <c r="A636" s="29"/>
      <c r="B636" s="121"/>
      <c r="C636" s="156" t="s">
        <v>1729</v>
      </c>
      <c r="D636" s="156" t="s">
        <v>177</v>
      </c>
      <c r="E636" s="157" t="s">
        <v>1730</v>
      </c>
      <c r="F636" s="158" t="s">
        <v>1731</v>
      </c>
      <c r="G636" s="159" t="s">
        <v>1581</v>
      </c>
      <c r="H636" s="160">
        <v>38</v>
      </c>
      <c r="I636" s="161"/>
      <c r="J636" s="160">
        <f t="shared" ref="J636:J641" si="255">ROUND(I636*H636,3)</f>
        <v>0</v>
      </c>
      <c r="K636" s="162"/>
      <c r="L636" s="30"/>
      <c r="M636" s="163" t="s">
        <v>1</v>
      </c>
      <c r="N636" s="164" t="s">
        <v>40</v>
      </c>
      <c r="O636" s="55"/>
      <c r="P636" s="165">
        <f t="shared" ref="P636:P641" si="256">O636*H636</f>
        <v>0</v>
      </c>
      <c r="Q636" s="165">
        <v>0</v>
      </c>
      <c r="R636" s="165">
        <f t="shared" ref="R636:R641" si="257">Q636*H636</f>
        <v>0</v>
      </c>
      <c r="S636" s="165">
        <v>0</v>
      </c>
      <c r="T636" s="166">
        <f t="shared" ref="T636:T641" si="258">S636*H636</f>
        <v>0</v>
      </c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  <c r="AE636" s="29"/>
      <c r="AR636" s="167" t="s">
        <v>181</v>
      </c>
      <c r="AT636" s="167" t="s">
        <v>177</v>
      </c>
      <c r="AU636" s="167" t="s">
        <v>153</v>
      </c>
      <c r="AY636" s="14" t="s">
        <v>175</v>
      </c>
      <c r="BE636" s="168">
        <f t="shared" ref="BE636:BE641" si="259">IF(N636="základná",J636,0)</f>
        <v>0</v>
      </c>
      <c r="BF636" s="168">
        <f t="shared" ref="BF636:BF641" si="260">IF(N636="znížená",J636,0)</f>
        <v>0</v>
      </c>
      <c r="BG636" s="168">
        <f t="shared" ref="BG636:BG641" si="261">IF(N636="zákl. prenesená",J636,0)</f>
        <v>0</v>
      </c>
      <c r="BH636" s="168">
        <f t="shared" ref="BH636:BH641" si="262">IF(N636="zníž. prenesená",J636,0)</f>
        <v>0</v>
      </c>
      <c r="BI636" s="168">
        <f t="shared" ref="BI636:BI641" si="263">IF(N636="nulová",J636,0)</f>
        <v>0</v>
      </c>
      <c r="BJ636" s="14" t="s">
        <v>153</v>
      </c>
      <c r="BK636" s="169">
        <f t="shared" ref="BK636:BK641" si="264">ROUND(I636*H636,3)</f>
        <v>0</v>
      </c>
      <c r="BL636" s="14" t="s">
        <v>181</v>
      </c>
      <c r="BM636" s="167" t="s">
        <v>1732</v>
      </c>
    </row>
    <row r="637" spans="1:65" s="2" customFormat="1" ht="14.45" customHeight="1">
      <c r="A637" s="29"/>
      <c r="B637" s="121"/>
      <c r="C637" s="170" t="s">
        <v>989</v>
      </c>
      <c r="D637" s="170" t="s">
        <v>220</v>
      </c>
      <c r="E637" s="171" t="s">
        <v>1733</v>
      </c>
      <c r="F637" s="172" t="s">
        <v>1734</v>
      </c>
      <c r="G637" s="173" t="s">
        <v>284</v>
      </c>
      <c r="H637" s="174">
        <v>14</v>
      </c>
      <c r="I637" s="175"/>
      <c r="J637" s="174">
        <f t="shared" si="255"/>
        <v>0</v>
      </c>
      <c r="K637" s="176"/>
      <c r="L637" s="177"/>
      <c r="M637" s="178" t="s">
        <v>1</v>
      </c>
      <c r="N637" s="179" t="s">
        <v>40</v>
      </c>
      <c r="O637" s="55"/>
      <c r="P637" s="165">
        <f t="shared" si="256"/>
        <v>0</v>
      </c>
      <c r="Q637" s="165">
        <v>0</v>
      </c>
      <c r="R637" s="165">
        <f t="shared" si="257"/>
        <v>0</v>
      </c>
      <c r="S637" s="165">
        <v>0</v>
      </c>
      <c r="T637" s="166">
        <f t="shared" si="258"/>
        <v>0</v>
      </c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  <c r="AE637" s="29"/>
      <c r="AR637" s="167" t="s">
        <v>190</v>
      </c>
      <c r="AT637" s="167" t="s">
        <v>220</v>
      </c>
      <c r="AU637" s="167" t="s">
        <v>153</v>
      </c>
      <c r="AY637" s="14" t="s">
        <v>175</v>
      </c>
      <c r="BE637" s="168">
        <f t="shared" si="259"/>
        <v>0</v>
      </c>
      <c r="BF637" s="168">
        <f t="shared" si="260"/>
        <v>0</v>
      </c>
      <c r="BG637" s="168">
        <f t="shared" si="261"/>
        <v>0</v>
      </c>
      <c r="BH637" s="168">
        <f t="shared" si="262"/>
        <v>0</v>
      </c>
      <c r="BI637" s="168">
        <f t="shared" si="263"/>
        <v>0</v>
      </c>
      <c r="BJ637" s="14" t="s">
        <v>153</v>
      </c>
      <c r="BK637" s="169">
        <f t="shared" si="264"/>
        <v>0</v>
      </c>
      <c r="BL637" s="14" t="s">
        <v>181</v>
      </c>
      <c r="BM637" s="167" t="s">
        <v>1735</v>
      </c>
    </row>
    <row r="638" spans="1:65" s="2" customFormat="1" ht="14.45" customHeight="1">
      <c r="A638" s="29"/>
      <c r="B638" s="121"/>
      <c r="C638" s="170" t="s">
        <v>1736</v>
      </c>
      <c r="D638" s="170" t="s">
        <v>220</v>
      </c>
      <c r="E638" s="171" t="s">
        <v>1737</v>
      </c>
      <c r="F638" s="172" t="s">
        <v>1738</v>
      </c>
      <c r="G638" s="173" t="s">
        <v>284</v>
      </c>
      <c r="H638" s="174">
        <v>3</v>
      </c>
      <c r="I638" s="175"/>
      <c r="J638" s="174">
        <f t="shared" si="255"/>
        <v>0</v>
      </c>
      <c r="K638" s="176"/>
      <c r="L638" s="177"/>
      <c r="M638" s="178" t="s">
        <v>1</v>
      </c>
      <c r="N638" s="179" t="s">
        <v>40</v>
      </c>
      <c r="O638" s="55"/>
      <c r="P638" s="165">
        <f t="shared" si="256"/>
        <v>0</v>
      </c>
      <c r="Q638" s="165">
        <v>0</v>
      </c>
      <c r="R638" s="165">
        <f t="shared" si="257"/>
        <v>0</v>
      </c>
      <c r="S638" s="165">
        <v>0</v>
      </c>
      <c r="T638" s="166">
        <f t="shared" si="258"/>
        <v>0</v>
      </c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  <c r="AE638" s="29"/>
      <c r="AR638" s="167" t="s">
        <v>190</v>
      </c>
      <c r="AT638" s="167" t="s">
        <v>220</v>
      </c>
      <c r="AU638" s="167" t="s">
        <v>153</v>
      </c>
      <c r="AY638" s="14" t="s">
        <v>175</v>
      </c>
      <c r="BE638" s="168">
        <f t="shared" si="259"/>
        <v>0</v>
      </c>
      <c r="BF638" s="168">
        <f t="shared" si="260"/>
        <v>0</v>
      </c>
      <c r="BG638" s="168">
        <f t="shared" si="261"/>
        <v>0</v>
      </c>
      <c r="BH638" s="168">
        <f t="shared" si="262"/>
        <v>0</v>
      </c>
      <c r="BI638" s="168">
        <f t="shared" si="263"/>
        <v>0</v>
      </c>
      <c r="BJ638" s="14" t="s">
        <v>153</v>
      </c>
      <c r="BK638" s="169">
        <f t="shared" si="264"/>
        <v>0</v>
      </c>
      <c r="BL638" s="14" t="s">
        <v>181</v>
      </c>
      <c r="BM638" s="167" t="s">
        <v>1739</v>
      </c>
    </row>
    <row r="639" spans="1:65" s="2" customFormat="1" ht="14.45" customHeight="1">
      <c r="A639" s="29"/>
      <c r="B639" s="121"/>
      <c r="C639" s="170" t="s">
        <v>993</v>
      </c>
      <c r="D639" s="170" t="s">
        <v>220</v>
      </c>
      <c r="E639" s="171" t="s">
        <v>1740</v>
      </c>
      <c r="F639" s="172" t="s">
        <v>1741</v>
      </c>
      <c r="G639" s="173" t="s">
        <v>284</v>
      </c>
      <c r="H639" s="174">
        <v>13</v>
      </c>
      <c r="I639" s="175"/>
      <c r="J639" s="174">
        <f t="shared" si="255"/>
        <v>0</v>
      </c>
      <c r="K639" s="176"/>
      <c r="L639" s="177"/>
      <c r="M639" s="178" t="s">
        <v>1</v>
      </c>
      <c r="N639" s="179" t="s">
        <v>40</v>
      </c>
      <c r="O639" s="55"/>
      <c r="P639" s="165">
        <f t="shared" si="256"/>
        <v>0</v>
      </c>
      <c r="Q639" s="165">
        <v>0</v>
      </c>
      <c r="R639" s="165">
        <f t="shared" si="257"/>
        <v>0</v>
      </c>
      <c r="S639" s="165">
        <v>0</v>
      </c>
      <c r="T639" s="166">
        <f t="shared" si="258"/>
        <v>0</v>
      </c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  <c r="AE639" s="29"/>
      <c r="AR639" s="167" t="s">
        <v>190</v>
      </c>
      <c r="AT639" s="167" t="s">
        <v>220</v>
      </c>
      <c r="AU639" s="167" t="s">
        <v>153</v>
      </c>
      <c r="AY639" s="14" t="s">
        <v>175</v>
      </c>
      <c r="BE639" s="168">
        <f t="shared" si="259"/>
        <v>0</v>
      </c>
      <c r="BF639" s="168">
        <f t="shared" si="260"/>
        <v>0</v>
      </c>
      <c r="BG639" s="168">
        <f t="shared" si="261"/>
        <v>0</v>
      </c>
      <c r="BH639" s="168">
        <f t="shared" si="262"/>
        <v>0</v>
      </c>
      <c r="BI639" s="168">
        <f t="shared" si="263"/>
        <v>0</v>
      </c>
      <c r="BJ639" s="14" t="s">
        <v>153</v>
      </c>
      <c r="BK639" s="169">
        <f t="shared" si="264"/>
        <v>0</v>
      </c>
      <c r="BL639" s="14" t="s">
        <v>181</v>
      </c>
      <c r="BM639" s="167" t="s">
        <v>1742</v>
      </c>
    </row>
    <row r="640" spans="1:65" s="2" customFormat="1" ht="14.45" customHeight="1">
      <c r="A640" s="29"/>
      <c r="B640" s="121"/>
      <c r="C640" s="170" t="s">
        <v>1743</v>
      </c>
      <c r="D640" s="170" t="s">
        <v>220</v>
      </c>
      <c r="E640" s="171" t="s">
        <v>1744</v>
      </c>
      <c r="F640" s="172" t="s">
        <v>1745</v>
      </c>
      <c r="G640" s="173" t="s">
        <v>284</v>
      </c>
      <c r="H640" s="174">
        <v>6</v>
      </c>
      <c r="I640" s="175"/>
      <c r="J640" s="174">
        <f t="shared" si="255"/>
        <v>0</v>
      </c>
      <c r="K640" s="176"/>
      <c r="L640" s="177"/>
      <c r="M640" s="178" t="s">
        <v>1</v>
      </c>
      <c r="N640" s="179" t="s">
        <v>40</v>
      </c>
      <c r="O640" s="55"/>
      <c r="P640" s="165">
        <f t="shared" si="256"/>
        <v>0</v>
      </c>
      <c r="Q640" s="165">
        <v>0</v>
      </c>
      <c r="R640" s="165">
        <f t="shared" si="257"/>
        <v>0</v>
      </c>
      <c r="S640" s="165">
        <v>0</v>
      </c>
      <c r="T640" s="166">
        <f t="shared" si="258"/>
        <v>0</v>
      </c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  <c r="AE640" s="29"/>
      <c r="AR640" s="167" t="s">
        <v>190</v>
      </c>
      <c r="AT640" s="167" t="s">
        <v>220</v>
      </c>
      <c r="AU640" s="167" t="s">
        <v>153</v>
      </c>
      <c r="AY640" s="14" t="s">
        <v>175</v>
      </c>
      <c r="BE640" s="168">
        <f t="shared" si="259"/>
        <v>0</v>
      </c>
      <c r="BF640" s="168">
        <f t="shared" si="260"/>
        <v>0</v>
      </c>
      <c r="BG640" s="168">
        <f t="shared" si="261"/>
        <v>0</v>
      </c>
      <c r="BH640" s="168">
        <f t="shared" si="262"/>
        <v>0</v>
      </c>
      <c r="BI640" s="168">
        <f t="shared" si="263"/>
        <v>0</v>
      </c>
      <c r="BJ640" s="14" t="s">
        <v>153</v>
      </c>
      <c r="BK640" s="169">
        <f t="shared" si="264"/>
        <v>0</v>
      </c>
      <c r="BL640" s="14" t="s">
        <v>181</v>
      </c>
      <c r="BM640" s="167" t="s">
        <v>1746</v>
      </c>
    </row>
    <row r="641" spans="1:65" s="2" customFormat="1" ht="14.45" customHeight="1">
      <c r="A641" s="29"/>
      <c r="B641" s="121"/>
      <c r="C641" s="170" t="s">
        <v>996</v>
      </c>
      <c r="D641" s="170" t="s">
        <v>220</v>
      </c>
      <c r="E641" s="171" t="s">
        <v>1747</v>
      </c>
      <c r="F641" s="172" t="s">
        <v>1748</v>
      </c>
      <c r="G641" s="173" t="s">
        <v>284</v>
      </c>
      <c r="H641" s="174">
        <v>2</v>
      </c>
      <c r="I641" s="175"/>
      <c r="J641" s="174">
        <f t="shared" si="255"/>
        <v>0</v>
      </c>
      <c r="K641" s="176"/>
      <c r="L641" s="177"/>
      <c r="M641" s="178" t="s">
        <v>1</v>
      </c>
      <c r="N641" s="179" t="s">
        <v>40</v>
      </c>
      <c r="O641" s="55"/>
      <c r="P641" s="165">
        <f t="shared" si="256"/>
        <v>0</v>
      </c>
      <c r="Q641" s="165">
        <v>0</v>
      </c>
      <c r="R641" s="165">
        <f t="shared" si="257"/>
        <v>0</v>
      </c>
      <c r="S641" s="165">
        <v>0</v>
      </c>
      <c r="T641" s="166">
        <f t="shared" si="258"/>
        <v>0</v>
      </c>
      <c r="U641" s="29"/>
      <c r="V641" s="29"/>
      <c r="W641" s="29"/>
      <c r="X641" s="29"/>
      <c r="Y641" s="29"/>
      <c r="Z641" s="29"/>
      <c r="AA641" s="29"/>
      <c r="AB641" s="29"/>
      <c r="AC641" s="29"/>
      <c r="AD641" s="29"/>
      <c r="AE641" s="29"/>
      <c r="AR641" s="167" t="s">
        <v>190</v>
      </c>
      <c r="AT641" s="167" t="s">
        <v>220</v>
      </c>
      <c r="AU641" s="167" t="s">
        <v>153</v>
      </c>
      <c r="AY641" s="14" t="s">
        <v>175</v>
      </c>
      <c r="BE641" s="168">
        <f t="shared" si="259"/>
        <v>0</v>
      </c>
      <c r="BF641" s="168">
        <f t="shared" si="260"/>
        <v>0</v>
      </c>
      <c r="BG641" s="168">
        <f t="shared" si="261"/>
        <v>0</v>
      </c>
      <c r="BH641" s="168">
        <f t="shared" si="262"/>
        <v>0</v>
      </c>
      <c r="BI641" s="168">
        <f t="shared" si="263"/>
        <v>0</v>
      </c>
      <c r="BJ641" s="14" t="s">
        <v>153</v>
      </c>
      <c r="BK641" s="169">
        <f t="shared" si="264"/>
        <v>0</v>
      </c>
      <c r="BL641" s="14" t="s">
        <v>181</v>
      </c>
      <c r="BM641" s="167" t="s">
        <v>1749</v>
      </c>
    </row>
    <row r="642" spans="1:65" s="12" customFormat="1" ht="22.9" customHeight="1">
      <c r="B642" s="143"/>
      <c r="D642" s="144" t="s">
        <v>73</v>
      </c>
      <c r="E642" s="154" t="s">
        <v>1750</v>
      </c>
      <c r="F642" s="154" t="s">
        <v>1751</v>
      </c>
      <c r="I642" s="146"/>
      <c r="J642" s="155">
        <f>BK642</f>
        <v>0</v>
      </c>
      <c r="L642" s="143"/>
      <c r="M642" s="148"/>
      <c r="N642" s="149"/>
      <c r="O642" s="149"/>
      <c r="P642" s="150">
        <f>SUM(P643:P674)</f>
        <v>0</v>
      </c>
      <c r="Q642" s="149"/>
      <c r="R642" s="150">
        <f>SUM(R643:R674)</f>
        <v>0</v>
      </c>
      <c r="S642" s="149"/>
      <c r="T642" s="151">
        <f>SUM(T643:T674)</f>
        <v>0</v>
      </c>
      <c r="AR642" s="144" t="s">
        <v>82</v>
      </c>
      <c r="AT642" s="152" t="s">
        <v>73</v>
      </c>
      <c r="AU642" s="152" t="s">
        <v>82</v>
      </c>
      <c r="AY642" s="144" t="s">
        <v>175</v>
      </c>
      <c r="BK642" s="153">
        <f>SUM(BK643:BK674)</f>
        <v>0</v>
      </c>
    </row>
    <row r="643" spans="1:65" s="2" customFormat="1" ht="24.2" customHeight="1">
      <c r="A643" s="29"/>
      <c r="B643" s="121"/>
      <c r="C643" s="156" t="s">
        <v>1752</v>
      </c>
      <c r="D643" s="156" t="s">
        <v>177</v>
      </c>
      <c r="E643" s="157" t="s">
        <v>1753</v>
      </c>
      <c r="F643" s="158" t="s">
        <v>1754</v>
      </c>
      <c r="G643" s="159" t="s">
        <v>396</v>
      </c>
      <c r="H643" s="160">
        <v>120</v>
      </c>
      <c r="I643" s="161"/>
      <c r="J643" s="160">
        <f t="shared" ref="J643:J674" si="265">ROUND(I643*H643,3)</f>
        <v>0</v>
      </c>
      <c r="K643" s="162"/>
      <c r="L643" s="30"/>
      <c r="M643" s="163" t="s">
        <v>1</v>
      </c>
      <c r="N643" s="164" t="s">
        <v>40</v>
      </c>
      <c r="O643" s="55"/>
      <c r="P643" s="165">
        <f t="shared" ref="P643:P674" si="266">O643*H643</f>
        <v>0</v>
      </c>
      <c r="Q643" s="165">
        <v>0</v>
      </c>
      <c r="R643" s="165">
        <f t="shared" ref="R643:R674" si="267">Q643*H643</f>
        <v>0</v>
      </c>
      <c r="S643" s="165">
        <v>0</v>
      </c>
      <c r="T643" s="166">
        <f t="shared" ref="T643:T674" si="268">S643*H643</f>
        <v>0</v>
      </c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  <c r="AE643" s="29"/>
      <c r="AR643" s="167" t="s">
        <v>181</v>
      </c>
      <c r="AT643" s="167" t="s">
        <v>177</v>
      </c>
      <c r="AU643" s="167" t="s">
        <v>153</v>
      </c>
      <c r="AY643" s="14" t="s">
        <v>175</v>
      </c>
      <c r="BE643" s="168">
        <f t="shared" ref="BE643:BE674" si="269">IF(N643="základná",J643,0)</f>
        <v>0</v>
      </c>
      <c r="BF643" s="168">
        <f t="shared" ref="BF643:BF674" si="270">IF(N643="znížená",J643,0)</f>
        <v>0</v>
      </c>
      <c r="BG643" s="168">
        <f t="shared" ref="BG643:BG674" si="271">IF(N643="zákl. prenesená",J643,0)</f>
        <v>0</v>
      </c>
      <c r="BH643" s="168">
        <f t="shared" ref="BH643:BH674" si="272">IF(N643="zníž. prenesená",J643,0)</f>
        <v>0</v>
      </c>
      <c r="BI643" s="168">
        <f t="shared" ref="BI643:BI674" si="273">IF(N643="nulová",J643,0)</f>
        <v>0</v>
      </c>
      <c r="BJ643" s="14" t="s">
        <v>153</v>
      </c>
      <c r="BK643" s="169">
        <f t="shared" ref="BK643:BK674" si="274">ROUND(I643*H643,3)</f>
        <v>0</v>
      </c>
      <c r="BL643" s="14" t="s">
        <v>181</v>
      </c>
      <c r="BM643" s="167" t="s">
        <v>1755</v>
      </c>
    </row>
    <row r="644" spans="1:65" s="2" customFormat="1" ht="24.2" customHeight="1">
      <c r="A644" s="29"/>
      <c r="B644" s="121"/>
      <c r="C644" s="170" t="s">
        <v>1000</v>
      </c>
      <c r="D644" s="170" t="s">
        <v>220</v>
      </c>
      <c r="E644" s="171" t="s">
        <v>1756</v>
      </c>
      <c r="F644" s="172" t="s">
        <v>1757</v>
      </c>
      <c r="G644" s="173" t="s">
        <v>396</v>
      </c>
      <c r="H644" s="174">
        <v>120</v>
      </c>
      <c r="I644" s="175"/>
      <c r="J644" s="174">
        <f t="shared" si="265"/>
        <v>0</v>
      </c>
      <c r="K644" s="176"/>
      <c r="L644" s="177"/>
      <c r="M644" s="178" t="s">
        <v>1</v>
      </c>
      <c r="N644" s="179" t="s">
        <v>40</v>
      </c>
      <c r="O644" s="55"/>
      <c r="P644" s="165">
        <f t="shared" si="266"/>
        <v>0</v>
      </c>
      <c r="Q644" s="165">
        <v>0</v>
      </c>
      <c r="R644" s="165">
        <f t="shared" si="267"/>
        <v>0</v>
      </c>
      <c r="S644" s="165">
        <v>0</v>
      </c>
      <c r="T644" s="166">
        <f t="shared" si="268"/>
        <v>0</v>
      </c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  <c r="AE644" s="29"/>
      <c r="AR644" s="167" t="s">
        <v>190</v>
      </c>
      <c r="AT644" s="167" t="s">
        <v>220</v>
      </c>
      <c r="AU644" s="167" t="s">
        <v>153</v>
      </c>
      <c r="AY644" s="14" t="s">
        <v>175</v>
      </c>
      <c r="BE644" s="168">
        <f t="shared" si="269"/>
        <v>0</v>
      </c>
      <c r="BF644" s="168">
        <f t="shared" si="270"/>
        <v>0</v>
      </c>
      <c r="BG644" s="168">
        <f t="shared" si="271"/>
        <v>0</v>
      </c>
      <c r="BH644" s="168">
        <f t="shared" si="272"/>
        <v>0</v>
      </c>
      <c r="BI644" s="168">
        <f t="shared" si="273"/>
        <v>0</v>
      </c>
      <c r="BJ644" s="14" t="s">
        <v>153</v>
      </c>
      <c r="BK644" s="169">
        <f t="shared" si="274"/>
        <v>0</v>
      </c>
      <c r="BL644" s="14" t="s">
        <v>181</v>
      </c>
      <c r="BM644" s="167" t="s">
        <v>1758</v>
      </c>
    </row>
    <row r="645" spans="1:65" s="2" customFormat="1" ht="24.2" customHeight="1">
      <c r="A645" s="29"/>
      <c r="B645" s="121"/>
      <c r="C645" s="156" t="s">
        <v>1759</v>
      </c>
      <c r="D645" s="156" t="s">
        <v>177</v>
      </c>
      <c r="E645" s="157" t="s">
        <v>1760</v>
      </c>
      <c r="F645" s="158" t="s">
        <v>1761</v>
      </c>
      <c r="G645" s="159" t="s">
        <v>396</v>
      </c>
      <c r="H645" s="160">
        <v>96</v>
      </c>
      <c r="I645" s="161"/>
      <c r="J645" s="160">
        <f t="shared" si="265"/>
        <v>0</v>
      </c>
      <c r="K645" s="162"/>
      <c r="L645" s="30"/>
      <c r="M645" s="163" t="s">
        <v>1</v>
      </c>
      <c r="N645" s="164" t="s">
        <v>40</v>
      </c>
      <c r="O645" s="55"/>
      <c r="P645" s="165">
        <f t="shared" si="266"/>
        <v>0</v>
      </c>
      <c r="Q645" s="165">
        <v>0</v>
      </c>
      <c r="R645" s="165">
        <f t="shared" si="267"/>
        <v>0</v>
      </c>
      <c r="S645" s="165">
        <v>0</v>
      </c>
      <c r="T645" s="166">
        <f t="shared" si="268"/>
        <v>0</v>
      </c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29"/>
      <c r="AR645" s="167" t="s">
        <v>181</v>
      </c>
      <c r="AT645" s="167" t="s">
        <v>177</v>
      </c>
      <c r="AU645" s="167" t="s">
        <v>153</v>
      </c>
      <c r="AY645" s="14" t="s">
        <v>175</v>
      </c>
      <c r="BE645" s="168">
        <f t="shared" si="269"/>
        <v>0</v>
      </c>
      <c r="BF645" s="168">
        <f t="shared" si="270"/>
        <v>0</v>
      </c>
      <c r="BG645" s="168">
        <f t="shared" si="271"/>
        <v>0</v>
      </c>
      <c r="BH645" s="168">
        <f t="shared" si="272"/>
        <v>0</v>
      </c>
      <c r="BI645" s="168">
        <f t="shared" si="273"/>
        <v>0</v>
      </c>
      <c r="BJ645" s="14" t="s">
        <v>153</v>
      </c>
      <c r="BK645" s="169">
        <f t="shared" si="274"/>
        <v>0</v>
      </c>
      <c r="BL645" s="14" t="s">
        <v>181</v>
      </c>
      <c r="BM645" s="167" t="s">
        <v>1762</v>
      </c>
    </row>
    <row r="646" spans="1:65" s="2" customFormat="1" ht="24.2" customHeight="1">
      <c r="A646" s="29"/>
      <c r="B646" s="121"/>
      <c r="C646" s="170" t="s">
        <v>1003</v>
      </c>
      <c r="D646" s="170" t="s">
        <v>220</v>
      </c>
      <c r="E646" s="171" t="s">
        <v>1763</v>
      </c>
      <c r="F646" s="172" t="s">
        <v>1764</v>
      </c>
      <c r="G646" s="173" t="s">
        <v>396</v>
      </c>
      <c r="H646" s="174">
        <v>75</v>
      </c>
      <c r="I646" s="175"/>
      <c r="J646" s="174">
        <f t="shared" si="265"/>
        <v>0</v>
      </c>
      <c r="K646" s="176"/>
      <c r="L646" s="177"/>
      <c r="M646" s="178" t="s">
        <v>1</v>
      </c>
      <c r="N646" s="179" t="s">
        <v>40</v>
      </c>
      <c r="O646" s="55"/>
      <c r="P646" s="165">
        <f t="shared" si="266"/>
        <v>0</v>
      </c>
      <c r="Q646" s="165">
        <v>0</v>
      </c>
      <c r="R646" s="165">
        <f t="shared" si="267"/>
        <v>0</v>
      </c>
      <c r="S646" s="165">
        <v>0</v>
      </c>
      <c r="T646" s="166">
        <f t="shared" si="268"/>
        <v>0</v>
      </c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  <c r="AE646" s="29"/>
      <c r="AR646" s="167" t="s">
        <v>190</v>
      </c>
      <c r="AT646" s="167" t="s">
        <v>220</v>
      </c>
      <c r="AU646" s="167" t="s">
        <v>153</v>
      </c>
      <c r="AY646" s="14" t="s">
        <v>175</v>
      </c>
      <c r="BE646" s="168">
        <f t="shared" si="269"/>
        <v>0</v>
      </c>
      <c r="BF646" s="168">
        <f t="shared" si="270"/>
        <v>0</v>
      </c>
      <c r="BG646" s="168">
        <f t="shared" si="271"/>
        <v>0</v>
      </c>
      <c r="BH646" s="168">
        <f t="shared" si="272"/>
        <v>0</v>
      </c>
      <c r="BI646" s="168">
        <f t="shared" si="273"/>
        <v>0</v>
      </c>
      <c r="BJ646" s="14" t="s">
        <v>153</v>
      </c>
      <c r="BK646" s="169">
        <f t="shared" si="274"/>
        <v>0</v>
      </c>
      <c r="BL646" s="14" t="s">
        <v>181</v>
      </c>
      <c r="BM646" s="167" t="s">
        <v>1765</v>
      </c>
    </row>
    <row r="647" spans="1:65" s="2" customFormat="1" ht="24.2" customHeight="1">
      <c r="A647" s="29"/>
      <c r="B647" s="121"/>
      <c r="C647" s="170" t="s">
        <v>1766</v>
      </c>
      <c r="D647" s="170" t="s">
        <v>220</v>
      </c>
      <c r="E647" s="171" t="s">
        <v>1767</v>
      </c>
      <c r="F647" s="172" t="s">
        <v>1768</v>
      </c>
      <c r="G647" s="173" t="s">
        <v>396</v>
      </c>
      <c r="H647" s="174">
        <v>21</v>
      </c>
      <c r="I647" s="175"/>
      <c r="J647" s="174">
        <f t="shared" si="265"/>
        <v>0</v>
      </c>
      <c r="K647" s="176"/>
      <c r="L647" s="177"/>
      <c r="M647" s="178" t="s">
        <v>1</v>
      </c>
      <c r="N647" s="179" t="s">
        <v>40</v>
      </c>
      <c r="O647" s="55"/>
      <c r="P647" s="165">
        <f t="shared" si="266"/>
        <v>0</v>
      </c>
      <c r="Q647" s="165">
        <v>0</v>
      </c>
      <c r="R647" s="165">
        <f t="shared" si="267"/>
        <v>0</v>
      </c>
      <c r="S647" s="165">
        <v>0</v>
      </c>
      <c r="T647" s="166">
        <f t="shared" si="268"/>
        <v>0</v>
      </c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  <c r="AE647" s="29"/>
      <c r="AR647" s="167" t="s">
        <v>190</v>
      </c>
      <c r="AT647" s="167" t="s">
        <v>220</v>
      </c>
      <c r="AU647" s="167" t="s">
        <v>153</v>
      </c>
      <c r="AY647" s="14" t="s">
        <v>175</v>
      </c>
      <c r="BE647" s="168">
        <f t="shared" si="269"/>
        <v>0</v>
      </c>
      <c r="BF647" s="168">
        <f t="shared" si="270"/>
        <v>0</v>
      </c>
      <c r="BG647" s="168">
        <f t="shared" si="271"/>
        <v>0</v>
      </c>
      <c r="BH647" s="168">
        <f t="shared" si="272"/>
        <v>0</v>
      </c>
      <c r="BI647" s="168">
        <f t="shared" si="273"/>
        <v>0</v>
      </c>
      <c r="BJ647" s="14" t="s">
        <v>153</v>
      </c>
      <c r="BK647" s="169">
        <f t="shared" si="274"/>
        <v>0</v>
      </c>
      <c r="BL647" s="14" t="s">
        <v>181</v>
      </c>
      <c r="BM647" s="167" t="s">
        <v>1769</v>
      </c>
    </row>
    <row r="648" spans="1:65" s="2" customFormat="1" ht="24.2" customHeight="1">
      <c r="A648" s="29"/>
      <c r="B648" s="121"/>
      <c r="C648" s="170" t="s">
        <v>1007</v>
      </c>
      <c r="D648" s="170" t="s">
        <v>220</v>
      </c>
      <c r="E648" s="171" t="s">
        <v>1770</v>
      </c>
      <c r="F648" s="172" t="s">
        <v>1771</v>
      </c>
      <c r="G648" s="173" t="s">
        <v>1581</v>
      </c>
      <c r="H648" s="174">
        <v>75</v>
      </c>
      <c r="I648" s="175"/>
      <c r="J648" s="174">
        <f t="shared" si="265"/>
        <v>0</v>
      </c>
      <c r="K648" s="176"/>
      <c r="L648" s="177"/>
      <c r="M648" s="178" t="s">
        <v>1</v>
      </c>
      <c r="N648" s="179" t="s">
        <v>40</v>
      </c>
      <c r="O648" s="55"/>
      <c r="P648" s="165">
        <f t="shared" si="266"/>
        <v>0</v>
      </c>
      <c r="Q648" s="165">
        <v>0</v>
      </c>
      <c r="R648" s="165">
        <f t="shared" si="267"/>
        <v>0</v>
      </c>
      <c r="S648" s="165">
        <v>0</v>
      </c>
      <c r="T648" s="166">
        <f t="shared" si="268"/>
        <v>0</v>
      </c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  <c r="AE648" s="29"/>
      <c r="AR648" s="167" t="s">
        <v>190</v>
      </c>
      <c r="AT648" s="167" t="s">
        <v>220</v>
      </c>
      <c r="AU648" s="167" t="s">
        <v>153</v>
      </c>
      <c r="AY648" s="14" t="s">
        <v>175</v>
      </c>
      <c r="BE648" s="168">
        <f t="shared" si="269"/>
        <v>0</v>
      </c>
      <c r="BF648" s="168">
        <f t="shared" si="270"/>
        <v>0</v>
      </c>
      <c r="BG648" s="168">
        <f t="shared" si="271"/>
        <v>0</v>
      </c>
      <c r="BH648" s="168">
        <f t="shared" si="272"/>
        <v>0</v>
      </c>
      <c r="BI648" s="168">
        <f t="shared" si="273"/>
        <v>0</v>
      </c>
      <c r="BJ648" s="14" t="s">
        <v>153</v>
      </c>
      <c r="BK648" s="169">
        <f t="shared" si="274"/>
        <v>0</v>
      </c>
      <c r="BL648" s="14" t="s">
        <v>181</v>
      </c>
      <c r="BM648" s="167" t="s">
        <v>1772</v>
      </c>
    </row>
    <row r="649" spans="1:65" s="2" customFormat="1" ht="24.2" customHeight="1">
      <c r="A649" s="29"/>
      <c r="B649" s="121"/>
      <c r="C649" s="170" t="s">
        <v>1773</v>
      </c>
      <c r="D649" s="170" t="s">
        <v>220</v>
      </c>
      <c r="E649" s="171" t="s">
        <v>1774</v>
      </c>
      <c r="F649" s="172" t="s">
        <v>1775</v>
      </c>
      <c r="G649" s="173" t="s">
        <v>1581</v>
      </c>
      <c r="H649" s="174">
        <v>75</v>
      </c>
      <c r="I649" s="175"/>
      <c r="J649" s="174">
        <f t="shared" si="265"/>
        <v>0</v>
      </c>
      <c r="K649" s="176"/>
      <c r="L649" s="177"/>
      <c r="M649" s="178" t="s">
        <v>1</v>
      </c>
      <c r="N649" s="179" t="s">
        <v>40</v>
      </c>
      <c r="O649" s="55"/>
      <c r="P649" s="165">
        <f t="shared" si="266"/>
        <v>0</v>
      </c>
      <c r="Q649" s="165">
        <v>0</v>
      </c>
      <c r="R649" s="165">
        <f t="shared" si="267"/>
        <v>0</v>
      </c>
      <c r="S649" s="165">
        <v>0</v>
      </c>
      <c r="T649" s="166">
        <f t="shared" si="268"/>
        <v>0</v>
      </c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  <c r="AE649" s="29"/>
      <c r="AR649" s="167" t="s">
        <v>190</v>
      </c>
      <c r="AT649" s="167" t="s">
        <v>220</v>
      </c>
      <c r="AU649" s="167" t="s">
        <v>153</v>
      </c>
      <c r="AY649" s="14" t="s">
        <v>175</v>
      </c>
      <c r="BE649" s="168">
        <f t="shared" si="269"/>
        <v>0</v>
      </c>
      <c r="BF649" s="168">
        <f t="shared" si="270"/>
        <v>0</v>
      </c>
      <c r="BG649" s="168">
        <f t="shared" si="271"/>
        <v>0</v>
      </c>
      <c r="BH649" s="168">
        <f t="shared" si="272"/>
        <v>0</v>
      </c>
      <c r="BI649" s="168">
        <f t="shared" si="273"/>
        <v>0</v>
      </c>
      <c r="BJ649" s="14" t="s">
        <v>153</v>
      </c>
      <c r="BK649" s="169">
        <f t="shared" si="274"/>
        <v>0</v>
      </c>
      <c r="BL649" s="14" t="s">
        <v>181</v>
      </c>
      <c r="BM649" s="167" t="s">
        <v>1776</v>
      </c>
    </row>
    <row r="650" spans="1:65" s="2" customFormat="1" ht="24.2" customHeight="1">
      <c r="A650" s="29"/>
      <c r="B650" s="121"/>
      <c r="C650" s="170" t="s">
        <v>1010</v>
      </c>
      <c r="D650" s="170" t="s">
        <v>220</v>
      </c>
      <c r="E650" s="171" t="s">
        <v>1777</v>
      </c>
      <c r="F650" s="172" t="s">
        <v>1778</v>
      </c>
      <c r="G650" s="173" t="s">
        <v>1581</v>
      </c>
      <c r="H650" s="174">
        <v>75</v>
      </c>
      <c r="I650" s="175"/>
      <c r="J650" s="174">
        <f t="shared" si="265"/>
        <v>0</v>
      </c>
      <c r="K650" s="176"/>
      <c r="L650" s="177"/>
      <c r="M650" s="178" t="s">
        <v>1</v>
      </c>
      <c r="N650" s="179" t="s">
        <v>40</v>
      </c>
      <c r="O650" s="55"/>
      <c r="P650" s="165">
        <f t="shared" si="266"/>
        <v>0</v>
      </c>
      <c r="Q650" s="165">
        <v>0</v>
      </c>
      <c r="R650" s="165">
        <f t="shared" si="267"/>
        <v>0</v>
      </c>
      <c r="S650" s="165">
        <v>0</v>
      </c>
      <c r="T650" s="166">
        <f t="shared" si="268"/>
        <v>0</v>
      </c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  <c r="AE650" s="29"/>
      <c r="AR650" s="167" t="s">
        <v>190</v>
      </c>
      <c r="AT650" s="167" t="s">
        <v>220</v>
      </c>
      <c r="AU650" s="167" t="s">
        <v>153</v>
      </c>
      <c r="AY650" s="14" t="s">
        <v>175</v>
      </c>
      <c r="BE650" s="168">
        <f t="shared" si="269"/>
        <v>0</v>
      </c>
      <c r="BF650" s="168">
        <f t="shared" si="270"/>
        <v>0</v>
      </c>
      <c r="BG650" s="168">
        <f t="shared" si="271"/>
        <v>0</v>
      </c>
      <c r="BH650" s="168">
        <f t="shared" si="272"/>
        <v>0</v>
      </c>
      <c r="BI650" s="168">
        <f t="shared" si="273"/>
        <v>0</v>
      </c>
      <c r="BJ650" s="14" t="s">
        <v>153</v>
      </c>
      <c r="BK650" s="169">
        <f t="shared" si="274"/>
        <v>0</v>
      </c>
      <c r="BL650" s="14" t="s">
        <v>181</v>
      </c>
      <c r="BM650" s="167" t="s">
        <v>1779</v>
      </c>
    </row>
    <row r="651" spans="1:65" s="2" customFormat="1" ht="14.45" customHeight="1">
      <c r="A651" s="29"/>
      <c r="B651" s="121"/>
      <c r="C651" s="156" t="s">
        <v>1780</v>
      </c>
      <c r="D651" s="156" t="s">
        <v>177</v>
      </c>
      <c r="E651" s="157" t="s">
        <v>1781</v>
      </c>
      <c r="F651" s="158" t="s">
        <v>1782</v>
      </c>
      <c r="G651" s="159" t="s">
        <v>396</v>
      </c>
      <c r="H651" s="160">
        <v>30</v>
      </c>
      <c r="I651" s="161"/>
      <c r="J651" s="160">
        <f t="shared" si="265"/>
        <v>0</v>
      </c>
      <c r="K651" s="162"/>
      <c r="L651" s="30"/>
      <c r="M651" s="163" t="s">
        <v>1</v>
      </c>
      <c r="N651" s="164" t="s">
        <v>40</v>
      </c>
      <c r="O651" s="55"/>
      <c r="P651" s="165">
        <f t="shared" si="266"/>
        <v>0</v>
      </c>
      <c r="Q651" s="165">
        <v>0</v>
      </c>
      <c r="R651" s="165">
        <f t="shared" si="267"/>
        <v>0</v>
      </c>
      <c r="S651" s="165">
        <v>0</v>
      </c>
      <c r="T651" s="166">
        <f t="shared" si="268"/>
        <v>0</v>
      </c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  <c r="AE651" s="29"/>
      <c r="AR651" s="167" t="s">
        <v>181</v>
      </c>
      <c r="AT651" s="167" t="s">
        <v>177</v>
      </c>
      <c r="AU651" s="167" t="s">
        <v>153</v>
      </c>
      <c r="AY651" s="14" t="s">
        <v>175</v>
      </c>
      <c r="BE651" s="168">
        <f t="shared" si="269"/>
        <v>0</v>
      </c>
      <c r="BF651" s="168">
        <f t="shared" si="270"/>
        <v>0</v>
      </c>
      <c r="BG651" s="168">
        <f t="shared" si="271"/>
        <v>0</v>
      </c>
      <c r="BH651" s="168">
        <f t="shared" si="272"/>
        <v>0</v>
      </c>
      <c r="BI651" s="168">
        <f t="shared" si="273"/>
        <v>0</v>
      </c>
      <c r="BJ651" s="14" t="s">
        <v>153</v>
      </c>
      <c r="BK651" s="169">
        <f t="shared" si="274"/>
        <v>0</v>
      </c>
      <c r="BL651" s="14" t="s">
        <v>181</v>
      </c>
      <c r="BM651" s="167" t="s">
        <v>1783</v>
      </c>
    </row>
    <row r="652" spans="1:65" s="2" customFormat="1" ht="24.2" customHeight="1">
      <c r="A652" s="29"/>
      <c r="B652" s="121"/>
      <c r="C652" s="170" t="s">
        <v>1014</v>
      </c>
      <c r="D652" s="170" t="s">
        <v>220</v>
      </c>
      <c r="E652" s="171" t="s">
        <v>1784</v>
      </c>
      <c r="F652" s="172" t="s">
        <v>1785</v>
      </c>
      <c r="G652" s="173" t="s">
        <v>396</v>
      </c>
      <c r="H652" s="174">
        <v>30</v>
      </c>
      <c r="I652" s="175"/>
      <c r="J652" s="174">
        <f t="shared" si="265"/>
        <v>0</v>
      </c>
      <c r="K652" s="176"/>
      <c r="L652" s="177"/>
      <c r="M652" s="178" t="s">
        <v>1</v>
      </c>
      <c r="N652" s="179" t="s">
        <v>40</v>
      </c>
      <c r="O652" s="55"/>
      <c r="P652" s="165">
        <f t="shared" si="266"/>
        <v>0</v>
      </c>
      <c r="Q652" s="165">
        <v>0</v>
      </c>
      <c r="R652" s="165">
        <f t="shared" si="267"/>
        <v>0</v>
      </c>
      <c r="S652" s="165">
        <v>0</v>
      </c>
      <c r="T652" s="166">
        <f t="shared" si="268"/>
        <v>0</v>
      </c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  <c r="AE652" s="29"/>
      <c r="AR652" s="167" t="s">
        <v>190</v>
      </c>
      <c r="AT652" s="167" t="s">
        <v>220</v>
      </c>
      <c r="AU652" s="167" t="s">
        <v>153</v>
      </c>
      <c r="AY652" s="14" t="s">
        <v>175</v>
      </c>
      <c r="BE652" s="168">
        <f t="shared" si="269"/>
        <v>0</v>
      </c>
      <c r="BF652" s="168">
        <f t="shared" si="270"/>
        <v>0</v>
      </c>
      <c r="BG652" s="168">
        <f t="shared" si="271"/>
        <v>0</v>
      </c>
      <c r="BH652" s="168">
        <f t="shared" si="272"/>
        <v>0</v>
      </c>
      <c r="BI652" s="168">
        <f t="shared" si="273"/>
        <v>0</v>
      </c>
      <c r="BJ652" s="14" t="s">
        <v>153</v>
      </c>
      <c r="BK652" s="169">
        <f t="shared" si="274"/>
        <v>0</v>
      </c>
      <c r="BL652" s="14" t="s">
        <v>181</v>
      </c>
      <c r="BM652" s="167" t="s">
        <v>1786</v>
      </c>
    </row>
    <row r="653" spans="1:65" s="2" customFormat="1" ht="14.45" customHeight="1">
      <c r="A653" s="29"/>
      <c r="B653" s="121"/>
      <c r="C653" s="156" t="s">
        <v>1787</v>
      </c>
      <c r="D653" s="156" t="s">
        <v>177</v>
      </c>
      <c r="E653" s="157" t="s">
        <v>1788</v>
      </c>
      <c r="F653" s="158" t="s">
        <v>1789</v>
      </c>
      <c r="G653" s="159" t="s">
        <v>1581</v>
      </c>
      <c r="H653" s="160">
        <v>6</v>
      </c>
      <c r="I653" s="161"/>
      <c r="J653" s="160">
        <f t="shared" si="265"/>
        <v>0</v>
      </c>
      <c r="K653" s="162"/>
      <c r="L653" s="30"/>
      <c r="M653" s="163" t="s">
        <v>1</v>
      </c>
      <c r="N653" s="164" t="s">
        <v>40</v>
      </c>
      <c r="O653" s="55"/>
      <c r="P653" s="165">
        <f t="shared" si="266"/>
        <v>0</v>
      </c>
      <c r="Q653" s="165">
        <v>0</v>
      </c>
      <c r="R653" s="165">
        <f t="shared" si="267"/>
        <v>0</v>
      </c>
      <c r="S653" s="165">
        <v>0</v>
      </c>
      <c r="T653" s="166">
        <f t="shared" si="268"/>
        <v>0</v>
      </c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  <c r="AE653" s="29"/>
      <c r="AR653" s="167" t="s">
        <v>181</v>
      </c>
      <c r="AT653" s="167" t="s">
        <v>177</v>
      </c>
      <c r="AU653" s="167" t="s">
        <v>153</v>
      </c>
      <c r="AY653" s="14" t="s">
        <v>175</v>
      </c>
      <c r="BE653" s="168">
        <f t="shared" si="269"/>
        <v>0</v>
      </c>
      <c r="BF653" s="168">
        <f t="shared" si="270"/>
        <v>0</v>
      </c>
      <c r="BG653" s="168">
        <f t="shared" si="271"/>
        <v>0</v>
      </c>
      <c r="BH653" s="168">
        <f t="shared" si="272"/>
        <v>0</v>
      </c>
      <c r="BI653" s="168">
        <f t="shared" si="273"/>
        <v>0</v>
      </c>
      <c r="BJ653" s="14" t="s">
        <v>153</v>
      </c>
      <c r="BK653" s="169">
        <f t="shared" si="274"/>
        <v>0</v>
      </c>
      <c r="BL653" s="14" t="s">
        <v>181</v>
      </c>
      <c r="BM653" s="167" t="s">
        <v>1790</v>
      </c>
    </row>
    <row r="654" spans="1:65" s="2" customFormat="1" ht="24.2" customHeight="1">
      <c r="A654" s="29"/>
      <c r="B654" s="121"/>
      <c r="C654" s="170" t="s">
        <v>1017</v>
      </c>
      <c r="D654" s="170" t="s">
        <v>220</v>
      </c>
      <c r="E654" s="171" t="s">
        <v>1791</v>
      </c>
      <c r="F654" s="172" t="s">
        <v>1792</v>
      </c>
      <c r="G654" s="173" t="s">
        <v>1581</v>
      </c>
      <c r="H654" s="174">
        <v>6</v>
      </c>
      <c r="I654" s="175"/>
      <c r="J654" s="174">
        <f t="shared" si="265"/>
        <v>0</v>
      </c>
      <c r="K654" s="176"/>
      <c r="L654" s="177"/>
      <c r="M654" s="178" t="s">
        <v>1</v>
      </c>
      <c r="N654" s="179" t="s">
        <v>40</v>
      </c>
      <c r="O654" s="55"/>
      <c r="P654" s="165">
        <f t="shared" si="266"/>
        <v>0</v>
      </c>
      <c r="Q654" s="165">
        <v>0</v>
      </c>
      <c r="R654" s="165">
        <f t="shared" si="267"/>
        <v>0</v>
      </c>
      <c r="S654" s="165">
        <v>0</v>
      </c>
      <c r="T654" s="166">
        <f t="shared" si="268"/>
        <v>0</v>
      </c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  <c r="AE654" s="29"/>
      <c r="AR654" s="167" t="s">
        <v>190</v>
      </c>
      <c r="AT654" s="167" t="s">
        <v>220</v>
      </c>
      <c r="AU654" s="167" t="s">
        <v>153</v>
      </c>
      <c r="AY654" s="14" t="s">
        <v>175</v>
      </c>
      <c r="BE654" s="168">
        <f t="shared" si="269"/>
        <v>0</v>
      </c>
      <c r="BF654" s="168">
        <f t="shared" si="270"/>
        <v>0</v>
      </c>
      <c r="BG654" s="168">
        <f t="shared" si="271"/>
        <v>0</v>
      </c>
      <c r="BH654" s="168">
        <f t="shared" si="272"/>
        <v>0</v>
      </c>
      <c r="BI654" s="168">
        <f t="shared" si="273"/>
        <v>0</v>
      </c>
      <c r="BJ654" s="14" t="s">
        <v>153</v>
      </c>
      <c r="BK654" s="169">
        <f t="shared" si="274"/>
        <v>0</v>
      </c>
      <c r="BL654" s="14" t="s">
        <v>181</v>
      </c>
      <c r="BM654" s="167" t="s">
        <v>1793</v>
      </c>
    </row>
    <row r="655" spans="1:65" s="2" customFormat="1" ht="37.9" customHeight="1">
      <c r="A655" s="29"/>
      <c r="B655" s="121"/>
      <c r="C655" s="170" t="s">
        <v>1794</v>
      </c>
      <c r="D655" s="170" t="s">
        <v>220</v>
      </c>
      <c r="E655" s="171" t="s">
        <v>1795</v>
      </c>
      <c r="F655" s="172" t="s">
        <v>1796</v>
      </c>
      <c r="G655" s="173" t="s">
        <v>1581</v>
      </c>
      <c r="H655" s="174">
        <v>6</v>
      </c>
      <c r="I655" s="175"/>
      <c r="J655" s="174">
        <f t="shared" si="265"/>
        <v>0</v>
      </c>
      <c r="K655" s="176"/>
      <c r="L655" s="177"/>
      <c r="M655" s="178" t="s">
        <v>1</v>
      </c>
      <c r="N655" s="179" t="s">
        <v>40</v>
      </c>
      <c r="O655" s="55"/>
      <c r="P655" s="165">
        <f t="shared" si="266"/>
        <v>0</v>
      </c>
      <c r="Q655" s="165">
        <v>0</v>
      </c>
      <c r="R655" s="165">
        <f t="shared" si="267"/>
        <v>0</v>
      </c>
      <c r="S655" s="165">
        <v>0</v>
      </c>
      <c r="T655" s="166">
        <f t="shared" si="268"/>
        <v>0</v>
      </c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  <c r="AE655" s="29"/>
      <c r="AR655" s="167" t="s">
        <v>190</v>
      </c>
      <c r="AT655" s="167" t="s">
        <v>220</v>
      </c>
      <c r="AU655" s="167" t="s">
        <v>153</v>
      </c>
      <c r="AY655" s="14" t="s">
        <v>175</v>
      </c>
      <c r="BE655" s="168">
        <f t="shared" si="269"/>
        <v>0</v>
      </c>
      <c r="BF655" s="168">
        <f t="shared" si="270"/>
        <v>0</v>
      </c>
      <c r="BG655" s="168">
        <f t="shared" si="271"/>
        <v>0</v>
      </c>
      <c r="BH655" s="168">
        <f t="shared" si="272"/>
        <v>0</v>
      </c>
      <c r="BI655" s="168">
        <f t="shared" si="273"/>
        <v>0</v>
      </c>
      <c r="BJ655" s="14" t="s">
        <v>153</v>
      </c>
      <c r="BK655" s="169">
        <f t="shared" si="274"/>
        <v>0</v>
      </c>
      <c r="BL655" s="14" t="s">
        <v>181</v>
      </c>
      <c r="BM655" s="167" t="s">
        <v>1797</v>
      </c>
    </row>
    <row r="656" spans="1:65" s="2" customFormat="1" ht="24.2" customHeight="1">
      <c r="A656" s="29"/>
      <c r="B656" s="121"/>
      <c r="C656" s="170" t="s">
        <v>1021</v>
      </c>
      <c r="D656" s="170" t="s">
        <v>220</v>
      </c>
      <c r="E656" s="171" t="s">
        <v>1798</v>
      </c>
      <c r="F656" s="172" t="s">
        <v>1799</v>
      </c>
      <c r="G656" s="173" t="s">
        <v>1581</v>
      </c>
      <c r="H656" s="174">
        <v>1</v>
      </c>
      <c r="I656" s="175"/>
      <c r="J656" s="174">
        <f t="shared" si="265"/>
        <v>0</v>
      </c>
      <c r="K656" s="176"/>
      <c r="L656" s="177"/>
      <c r="M656" s="178" t="s">
        <v>1</v>
      </c>
      <c r="N656" s="179" t="s">
        <v>40</v>
      </c>
      <c r="O656" s="55"/>
      <c r="P656" s="165">
        <f t="shared" si="266"/>
        <v>0</v>
      </c>
      <c r="Q656" s="165">
        <v>0</v>
      </c>
      <c r="R656" s="165">
        <f t="shared" si="267"/>
        <v>0</v>
      </c>
      <c r="S656" s="165">
        <v>0</v>
      </c>
      <c r="T656" s="166">
        <f t="shared" si="268"/>
        <v>0</v>
      </c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  <c r="AE656" s="29"/>
      <c r="AR656" s="167" t="s">
        <v>190</v>
      </c>
      <c r="AT656" s="167" t="s">
        <v>220</v>
      </c>
      <c r="AU656" s="167" t="s">
        <v>153</v>
      </c>
      <c r="AY656" s="14" t="s">
        <v>175</v>
      </c>
      <c r="BE656" s="168">
        <f t="shared" si="269"/>
        <v>0</v>
      </c>
      <c r="BF656" s="168">
        <f t="shared" si="270"/>
        <v>0</v>
      </c>
      <c r="BG656" s="168">
        <f t="shared" si="271"/>
        <v>0</v>
      </c>
      <c r="BH656" s="168">
        <f t="shared" si="272"/>
        <v>0</v>
      </c>
      <c r="BI656" s="168">
        <f t="shared" si="273"/>
        <v>0</v>
      </c>
      <c r="BJ656" s="14" t="s">
        <v>153</v>
      </c>
      <c r="BK656" s="169">
        <f t="shared" si="274"/>
        <v>0</v>
      </c>
      <c r="BL656" s="14" t="s">
        <v>181</v>
      </c>
      <c r="BM656" s="167" t="s">
        <v>1800</v>
      </c>
    </row>
    <row r="657" spans="1:65" s="2" customFormat="1" ht="14.45" customHeight="1">
      <c r="A657" s="29"/>
      <c r="B657" s="121"/>
      <c r="C657" s="156" t="s">
        <v>1801</v>
      </c>
      <c r="D657" s="156" t="s">
        <v>177</v>
      </c>
      <c r="E657" s="157" t="s">
        <v>1802</v>
      </c>
      <c r="F657" s="158" t="s">
        <v>1803</v>
      </c>
      <c r="G657" s="159" t="s">
        <v>1581</v>
      </c>
      <c r="H657" s="160">
        <v>107</v>
      </c>
      <c r="I657" s="161"/>
      <c r="J657" s="160">
        <f t="shared" si="265"/>
        <v>0</v>
      </c>
      <c r="K657" s="162"/>
      <c r="L657" s="30"/>
      <c r="M657" s="163" t="s">
        <v>1</v>
      </c>
      <c r="N657" s="164" t="s">
        <v>40</v>
      </c>
      <c r="O657" s="55"/>
      <c r="P657" s="165">
        <f t="shared" si="266"/>
        <v>0</v>
      </c>
      <c r="Q657" s="165">
        <v>0</v>
      </c>
      <c r="R657" s="165">
        <f t="shared" si="267"/>
        <v>0</v>
      </c>
      <c r="S657" s="165">
        <v>0</v>
      </c>
      <c r="T657" s="166">
        <f t="shared" si="268"/>
        <v>0</v>
      </c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  <c r="AE657" s="29"/>
      <c r="AR657" s="167" t="s">
        <v>181</v>
      </c>
      <c r="AT657" s="167" t="s">
        <v>177</v>
      </c>
      <c r="AU657" s="167" t="s">
        <v>153</v>
      </c>
      <c r="AY657" s="14" t="s">
        <v>175</v>
      </c>
      <c r="BE657" s="168">
        <f t="shared" si="269"/>
        <v>0</v>
      </c>
      <c r="BF657" s="168">
        <f t="shared" si="270"/>
        <v>0</v>
      </c>
      <c r="BG657" s="168">
        <f t="shared" si="271"/>
        <v>0</v>
      </c>
      <c r="BH657" s="168">
        <f t="shared" si="272"/>
        <v>0</v>
      </c>
      <c r="BI657" s="168">
        <f t="shared" si="273"/>
        <v>0</v>
      </c>
      <c r="BJ657" s="14" t="s">
        <v>153</v>
      </c>
      <c r="BK657" s="169">
        <f t="shared" si="274"/>
        <v>0</v>
      </c>
      <c r="BL657" s="14" t="s">
        <v>181</v>
      </c>
      <c r="BM657" s="167" t="s">
        <v>1804</v>
      </c>
    </row>
    <row r="658" spans="1:65" s="2" customFormat="1" ht="14.45" customHeight="1">
      <c r="A658" s="29"/>
      <c r="B658" s="121"/>
      <c r="C658" s="170" t="s">
        <v>1024</v>
      </c>
      <c r="D658" s="170" t="s">
        <v>220</v>
      </c>
      <c r="E658" s="171" t="s">
        <v>1805</v>
      </c>
      <c r="F658" s="172" t="s">
        <v>1806</v>
      </c>
      <c r="G658" s="173" t="s">
        <v>1581</v>
      </c>
      <c r="H658" s="174">
        <v>6</v>
      </c>
      <c r="I658" s="175"/>
      <c r="J658" s="174">
        <f t="shared" si="265"/>
        <v>0</v>
      </c>
      <c r="K658" s="176"/>
      <c r="L658" s="177"/>
      <c r="M658" s="178" t="s">
        <v>1</v>
      </c>
      <c r="N658" s="179" t="s">
        <v>40</v>
      </c>
      <c r="O658" s="55"/>
      <c r="P658" s="165">
        <f t="shared" si="266"/>
        <v>0</v>
      </c>
      <c r="Q658" s="165">
        <v>0</v>
      </c>
      <c r="R658" s="165">
        <f t="shared" si="267"/>
        <v>0</v>
      </c>
      <c r="S658" s="165">
        <v>0</v>
      </c>
      <c r="T658" s="166">
        <f t="shared" si="268"/>
        <v>0</v>
      </c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  <c r="AE658" s="29"/>
      <c r="AR658" s="167" t="s">
        <v>190</v>
      </c>
      <c r="AT658" s="167" t="s">
        <v>220</v>
      </c>
      <c r="AU658" s="167" t="s">
        <v>153</v>
      </c>
      <c r="AY658" s="14" t="s">
        <v>175</v>
      </c>
      <c r="BE658" s="168">
        <f t="shared" si="269"/>
        <v>0</v>
      </c>
      <c r="BF658" s="168">
        <f t="shared" si="270"/>
        <v>0</v>
      </c>
      <c r="BG658" s="168">
        <f t="shared" si="271"/>
        <v>0</v>
      </c>
      <c r="BH658" s="168">
        <f t="shared" si="272"/>
        <v>0</v>
      </c>
      <c r="BI658" s="168">
        <f t="shared" si="273"/>
        <v>0</v>
      </c>
      <c r="BJ658" s="14" t="s">
        <v>153</v>
      </c>
      <c r="BK658" s="169">
        <f t="shared" si="274"/>
        <v>0</v>
      </c>
      <c r="BL658" s="14" t="s">
        <v>181</v>
      </c>
      <c r="BM658" s="167" t="s">
        <v>1807</v>
      </c>
    </row>
    <row r="659" spans="1:65" s="2" customFormat="1" ht="24.2" customHeight="1">
      <c r="A659" s="29"/>
      <c r="B659" s="121"/>
      <c r="C659" s="170" t="s">
        <v>1808</v>
      </c>
      <c r="D659" s="170" t="s">
        <v>220</v>
      </c>
      <c r="E659" s="171" t="s">
        <v>1809</v>
      </c>
      <c r="F659" s="172" t="s">
        <v>1810</v>
      </c>
      <c r="G659" s="173" t="s">
        <v>1581</v>
      </c>
      <c r="H659" s="174">
        <v>48</v>
      </c>
      <c r="I659" s="175"/>
      <c r="J659" s="174">
        <f t="shared" si="265"/>
        <v>0</v>
      </c>
      <c r="K659" s="176"/>
      <c r="L659" s="177"/>
      <c r="M659" s="178" t="s">
        <v>1</v>
      </c>
      <c r="N659" s="179" t="s">
        <v>40</v>
      </c>
      <c r="O659" s="55"/>
      <c r="P659" s="165">
        <f t="shared" si="266"/>
        <v>0</v>
      </c>
      <c r="Q659" s="165">
        <v>0</v>
      </c>
      <c r="R659" s="165">
        <f t="shared" si="267"/>
        <v>0</v>
      </c>
      <c r="S659" s="165">
        <v>0</v>
      </c>
      <c r="T659" s="166">
        <f t="shared" si="268"/>
        <v>0</v>
      </c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  <c r="AE659" s="29"/>
      <c r="AR659" s="167" t="s">
        <v>190</v>
      </c>
      <c r="AT659" s="167" t="s">
        <v>220</v>
      </c>
      <c r="AU659" s="167" t="s">
        <v>153</v>
      </c>
      <c r="AY659" s="14" t="s">
        <v>175</v>
      </c>
      <c r="BE659" s="168">
        <f t="shared" si="269"/>
        <v>0</v>
      </c>
      <c r="BF659" s="168">
        <f t="shared" si="270"/>
        <v>0</v>
      </c>
      <c r="BG659" s="168">
        <f t="shared" si="271"/>
        <v>0</v>
      </c>
      <c r="BH659" s="168">
        <f t="shared" si="272"/>
        <v>0</v>
      </c>
      <c r="BI659" s="168">
        <f t="shared" si="273"/>
        <v>0</v>
      </c>
      <c r="BJ659" s="14" t="s">
        <v>153</v>
      </c>
      <c r="BK659" s="169">
        <f t="shared" si="274"/>
        <v>0</v>
      </c>
      <c r="BL659" s="14" t="s">
        <v>181</v>
      </c>
      <c r="BM659" s="167" t="s">
        <v>1811</v>
      </c>
    </row>
    <row r="660" spans="1:65" s="2" customFormat="1" ht="24.2" customHeight="1">
      <c r="A660" s="29"/>
      <c r="B660" s="121"/>
      <c r="C660" s="170" t="s">
        <v>1028</v>
      </c>
      <c r="D660" s="170" t="s">
        <v>220</v>
      </c>
      <c r="E660" s="171" t="s">
        <v>1812</v>
      </c>
      <c r="F660" s="172" t="s">
        <v>1813</v>
      </c>
      <c r="G660" s="173" t="s">
        <v>1581</v>
      </c>
      <c r="H660" s="174">
        <v>3</v>
      </c>
      <c r="I660" s="175"/>
      <c r="J660" s="174">
        <f t="shared" si="265"/>
        <v>0</v>
      </c>
      <c r="K660" s="176"/>
      <c r="L660" s="177"/>
      <c r="M660" s="178" t="s">
        <v>1</v>
      </c>
      <c r="N660" s="179" t="s">
        <v>40</v>
      </c>
      <c r="O660" s="55"/>
      <c r="P660" s="165">
        <f t="shared" si="266"/>
        <v>0</v>
      </c>
      <c r="Q660" s="165">
        <v>0</v>
      </c>
      <c r="R660" s="165">
        <f t="shared" si="267"/>
        <v>0</v>
      </c>
      <c r="S660" s="165">
        <v>0</v>
      </c>
      <c r="T660" s="166">
        <f t="shared" si="268"/>
        <v>0</v>
      </c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29"/>
      <c r="AR660" s="167" t="s">
        <v>190</v>
      </c>
      <c r="AT660" s="167" t="s">
        <v>220</v>
      </c>
      <c r="AU660" s="167" t="s">
        <v>153</v>
      </c>
      <c r="AY660" s="14" t="s">
        <v>175</v>
      </c>
      <c r="BE660" s="168">
        <f t="shared" si="269"/>
        <v>0</v>
      </c>
      <c r="BF660" s="168">
        <f t="shared" si="270"/>
        <v>0</v>
      </c>
      <c r="BG660" s="168">
        <f t="shared" si="271"/>
        <v>0</v>
      </c>
      <c r="BH660" s="168">
        <f t="shared" si="272"/>
        <v>0</v>
      </c>
      <c r="BI660" s="168">
        <f t="shared" si="273"/>
        <v>0</v>
      </c>
      <c r="BJ660" s="14" t="s">
        <v>153</v>
      </c>
      <c r="BK660" s="169">
        <f t="shared" si="274"/>
        <v>0</v>
      </c>
      <c r="BL660" s="14" t="s">
        <v>181</v>
      </c>
      <c r="BM660" s="167" t="s">
        <v>1814</v>
      </c>
    </row>
    <row r="661" spans="1:65" s="2" customFormat="1" ht="24.2" customHeight="1">
      <c r="A661" s="29"/>
      <c r="B661" s="121"/>
      <c r="C661" s="170" t="s">
        <v>1815</v>
      </c>
      <c r="D661" s="170" t="s">
        <v>220</v>
      </c>
      <c r="E661" s="171" t="s">
        <v>1816</v>
      </c>
      <c r="F661" s="172" t="s">
        <v>1817</v>
      </c>
      <c r="G661" s="173" t="s">
        <v>1581</v>
      </c>
      <c r="H661" s="174">
        <v>10</v>
      </c>
      <c r="I661" s="175"/>
      <c r="J661" s="174">
        <f t="shared" si="265"/>
        <v>0</v>
      </c>
      <c r="K661" s="176"/>
      <c r="L661" s="177"/>
      <c r="M661" s="178" t="s">
        <v>1</v>
      </c>
      <c r="N661" s="179" t="s">
        <v>40</v>
      </c>
      <c r="O661" s="55"/>
      <c r="P661" s="165">
        <f t="shared" si="266"/>
        <v>0</v>
      </c>
      <c r="Q661" s="165">
        <v>0</v>
      </c>
      <c r="R661" s="165">
        <f t="shared" si="267"/>
        <v>0</v>
      </c>
      <c r="S661" s="165">
        <v>0</v>
      </c>
      <c r="T661" s="166">
        <f t="shared" si="268"/>
        <v>0</v>
      </c>
      <c r="U661" s="29"/>
      <c r="V661" s="29"/>
      <c r="W661" s="29"/>
      <c r="X661" s="29"/>
      <c r="Y661" s="29"/>
      <c r="Z661" s="29"/>
      <c r="AA661" s="29"/>
      <c r="AB661" s="29"/>
      <c r="AC661" s="29"/>
      <c r="AD661" s="29"/>
      <c r="AE661" s="29"/>
      <c r="AR661" s="167" t="s">
        <v>190</v>
      </c>
      <c r="AT661" s="167" t="s">
        <v>220</v>
      </c>
      <c r="AU661" s="167" t="s">
        <v>153</v>
      </c>
      <c r="AY661" s="14" t="s">
        <v>175</v>
      </c>
      <c r="BE661" s="168">
        <f t="shared" si="269"/>
        <v>0</v>
      </c>
      <c r="BF661" s="168">
        <f t="shared" si="270"/>
        <v>0</v>
      </c>
      <c r="BG661" s="168">
        <f t="shared" si="271"/>
        <v>0</v>
      </c>
      <c r="BH661" s="168">
        <f t="shared" si="272"/>
        <v>0</v>
      </c>
      <c r="BI661" s="168">
        <f t="shared" si="273"/>
        <v>0</v>
      </c>
      <c r="BJ661" s="14" t="s">
        <v>153</v>
      </c>
      <c r="BK661" s="169">
        <f t="shared" si="274"/>
        <v>0</v>
      </c>
      <c r="BL661" s="14" t="s">
        <v>181</v>
      </c>
      <c r="BM661" s="167" t="s">
        <v>1818</v>
      </c>
    </row>
    <row r="662" spans="1:65" s="2" customFormat="1" ht="14.45" customHeight="1">
      <c r="A662" s="29"/>
      <c r="B662" s="121"/>
      <c r="C662" s="170" t="s">
        <v>1031</v>
      </c>
      <c r="D662" s="170" t="s">
        <v>220</v>
      </c>
      <c r="E662" s="171" t="s">
        <v>1819</v>
      </c>
      <c r="F662" s="172" t="s">
        <v>1820</v>
      </c>
      <c r="G662" s="173" t="s">
        <v>1581</v>
      </c>
      <c r="H662" s="174">
        <v>5</v>
      </c>
      <c r="I662" s="175"/>
      <c r="J662" s="174">
        <f t="shared" si="265"/>
        <v>0</v>
      </c>
      <c r="K662" s="176"/>
      <c r="L662" s="177"/>
      <c r="M662" s="178" t="s">
        <v>1</v>
      </c>
      <c r="N662" s="179" t="s">
        <v>40</v>
      </c>
      <c r="O662" s="55"/>
      <c r="P662" s="165">
        <f t="shared" si="266"/>
        <v>0</v>
      </c>
      <c r="Q662" s="165">
        <v>0</v>
      </c>
      <c r="R662" s="165">
        <f t="shared" si="267"/>
        <v>0</v>
      </c>
      <c r="S662" s="165">
        <v>0</v>
      </c>
      <c r="T662" s="166">
        <f t="shared" si="268"/>
        <v>0</v>
      </c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  <c r="AE662" s="29"/>
      <c r="AR662" s="167" t="s">
        <v>190</v>
      </c>
      <c r="AT662" s="167" t="s">
        <v>220</v>
      </c>
      <c r="AU662" s="167" t="s">
        <v>153</v>
      </c>
      <c r="AY662" s="14" t="s">
        <v>175</v>
      </c>
      <c r="BE662" s="168">
        <f t="shared" si="269"/>
        <v>0</v>
      </c>
      <c r="BF662" s="168">
        <f t="shared" si="270"/>
        <v>0</v>
      </c>
      <c r="BG662" s="168">
        <f t="shared" si="271"/>
        <v>0</v>
      </c>
      <c r="BH662" s="168">
        <f t="shared" si="272"/>
        <v>0</v>
      </c>
      <c r="BI662" s="168">
        <f t="shared" si="273"/>
        <v>0</v>
      </c>
      <c r="BJ662" s="14" t="s">
        <v>153</v>
      </c>
      <c r="BK662" s="169">
        <f t="shared" si="274"/>
        <v>0</v>
      </c>
      <c r="BL662" s="14" t="s">
        <v>181</v>
      </c>
      <c r="BM662" s="167" t="s">
        <v>1821</v>
      </c>
    </row>
    <row r="663" spans="1:65" s="2" customFormat="1" ht="37.9" customHeight="1">
      <c r="A663" s="29"/>
      <c r="B663" s="121"/>
      <c r="C663" s="170" t="s">
        <v>1822</v>
      </c>
      <c r="D663" s="170" t="s">
        <v>220</v>
      </c>
      <c r="E663" s="171" t="s">
        <v>1823</v>
      </c>
      <c r="F663" s="172" t="s">
        <v>1824</v>
      </c>
      <c r="G663" s="173" t="s">
        <v>1581</v>
      </c>
      <c r="H663" s="174">
        <v>35</v>
      </c>
      <c r="I663" s="175"/>
      <c r="J663" s="174">
        <f t="shared" si="265"/>
        <v>0</v>
      </c>
      <c r="K663" s="176"/>
      <c r="L663" s="177"/>
      <c r="M663" s="178" t="s">
        <v>1</v>
      </c>
      <c r="N663" s="179" t="s">
        <v>40</v>
      </c>
      <c r="O663" s="55"/>
      <c r="P663" s="165">
        <f t="shared" si="266"/>
        <v>0</v>
      </c>
      <c r="Q663" s="165">
        <v>0</v>
      </c>
      <c r="R663" s="165">
        <f t="shared" si="267"/>
        <v>0</v>
      </c>
      <c r="S663" s="165">
        <v>0</v>
      </c>
      <c r="T663" s="166">
        <f t="shared" si="268"/>
        <v>0</v>
      </c>
      <c r="U663" s="29"/>
      <c r="V663" s="29"/>
      <c r="W663" s="29"/>
      <c r="X663" s="29"/>
      <c r="Y663" s="29"/>
      <c r="Z663" s="29"/>
      <c r="AA663" s="29"/>
      <c r="AB663" s="29"/>
      <c r="AC663" s="29"/>
      <c r="AD663" s="29"/>
      <c r="AE663" s="29"/>
      <c r="AR663" s="167" t="s">
        <v>190</v>
      </c>
      <c r="AT663" s="167" t="s">
        <v>220</v>
      </c>
      <c r="AU663" s="167" t="s">
        <v>153</v>
      </c>
      <c r="AY663" s="14" t="s">
        <v>175</v>
      </c>
      <c r="BE663" s="168">
        <f t="shared" si="269"/>
        <v>0</v>
      </c>
      <c r="BF663" s="168">
        <f t="shared" si="270"/>
        <v>0</v>
      </c>
      <c r="BG663" s="168">
        <f t="shared" si="271"/>
        <v>0</v>
      </c>
      <c r="BH663" s="168">
        <f t="shared" si="272"/>
        <v>0</v>
      </c>
      <c r="BI663" s="168">
        <f t="shared" si="273"/>
        <v>0</v>
      </c>
      <c r="BJ663" s="14" t="s">
        <v>153</v>
      </c>
      <c r="BK663" s="169">
        <f t="shared" si="274"/>
        <v>0</v>
      </c>
      <c r="BL663" s="14" t="s">
        <v>181</v>
      </c>
      <c r="BM663" s="167" t="s">
        <v>1825</v>
      </c>
    </row>
    <row r="664" spans="1:65" s="2" customFormat="1" ht="24.2" customHeight="1">
      <c r="A664" s="29"/>
      <c r="B664" s="121"/>
      <c r="C664" s="156" t="s">
        <v>1035</v>
      </c>
      <c r="D664" s="156" t="s">
        <v>177</v>
      </c>
      <c r="E664" s="157" t="s">
        <v>1826</v>
      </c>
      <c r="F664" s="158" t="s">
        <v>1827</v>
      </c>
      <c r="G664" s="159" t="s">
        <v>1581</v>
      </c>
      <c r="H664" s="160">
        <v>10</v>
      </c>
      <c r="I664" s="161"/>
      <c r="J664" s="160">
        <f t="shared" si="265"/>
        <v>0</v>
      </c>
      <c r="K664" s="162"/>
      <c r="L664" s="30"/>
      <c r="M664" s="163" t="s">
        <v>1</v>
      </c>
      <c r="N664" s="164" t="s">
        <v>40</v>
      </c>
      <c r="O664" s="55"/>
      <c r="P664" s="165">
        <f t="shared" si="266"/>
        <v>0</v>
      </c>
      <c r="Q664" s="165">
        <v>0</v>
      </c>
      <c r="R664" s="165">
        <f t="shared" si="267"/>
        <v>0</v>
      </c>
      <c r="S664" s="165">
        <v>0</v>
      </c>
      <c r="T664" s="166">
        <f t="shared" si="268"/>
        <v>0</v>
      </c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  <c r="AE664" s="29"/>
      <c r="AR664" s="167" t="s">
        <v>181</v>
      </c>
      <c r="AT664" s="167" t="s">
        <v>177</v>
      </c>
      <c r="AU664" s="167" t="s">
        <v>153</v>
      </c>
      <c r="AY664" s="14" t="s">
        <v>175</v>
      </c>
      <c r="BE664" s="168">
        <f t="shared" si="269"/>
        <v>0</v>
      </c>
      <c r="BF664" s="168">
        <f t="shared" si="270"/>
        <v>0</v>
      </c>
      <c r="BG664" s="168">
        <f t="shared" si="271"/>
        <v>0</v>
      </c>
      <c r="BH664" s="168">
        <f t="shared" si="272"/>
        <v>0</v>
      </c>
      <c r="BI664" s="168">
        <f t="shared" si="273"/>
        <v>0</v>
      </c>
      <c r="BJ664" s="14" t="s">
        <v>153</v>
      </c>
      <c r="BK664" s="169">
        <f t="shared" si="274"/>
        <v>0</v>
      </c>
      <c r="BL664" s="14" t="s">
        <v>181</v>
      </c>
      <c r="BM664" s="167" t="s">
        <v>1828</v>
      </c>
    </row>
    <row r="665" spans="1:65" s="2" customFormat="1" ht="24.2" customHeight="1">
      <c r="A665" s="29"/>
      <c r="B665" s="121"/>
      <c r="C665" s="170" t="s">
        <v>1829</v>
      </c>
      <c r="D665" s="170" t="s">
        <v>220</v>
      </c>
      <c r="E665" s="171" t="s">
        <v>1830</v>
      </c>
      <c r="F665" s="172" t="s">
        <v>1831</v>
      </c>
      <c r="G665" s="173" t="s">
        <v>1581</v>
      </c>
      <c r="H665" s="174">
        <v>10</v>
      </c>
      <c r="I665" s="175"/>
      <c r="J665" s="174">
        <f t="shared" si="265"/>
        <v>0</v>
      </c>
      <c r="K665" s="176"/>
      <c r="L665" s="177"/>
      <c r="M665" s="178" t="s">
        <v>1</v>
      </c>
      <c r="N665" s="179" t="s">
        <v>40</v>
      </c>
      <c r="O665" s="55"/>
      <c r="P665" s="165">
        <f t="shared" si="266"/>
        <v>0</v>
      </c>
      <c r="Q665" s="165">
        <v>0</v>
      </c>
      <c r="R665" s="165">
        <f t="shared" si="267"/>
        <v>0</v>
      </c>
      <c r="S665" s="165">
        <v>0</v>
      </c>
      <c r="T665" s="166">
        <f t="shared" si="268"/>
        <v>0</v>
      </c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  <c r="AE665" s="29"/>
      <c r="AR665" s="167" t="s">
        <v>190</v>
      </c>
      <c r="AT665" s="167" t="s">
        <v>220</v>
      </c>
      <c r="AU665" s="167" t="s">
        <v>153</v>
      </c>
      <c r="AY665" s="14" t="s">
        <v>175</v>
      </c>
      <c r="BE665" s="168">
        <f t="shared" si="269"/>
        <v>0</v>
      </c>
      <c r="BF665" s="168">
        <f t="shared" si="270"/>
        <v>0</v>
      </c>
      <c r="BG665" s="168">
        <f t="shared" si="271"/>
        <v>0</v>
      </c>
      <c r="BH665" s="168">
        <f t="shared" si="272"/>
        <v>0</v>
      </c>
      <c r="BI665" s="168">
        <f t="shared" si="273"/>
        <v>0</v>
      </c>
      <c r="BJ665" s="14" t="s">
        <v>153</v>
      </c>
      <c r="BK665" s="169">
        <f t="shared" si="274"/>
        <v>0</v>
      </c>
      <c r="BL665" s="14" t="s">
        <v>181</v>
      </c>
      <c r="BM665" s="167" t="s">
        <v>1832</v>
      </c>
    </row>
    <row r="666" spans="1:65" s="2" customFormat="1" ht="24.2" customHeight="1">
      <c r="A666" s="29"/>
      <c r="B666" s="121"/>
      <c r="C666" s="170" t="s">
        <v>1038</v>
      </c>
      <c r="D666" s="170" t="s">
        <v>220</v>
      </c>
      <c r="E666" s="171" t="s">
        <v>1833</v>
      </c>
      <c r="F666" s="172" t="s">
        <v>1834</v>
      </c>
      <c r="G666" s="173" t="s">
        <v>1581</v>
      </c>
      <c r="H666" s="174">
        <v>10</v>
      </c>
      <c r="I666" s="175"/>
      <c r="J666" s="174">
        <f t="shared" si="265"/>
        <v>0</v>
      </c>
      <c r="K666" s="176"/>
      <c r="L666" s="177"/>
      <c r="M666" s="178" t="s">
        <v>1</v>
      </c>
      <c r="N666" s="179" t="s">
        <v>40</v>
      </c>
      <c r="O666" s="55"/>
      <c r="P666" s="165">
        <f t="shared" si="266"/>
        <v>0</v>
      </c>
      <c r="Q666" s="165">
        <v>0</v>
      </c>
      <c r="R666" s="165">
        <f t="shared" si="267"/>
        <v>0</v>
      </c>
      <c r="S666" s="165">
        <v>0</v>
      </c>
      <c r="T666" s="166">
        <f t="shared" si="268"/>
        <v>0</v>
      </c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  <c r="AE666" s="29"/>
      <c r="AR666" s="167" t="s">
        <v>190</v>
      </c>
      <c r="AT666" s="167" t="s">
        <v>220</v>
      </c>
      <c r="AU666" s="167" t="s">
        <v>153</v>
      </c>
      <c r="AY666" s="14" t="s">
        <v>175</v>
      </c>
      <c r="BE666" s="168">
        <f t="shared" si="269"/>
        <v>0</v>
      </c>
      <c r="BF666" s="168">
        <f t="shared" si="270"/>
        <v>0</v>
      </c>
      <c r="BG666" s="168">
        <f t="shared" si="271"/>
        <v>0</v>
      </c>
      <c r="BH666" s="168">
        <f t="shared" si="272"/>
        <v>0</v>
      </c>
      <c r="BI666" s="168">
        <f t="shared" si="273"/>
        <v>0</v>
      </c>
      <c r="BJ666" s="14" t="s">
        <v>153</v>
      </c>
      <c r="BK666" s="169">
        <f t="shared" si="274"/>
        <v>0</v>
      </c>
      <c r="BL666" s="14" t="s">
        <v>181</v>
      </c>
      <c r="BM666" s="167" t="s">
        <v>1835</v>
      </c>
    </row>
    <row r="667" spans="1:65" s="2" customFormat="1" ht="14.45" customHeight="1">
      <c r="A667" s="29"/>
      <c r="B667" s="121"/>
      <c r="C667" s="156" t="s">
        <v>1836</v>
      </c>
      <c r="D667" s="156" t="s">
        <v>177</v>
      </c>
      <c r="E667" s="157" t="s">
        <v>1837</v>
      </c>
      <c r="F667" s="158" t="s">
        <v>1838</v>
      </c>
      <c r="G667" s="159" t="s">
        <v>1581</v>
      </c>
      <c r="H667" s="160">
        <v>1</v>
      </c>
      <c r="I667" s="161"/>
      <c r="J667" s="160">
        <f t="shared" si="265"/>
        <v>0</v>
      </c>
      <c r="K667" s="162"/>
      <c r="L667" s="30"/>
      <c r="M667" s="163" t="s">
        <v>1</v>
      </c>
      <c r="N667" s="164" t="s">
        <v>40</v>
      </c>
      <c r="O667" s="55"/>
      <c r="P667" s="165">
        <f t="shared" si="266"/>
        <v>0</v>
      </c>
      <c r="Q667" s="165">
        <v>0</v>
      </c>
      <c r="R667" s="165">
        <f t="shared" si="267"/>
        <v>0</v>
      </c>
      <c r="S667" s="165">
        <v>0</v>
      </c>
      <c r="T667" s="166">
        <f t="shared" si="268"/>
        <v>0</v>
      </c>
      <c r="U667" s="29"/>
      <c r="V667" s="29"/>
      <c r="W667" s="29"/>
      <c r="X667" s="29"/>
      <c r="Y667" s="29"/>
      <c r="Z667" s="29"/>
      <c r="AA667" s="29"/>
      <c r="AB667" s="29"/>
      <c r="AC667" s="29"/>
      <c r="AD667" s="29"/>
      <c r="AE667" s="29"/>
      <c r="AR667" s="167" t="s">
        <v>181</v>
      </c>
      <c r="AT667" s="167" t="s">
        <v>177</v>
      </c>
      <c r="AU667" s="167" t="s">
        <v>153</v>
      </c>
      <c r="AY667" s="14" t="s">
        <v>175</v>
      </c>
      <c r="BE667" s="168">
        <f t="shared" si="269"/>
        <v>0</v>
      </c>
      <c r="BF667" s="168">
        <f t="shared" si="270"/>
        <v>0</v>
      </c>
      <c r="BG667" s="168">
        <f t="shared" si="271"/>
        <v>0</v>
      </c>
      <c r="BH667" s="168">
        <f t="shared" si="272"/>
        <v>0</v>
      </c>
      <c r="BI667" s="168">
        <f t="shared" si="273"/>
        <v>0</v>
      </c>
      <c r="BJ667" s="14" t="s">
        <v>153</v>
      </c>
      <c r="BK667" s="169">
        <f t="shared" si="274"/>
        <v>0</v>
      </c>
      <c r="BL667" s="14" t="s">
        <v>181</v>
      </c>
      <c r="BM667" s="167" t="s">
        <v>1839</v>
      </c>
    </row>
    <row r="668" spans="1:65" s="2" customFormat="1" ht="24.2" customHeight="1">
      <c r="A668" s="29"/>
      <c r="B668" s="121"/>
      <c r="C668" s="170" t="s">
        <v>1042</v>
      </c>
      <c r="D668" s="170" t="s">
        <v>220</v>
      </c>
      <c r="E668" s="171" t="s">
        <v>1840</v>
      </c>
      <c r="F668" s="172" t="s">
        <v>1841</v>
      </c>
      <c r="G668" s="173" t="s">
        <v>1581</v>
      </c>
      <c r="H668" s="174">
        <v>1</v>
      </c>
      <c r="I668" s="175"/>
      <c r="J668" s="174">
        <f t="shared" si="265"/>
        <v>0</v>
      </c>
      <c r="K668" s="176"/>
      <c r="L668" s="177"/>
      <c r="M668" s="178" t="s">
        <v>1</v>
      </c>
      <c r="N668" s="179" t="s">
        <v>40</v>
      </c>
      <c r="O668" s="55"/>
      <c r="P668" s="165">
        <f t="shared" si="266"/>
        <v>0</v>
      </c>
      <c r="Q668" s="165">
        <v>0</v>
      </c>
      <c r="R668" s="165">
        <f t="shared" si="267"/>
        <v>0</v>
      </c>
      <c r="S668" s="165">
        <v>0</v>
      </c>
      <c r="T668" s="166">
        <f t="shared" si="268"/>
        <v>0</v>
      </c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  <c r="AE668" s="29"/>
      <c r="AR668" s="167" t="s">
        <v>190</v>
      </c>
      <c r="AT668" s="167" t="s">
        <v>220</v>
      </c>
      <c r="AU668" s="167" t="s">
        <v>153</v>
      </c>
      <c r="AY668" s="14" t="s">
        <v>175</v>
      </c>
      <c r="BE668" s="168">
        <f t="shared" si="269"/>
        <v>0</v>
      </c>
      <c r="BF668" s="168">
        <f t="shared" si="270"/>
        <v>0</v>
      </c>
      <c r="BG668" s="168">
        <f t="shared" si="271"/>
        <v>0</v>
      </c>
      <c r="BH668" s="168">
        <f t="shared" si="272"/>
        <v>0</v>
      </c>
      <c r="BI668" s="168">
        <f t="shared" si="273"/>
        <v>0</v>
      </c>
      <c r="BJ668" s="14" t="s">
        <v>153</v>
      </c>
      <c r="BK668" s="169">
        <f t="shared" si="274"/>
        <v>0</v>
      </c>
      <c r="BL668" s="14" t="s">
        <v>181</v>
      </c>
      <c r="BM668" s="167" t="s">
        <v>1842</v>
      </c>
    </row>
    <row r="669" spans="1:65" s="2" customFormat="1" ht="14.45" customHeight="1">
      <c r="A669" s="29"/>
      <c r="B669" s="121"/>
      <c r="C669" s="156" t="s">
        <v>1843</v>
      </c>
      <c r="D669" s="156" t="s">
        <v>177</v>
      </c>
      <c r="E669" s="157" t="s">
        <v>1844</v>
      </c>
      <c r="F669" s="158" t="s">
        <v>1845</v>
      </c>
      <c r="G669" s="159" t="s">
        <v>1581</v>
      </c>
      <c r="H669" s="160">
        <v>5</v>
      </c>
      <c r="I669" s="161"/>
      <c r="J669" s="160">
        <f t="shared" si="265"/>
        <v>0</v>
      </c>
      <c r="K669" s="162"/>
      <c r="L669" s="30"/>
      <c r="M669" s="163" t="s">
        <v>1</v>
      </c>
      <c r="N669" s="164" t="s">
        <v>40</v>
      </c>
      <c r="O669" s="55"/>
      <c r="P669" s="165">
        <f t="shared" si="266"/>
        <v>0</v>
      </c>
      <c r="Q669" s="165">
        <v>0</v>
      </c>
      <c r="R669" s="165">
        <f t="shared" si="267"/>
        <v>0</v>
      </c>
      <c r="S669" s="165">
        <v>0</v>
      </c>
      <c r="T669" s="166">
        <f t="shared" si="268"/>
        <v>0</v>
      </c>
      <c r="U669" s="29"/>
      <c r="V669" s="29"/>
      <c r="W669" s="29"/>
      <c r="X669" s="29"/>
      <c r="Y669" s="29"/>
      <c r="Z669" s="29"/>
      <c r="AA669" s="29"/>
      <c r="AB669" s="29"/>
      <c r="AC669" s="29"/>
      <c r="AD669" s="29"/>
      <c r="AE669" s="29"/>
      <c r="AR669" s="167" t="s">
        <v>181</v>
      </c>
      <c r="AT669" s="167" t="s">
        <v>177</v>
      </c>
      <c r="AU669" s="167" t="s">
        <v>153</v>
      </c>
      <c r="AY669" s="14" t="s">
        <v>175</v>
      </c>
      <c r="BE669" s="168">
        <f t="shared" si="269"/>
        <v>0</v>
      </c>
      <c r="BF669" s="168">
        <f t="shared" si="270"/>
        <v>0</v>
      </c>
      <c r="BG669" s="168">
        <f t="shared" si="271"/>
        <v>0</v>
      </c>
      <c r="BH669" s="168">
        <f t="shared" si="272"/>
        <v>0</v>
      </c>
      <c r="BI669" s="168">
        <f t="shared" si="273"/>
        <v>0</v>
      </c>
      <c r="BJ669" s="14" t="s">
        <v>153</v>
      </c>
      <c r="BK669" s="169">
        <f t="shared" si="274"/>
        <v>0</v>
      </c>
      <c r="BL669" s="14" t="s">
        <v>181</v>
      </c>
      <c r="BM669" s="167" t="s">
        <v>1846</v>
      </c>
    </row>
    <row r="670" spans="1:65" s="2" customFormat="1" ht="24.2" customHeight="1">
      <c r="A670" s="29"/>
      <c r="B670" s="121"/>
      <c r="C670" s="170" t="s">
        <v>1045</v>
      </c>
      <c r="D670" s="170" t="s">
        <v>220</v>
      </c>
      <c r="E670" s="171" t="s">
        <v>1847</v>
      </c>
      <c r="F670" s="172" t="s">
        <v>1848</v>
      </c>
      <c r="G670" s="173" t="s">
        <v>1581</v>
      </c>
      <c r="H670" s="174">
        <v>5</v>
      </c>
      <c r="I670" s="175"/>
      <c r="J670" s="174">
        <f t="shared" si="265"/>
        <v>0</v>
      </c>
      <c r="K670" s="176"/>
      <c r="L670" s="177"/>
      <c r="M670" s="178" t="s">
        <v>1</v>
      </c>
      <c r="N670" s="179" t="s">
        <v>40</v>
      </c>
      <c r="O670" s="55"/>
      <c r="P670" s="165">
        <f t="shared" si="266"/>
        <v>0</v>
      </c>
      <c r="Q670" s="165">
        <v>0</v>
      </c>
      <c r="R670" s="165">
        <f t="shared" si="267"/>
        <v>0</v>
      </c>
      <c r="S670" s="165">
        <v>0</v>
      </c>
      <c r="T670" s="166">
        <f t="shared" si="268"/>
        <v>0</v>
      </c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  <c r="AE670" s="29"/>
      <c r="AR670" s="167" t="s">
        <v>190</v>
      </c>
      <c r="AT670" s="167" t="s">
        <v>220</v>
      </c>
      <c r="AU670" s="167" t="s">
        <v>153</v>
      </c>
      <c r="AY670" s="14" t="s">
        <v>175</v>
      </c>
      <c r="BE670" s="168">
        <f t="shared" si="269"/>
        <v>0</v>
      </c>
      <c r="BF670" s="168">
        <f t="shared" si="270"/>
        <v>0</v>
      </c>
      <c r="BG670" s="168">
        <f t="shared" si="271"/>
        <v>0</v>
      </c>
      <c r="BH670" s="168">
        <f t="shared" si="272"/>
        <v>0</v>
      </c>
      <c r="BI670" s="168">
        <f t="shared" si="273"/>
        <v>0</v>
      </c>
      <c r="BJ670" s="14" t="s">
        <v>153</v>
      </c>
      <c r="BK670" s="169">
        <f t="shared" si="274"/>
        <v>0</v>
      </c>
      <c r="BL670" s="14" t="s">
        <v>181</v>
      </c>
      <c r="BM670" s="167" t="s">
        <v>1849</v>
      </c>
    </row>
    <row r="671" spans="1:65" s="2" customFormat="1" ht="14.45" customHeight="1">
      <c r="A671" s="29"/>
      <c r="B671" s="121"/>
      <c r="C671" s="156" t="s">
        <v>1850</v>
      </c>
      <c r="D671" s="156" t="s">
        <v>177</v>
      </c>
      <c r="E671" s="157" t="s">
        <v>1851</v>
      </c>
      <c r="F671" s="158" t="s">
        <v>1852</v>
      </c>
      <c r="G671" s="159" t="s">
        <v>1581</v>
      </c>
      <c r="H671" s="160">
        <v>5</v>
      </c>
      <c r="I671" s="161"/>
      <c r="J671" s="160">
        <f t="shared" si="265"/>
        <v>0</v>
      </c>
      <c r="K671" s="162"/>
      <c r="L671" s="30"/>
      <c r="M671" s="163" t="s">
        <v>1</v>
      </c>
      <c r="N671" s="164" t="s">
        <v>40</v>
      </c>
      <c r="O671" s="55"/>
      <c r="P671" s="165">
        <f t="shared" si="266"/>
        <v>0</v>
      </c>
      <c r="Q671" s="165">
        <v>0</v>
      </c>
      <c r="R671" s="165">
        <f t="shared" si="267"/>
        <v>0</v>
      </c>
      <c r="S671" s="165">
        <v>0</v>
      </c>
      <c r="T671" s="166">
        <f t="shared" si="268"/>
        <v>0</v>
      </c>
      <c r="U671" s="29"/>
      <c r="V671" s="29"/>
      <c r="W671" s="29"/>
      <c r="X671" s="29"/>
      <c r="Y671" s="29"/>
      <c r="Z671" s="29"/>
      <c r="AA671" s="29"/>
      <c r="AB671" s="29"/>
      <c r="AC671" s="29"/>
      <c r="AD671" s="29"/>
      <c r="AE671" s="29"/>
      <c r="AR671" s="167" t="s">
        <v>181</v>
      </c>
      <c r="AT671" s="167" t="s">
        <v>177</v>
      </c>
      <c r="AU671" s="167" t="s">
        <v>153</v>
      </c>
      <c r="AY671" s="14" t="s">
        <v>175</v>
      </c>
      <c r="BE671" s="168">
        <f t="shared" si="269"/>
        <v>0</v>
      </c>
      <c r="BF671" s="168">
        <f t="shared" si="270"/>
        <v>0</v>
      </c>
      <c r="BG671" s="168">
        <f t="shared" si="271"/>
        <v>0</v>
      </c>
      <c r="BH671" s="168">
        <f t="shared" si="272"/>
        <v>0</v>
      </c>
      <c r="BI671" s="168">
        <f t="shared" si="273"/>
        <v>0</v>
      </c>
      <c r="BJ671" s="14" t="s">
        <v>153</v>
      </c>
      <c r="BK671" s="169">
        <f t="shared" si="274"/>
        <v>0</v>
      </c>
      <c r="BL671" s="14" t="s">
        <v>181</v>
      </c>
      <c r="BM671" s="167" t="s">
        <v>1853</v>
      </c>
    </row>
    <row r="672" spans="1:65" s="2" customFormat="1" ht="14.45" customHeight="1">
      <c r="A672" s="29"/>
      <c r="B672" s="121"/>
      <c r="C672" s="170" t="s">
        <v>1049</v>
      </c>
      <c r="D672" s="170" t="s">
        <v>220</v>
      </c>
      <c r="E672" s="171" t="s">
        <v>1854</v>
      </c>
      <c r="F672" s="172" t="s">
        <v>1855</v>
      </c>
      <c r="G672" s="173" t="s">
        <v>1581</v>
      </c>
      <c r="H672" s="174">
        <v>5</v>
      </c>
      <c r="I672" s="175"/>
      <c r="J672" s="174">
        <f t="shared" si="265"/>
        <v>0</v>
      </c>
      <c r="K672" s="176"/>
      <c r="L672" s="177"/>
      <c r="M672" s="178" t="s">
        <v>1</v>
      </c>
      <c r="N672" s="179" t="s">
        <v>40</v>
      </c>
      <c r="O672" s="55"/>
      <c r="P672" s="165">
        <f t="shared" si="266"/>
        <v>0</v>
      </c>
      <c r="Q672" s="165">
        <v>0</v>
      </c>
      <c r="R672" s="165">
        <f t="shared" si="267"/>
        <v>0</v>
      </c>
      <c r="S672" s="165">
        <v>0</v>
      </c>
      <c r="T672" s="166">
        <f t="shared" si="268"/>
        <v>0</v>
      </c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  <c r="AE672" s="29"/>
      <c r="AR672" s="167" t="s">
        <v>190</v>
      </c>
      <c r="AT672" s="167" t="s">
        <v>220</v>
      </c>
      <c r="AU672" s="167" t="s">
        <v>153</v>
      </c>
      <c r="AY672" s="14" t="s">
        <v>175</v>
      </c>
      <c r="BE672" s="168">
        <f t="shared" si="269"/>
        <v>0</v>
      </c>
      <c r="BF672" s="168">
        <f t="shared" si="270"/>
        <v>0</v>
      </c>
      <c r="BG672" s="168">
        <f t="shared" si="271"/>
        <v>0</v>
      </c>
      <c r="BH672" s="168">
        <f t="shared" si="272"/>
        <v>0</v>
      </c>
      <c r="BI672" s="168">
        <f t="shared" si="273"/>
        <v>0</v>
      </c>
      <c r="BJ672" s="14" t="s">
        <v>153</v>
      </c>
      <c r="BK672" s="169">
        <f t="shared" si="274"/>
        <v>0</v>
      </c>
      <c r="BL672" s="14" t="s">
        <v>181</v>
      </c>
      <c r="BM672" s="167" t="s">
        <v>1856</v>
      </c>
    </row>
    <row r="673" spans="1:65" s="2" customFormat="1" ht="24.2" customHeight="1">
      <c r="A673" s="29"/>
      <c r="B673" s="121"/>
      <c r="C673" s="156" t="s">
        <v>1857</v>
      </c>
      <c r="D673" s="156" t="s">
        <v>177</v>
      </c>
      <c r="E673" s="157" t="s">
        <v>1858</v>
      </c>
      <c r="F673" s="158" t="s">
        <v>1859</v>
      </c>
      <c r="G673" s="159" t="s">
        <v>1581</v>
      </c>
      <c r="H673" s="160">
        <v>5</v>
      </c>
      <c r="I673" s="161"/>
      <c r="J673" s="160">
        <f t="shared" si="265"/>
        <v>0</v>
      </c>
      <c r="K673" s="162"/>
      <c r="L673" s="30"/>
      <c r="M673" s="163" t="s">
        <v>1</v>
      </c>
      <c r="N673" s="164" t="s">
        <v>40</v>
      </c>
      <c r="O673" s="55"/>
      <c r="P673" s="165">
        <f t="shared" si="266"/>
        <v>0</v>
      </c>
      <c r="Q673" s="165">
        <v>0</v>
      </c>
      <c r="R673" s="165">
        <f t="shared" si="267"/>
        <v>0</v>
      </c>
      <c r="S673" s="165">
        <v>0</v>
      </c>
      <c r="T673" s="166">
        <f t="shared" si="268"/>
        <v>0</v>
      </c>
      <c r="U673" s="29"/>
      <c r="V673" s="29"/>
      <c r="W673" s="29"/>
      <c r="X673" s="29"/>
      <c r="Y673" s="29"/>
      <c r="Z673" s="29"/>
      <c r="AA673" s="29"/>
      <c r="AB673" s="29"/>
      <c r="AC673" s="29"/>
      <c r="AD673" s="29"/>
      <c r="AE673" s="29"/>
      <c r="AR673" s="167" t="s">
        <v>181</v>
      </c>
      <c r="AT673" s="167" t="s">
        <v>177</v>
      </c>
      <c r="AU673" s="167" t="s">
        <v>153</v>
      </c>
      <c r="AY673" s="14" t="s">
        <v>175</v>
      </c>
      <c r="BE673" s="168">
        <f t="shared" si="269"/>
        <v>0</v>
      </c>
      <c r="BF673" s="168">
        <f t="shared" si="270"/>
        <v>0</v>
      </c>
      <c r="BG673" s="168">
        <f t="shared" si="271"/>
        <v>0</v>
      </c>
      <c r="BH673" s="168">
        <f t="shared" si="272"/>
        <v>0</v>
      </c>
      <c r="BI673" s="168">
        <f t="shared" si="273"/>
        <v>0</v>
      </c>
      <c r="BJ673" s="14" t="s">
        <v>153</v>
      </c>
      <c r="BK673" s="169">
        <f t="shared" si="274"/>
        <v>0</v>
      </c>
      <c r="BL673" s="14" t="s">
        <v>181</v>
      </c>
      <c r="BM673" s="167" t="s">
        <v>1860</v>
      </c>
    </row>
    <row r="674" spans="1:65" s="2" customFormat="1" ht="24.2" customHeight="1">
      <c r="A674" s="29"/>
      <c r="B674" s="121"/>
      <c r="C674" s="170" t="s">
        <v>1052</v>
      </c>
      <c r="D674" s="170" t="s">
        <v>220</v>
      </c>
      <c r="E674" s="171" t="s">
        <v>1861</v>
      </c>
      <c r="F674" s="172" t="s">
        <v>1862</v>
      </c>
      <c r="G674" s="173" t="s">
        <v>1581</v>
      </c>
      <c r="H674" s="174">
        <v>5</v>
      </c>
      <c r="I674" s="175"/>
      <c r="J674" s="174">
        <f t="shared" si="265"/>
        <v>0</v>
      </c>
      <c r="K674" s="176"/>
      <c r="L674" s="177"/>
      <c r="M674" s="178" t="s">
        <v>1</v>
      </c>
      <c r="N674" s="179" t="s">
        <v>40</v>
      </c>
      <c r="O674" s="55"/>
      <c r="P674" s="165">
        <f t="shared" si="266"/>
        <v>0</v>
      </c>
      <c r="Q674" s="165">
        <v>0</v>
      </c>
      <c r="R674" s="165">
        <f t="shared" si="267"/>
        <v>0</v>
      </c>
      <c r="S674" s="165">
        <v>0</v>
      </c>
      <c r="T674" s="166">
        <f t="shared" si="268"/>
        <v>0</v>
      </c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  <c r="AE674" s="29"/>
      <c r="AR674" s="167" t="s">
        <v>190</v>
      </c>
      <c r="AT674" s="167" t="s">
        <v>220</v>
      </c>
      <c r="AU674" s="167" t="s">
        <v>153</v>
      </c>
      <c r="AY674" s="14" t="s">
        <v>175</v>
      </c>
      <c r="BE674" s="168">
        <f t="shared" si="269"/>
        <v>0</v>
      </c>
      <c r="BF674" s="168">
        <f t="shared" si="270"/>
        <v>0</v>
      </c>
      <c r="BG674" s="168">
        <f t="shared" si="271"/>
        <v>0</v>
      </c>
      <c r="BH674" s="168">
        <f t="shared" si="272"/>
        <v>0</v>
      </c>
      <c r="BI674" s="168">
        <f t="shared" si="273"/>
        <v>0</v>
      </c>
      <c r="BJ674" s="14" t="s">
        <v>153</v>
      </c>
      <c r="BK674" s="169">
        <f t="shared" si="274"/>
        <v>0</v>
      </c>
      <c r="BL674" s="14" t="s">
        <v>181</v>
      </c>
      <c r="BM674" s="167" t="s">
        <v>1863</v>
      </c>
    </row>
    <row r="675" spans="1:65" s="12" customFormat="1" ht="22.9" customHeight="1">
      <c r="B675" s="143"/>
      <c r="D675" s="144" t="s">
        <v>73</v>
      </c>
      <c r="E675" s="154" t="s">
        <v>1864</v>
      </c>
      <c r="F675" s="154" t="s">
        <v>1865</v>
      </c>
      <c r="I675" s="146"/>
      <c r="J675" s="155">
        <f>BK675</f>
        <v>0</v>
      </c>
      <c r="L675" s="143"/>
      <c r="M675" s="148"/>
      <c r="N675" s="149"/>
      <c r="O675" s="149"/>
      <c r="P675" s="150">
        <f>SUM(P676:P693)</f>
        <v>0</v>
      </c>
      <c r="Q675" s="149"/>
      <c r="R675" s="150">
        <f>SUM(R676:R693)</f>
        <v>0</v>
      </c>
      <c r="S675" s="149"/>
      <c r="T675" s="151">
        <f>SUM(T676:T693)</f>
        <v>0</v>
      </c>
      <c r="AR675" s="144" t="s">
        <v>82</v>
      </c>
      <c r="AT675" s="152" t="s">
        <v>73</v>
      </c>
      <c r="AU675" s="152" t="s">
        <v>82</v>
      </c>
      <c r="AY675" s="144" t="s">
        <v>175</v>
      </c>
      <c r="BK675" s="153">
        <f>SUM(BK676:BK693)</f>
        <v>0</v>
      </c>
    </row>
    <row r="676" spans="1:65" s="2" customFormat="1" ht="24.2" customHeight="1">
      <c r="A676" s="29"/>
      <c r="B676" s="121"/>
      <c r="C676" s="156" t="s">
        <v>1866</v>
      </c>
      <c r="D676" s="156" t="s">
        <v>177</v>
      </c>
      <c r="E676" s="157" t="s">
        <v>1867</v>
      </c>
      <c r="F676" s="158" t="s">
        <v>1868</v>
      </c>
      <c r="G676" s="159" t="s">
        <v>396</v>
      </c>
      <c r="H676" s="160">
        <v>200</v>
      </c>
      <c r="I676" s="161"/>
      <c r="J676" s="160">
        <f t="shared" ref="J676:J693" si="275">ROUND(I676*H676,3)</f>
        <v>0</v>
      </c>
      <c r="K676" s="162"/>
      <c r="L676" s="30"/>
      <c r="M676" s="163" t="s">
        <v>1</v>
      </c>
      <c r="N676" s="164" t="s">
        <v>40</v>
      </c>
      <c r="O676" s="55"/>
      <c r="P676" s="165">
        <f t="shared" ref="P676:P693" si="276">O676*H676</f>
        <v>0</v>
      </c>
      <c r="Q676" s="165">
        <v>0</v>
      </c>
      <c r="R676" s="165">
        <f t="shared" ref="R676:R693" si="277">Q676*H676</f>
        <v>0</v>
      </c>
      <c r="S676" s="165">
        <v>0</v>
      </c>
      <c r="T676" s="166">
        <f t="shared" ref="T676:T693" si="278">S676*H676</f>
        <v>0</v>
      </c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  <c r="AE676" s="29"/>
      <c r="AR676" s="167" t="s">
        <v>181</v>
      </c>
      <c r="AT676" s="167" t="s">
        <v>177</v>
      </c>
      <c r="AU676" s="167" t="s">
        <v>153</v>
      </c>
      <c r="AY676" s="14" t="s">
        <v>175</v>
      </c>
      <c r="BE676" s="168">
        <f t="shared" ref="BE676:BE693" si="279">IF(N676="základná",J676,0)</f>
        <v>0</v>
      </c>
      <c r="BF676" s="168">
        <f t="shared" ref="BF676:BF693" si="280">IF(N676="znížená",J676,0)</f>
        <v>0</v>
      </c>
      <c r="BG676" s="168">
        <f t="shared" ref="BG676:BG693" si="281">IF(N676="zákl. prenesená",J676,0)</f>
        <v>0</v>
      </c>
      <c r="BH676" s="168">
        <f t="shared" ref="BH676:BH693" si="282">IF(N676="zníž. prenesená",J676,0)</f>
        <v>0</v>
      </c>
      <c r="BI676" s="168">
        <f t="shared" ref="BI676:BI693" si="283">IF(N676="nulová",J676,0)</f>
        <v>0</v>
      </c>
      <c r="BJ676" s="14" t="s">
        <v>153</v>
      </c>
      <c r="BK676" s="169">
        <f t="shared" ref="BK676:BK693" si="284">ROUND(I676*H676,3)</f>
        <v>0</v>
      </c>
      <c r="BL676" s="14" t="s">
        <v>181</v>
      </c>
      <c r="BM676" s="167" t="s">
        <v>1869</v>
      </c>
    </row>
    <row r="677" spans="1:65" s="2" customFormat="1" ht="14.45" customHeight="1">
      <c r="A677" s="29"/>
      <c r="B677" s="121"/>
      <c r="C677" s="170" t="s">
        <v>1056</v>
      </c>
      <c r="D677" s="170" t="s">
        <v>220</v>
      </c>
      <c r="E677" s="171" t="s">
        <v>1870</v>
      </c>
      <c r="F677" s="172" t="s">
        <v>1871</v>
      </c>
      <c r="G677" s="173" t="s">
        <v>396</v>
      </c>
      <c r="H677" s="174">
        <v>200</v>
      </c>
      <c r="I677" s="175"/>
      <c r="J677" s="174">
        <f t="shared" si="275"/>
        <v>0</v>
      </c>
      <c r="K677" s="176"/>
      <c r="L677" s="177"/>
      <c r="M677" s="178" t="s">
        <v>1</v>
      </c>
      <c r="N677" s="179" t="s">
        <v>40</v>
      </c>
      <c r="O677" s="55"/>
      <c r="P677" s="165">
        <f t="shared" si="276"/>
        <v>0</v>
      </c>
      <c r="Q677" s="165">
        <v>0</v>
      </c>
      <c r="R677" s="165">
        <f t="shared" si="277"/>
        <v>0</v>
      </c>
      <c r="S677" s="165">
        <v>0</v>
      </c>
      <c r="T677" s="166">
        <f t="shared" si="278"/>
        <v>0</v>
      </c>
      <c r="U677" s="29"/>
      <c r="V677" s="29"/>
      <c r="W677" s="29"/>
      <c r="X677" s="29"/>
      <c r="Y677" s="29"/>
      <c r="Z677" s="29"/>
      <c r="AA677" s="29"/>
      <c r="AB677" s="29"/>
      <c r="AC677" s="29"/>
      <c r="AD677" s="29"/>
      <c r="AE677" s="29"/>
      <c r="AR677" s="167" t="s">
        <v>190</v>
      </c>
      <c r="AT677" s="167" t="s">
        <v>220</v>
      </c>
      <c r="AU677" s="167" t="s">
        <v>153</v>
      </c>
      <c r="AY677" s="14" t="s">
        <v>175</v>
      </c>
      <c r="BE677" s="168">
        <f t="shared" si="279"/>
        <v>0</v>
      </c>
      <c r="BF677" s="168">
        <f t="shared" si="280"/>
        <v>0</v>
      </c>
      <c r="BG677" s="168">
        <f t="shared" si="281"/>
        <v>0</v>
      </c>
      <c r="BH677" s="168">
        <f t="shared" si="282"/>
        <v>0</v>
      </c>
      <c r="BI677" s="168">
        <f t="shared" si="283"/>
        <v>0</v>
      </c>
      <c r="BJ677" s="14" t="s">
        <v>153</v>
      </c>
      <c r="BK677" s="169">
        <f t="shared" si="284"/>
        <v>0</v>
      </c>
      <c r="BL677" s="14" t="s">
        <v>181</v>
      </c>
      <c r="BM677" s="167" t="s">
        <v>1872</v>
      </c>
    </row>
    <row r="678" spans="1:65" s="2" customFormat="1" ht="24.2" customHeight="1">
      <c r="A678" s="29"/>
      <c r="B678" s="121"/>
      <c r="C678" s="156" t="s">
        <v>1873</v>
      </c>
      <c r="D678" s="156" t="s">
        <v>177</v>
      </c>
      <c r="E678" s="157" t="s">
        <v>1874</v>
      </c>
      <c r="F678" s="158" t="s">
        <v>1875</v>
      </c>
      <c r="G678" s="159" t="s">
        <v>396</v>
      </c>
      <c r="H678" s="160">
        <v>30</v>
      </c>
      <c r="I678" s="161"/>
      <c r="J678" s="160">
        <f t="shared" si="275"/>
        <v>0</v>
      </c>
      <c r="K678" s="162"/>
      <c r="L678" s="30"/>
      <c r="M678" s="163" t="s">
        <v>1</v>
      </c>
      <c r="N678" s="164" t="s">
        <v>40</v>
      </c>
      <c r="O678" s="55"/>
      <c r="P678" s="165">
        <f t="shared" si="276"/>
        <v>0</v>
      </c>
      <c r="Q678" s="165">
        <v>0</v>
      </c>
      <c r="R678" s="165">
        <f t="shared" si="277"/>
        <v>0</v>
      </c>
      <c r="S678" s="165">
        <v>0</v>
      </c>
      <c r="T678" s="166">
        <f t="shared" si="278"/>
        <v>0</v>
      </c>
      <c r="U678" s="29"/>
      <c r="V678" s="29"/>
      <c r="W678" s="29"/>
      <c r="X678" s="29"/>
      <c r="Y678" s="29"/>
      <c r="Z678" s="29"/>
      <c r="AA678" s="29"/>
      <c r="AB678" s="29"/>
      <c r="AC678" s="29"/>
      <c r="AD678" s="29"/>
      <c r="AE678" s="29"/>
      <c r="AR678" s="167" t="s">
        <v>181</v>
      </c>
      <c r="AT678" s="167" t="s">
        <v>177</v>
      </c>
      <c r="AU678" s="167" t="s">
        <v>153</v>
      </c>
      <c r="AY678" s="14" t="s">
        <v>175</v>
      </c>
      <c r="BE678" s="168">
        <f t="shared" si="279"/>
        <v>0</v>
      </c>
      <c r="BF678" s="168">
        <f t="shared" si="280"/>
        <v>0</v>
      </c>
      <c r="BG678" s="168">
        <f t="shared" si="281"/>
        <v>0</v>
      </c>
      <c r="BH678" s="168">
        <f t="shared" si="282"/>
        <v>0</v>
      </c>
      <c r="BI678" s="168">
        <f t="shared" si="283"/>
        <v>0</v>
      </c>
      <c r="BJ678" s="14" t="s">
        <v>153</v>
      </c>
      <c r="BK678" s="169">
        <f t="shared" si="284"/>
        <v>0</v>
      </c>
      <c r="BL678" s="14" t="s">
        <v>181</v>
      </c>
      <c r="BM678" s="167" t="s">
        <v>1876</v>
      </c>
    </row>
    <row r="679" spans="1:65" s="2" customFormat="1" ht="14.45" customHeight="1">
      <c r="A679" s="29"/>
      <c r="B679" s="121"/>
      <c r="C679" s="170" t="s">
        <v>1059</v>
      </c>
      <c r="D679" s="170" t="s">
        <v>220</v>
      </c>
      <c r="E679" s="171" t="s">
        <v>1877</v>
      </c>
      <c r="F679" s="172" t="s">
        <v>1878</v>
      </c>
      <c r="G679" s="173" t="s">
        <v>396</v>
      </c>
      <c r="H679" s="174">
        <v>30</v>
      </c>
      <c r="I679" s="175"/>
      <c r="J679" s="174">
        <f t="shared" si="275"/>
        <v>0</v>
      </c>
      <c r="K679" s="176"/>
      <c r="L679" s="177"/>
      <c r="M679" s="178" t="s">
        <v>1</v>
      </c>
      <c r="N679" s="179" t="s">
        <v>40</v>
      </c>
      <c r="O679" s="55"/>
      <c r="P679" s="165">
        <f t="shared" si="276"/>
        <v>0</v>
      </c>
      <c r="Q679" s="165">
        <v>0</v>
      </c>
      <c r="R679" s="165">
        <f t="shared" si="277"/>
        <v>0</v>
      </c>
      <c r="S679" s="165">
        <v>0</v>
      </c>
      <c r="T679" s="166">
        <f t="shared" si="278"/>
        <v>0</v>
      </c>
      <c r="U679" s="29"/>
      <c r="V679" s="29"/>
      <c r="W679" s="29"/>
      <c r="X679" s="29"/>
      <c r="Y679" s="29"/>
      <c r="Z679" s="29"/>
      <c r="AA679" s="29"/>
      <c r="AB679" s="29"/>
      <c r="AC679" s="29"/>
      <c r="AD679" s="29"/>
      <c r="AE679" s="29"/>
      <c r="AR679" s="167" t="s">
        <v>190</v>
      </c>
      <c r="AT679" s="167" t="s">
        <v>220</v>
      </c>
      <c r="AU679" s="167" t="s">
        <v>153</v>
      </c>
      <c r="AY679" s="14" t="s">
        <v>175</v>
      </c>
      <c r="BE679" s="168">
        <f t="shared" si="279"/>
        <v>0</v>
      </c>
      <c r="BF679" s="168">
        <f t="shared" si="280"/>
        <v>0</v>
      </c>
      <c r="BG679" s="168">
        <f t="shared" si="281"/>
        <v>0</v>
      </c>
      <c r="BH679" s="168">
        <f t="shared" si="282"/>
        <v>0</v>
      </c>
      <c r="BI679" s="168">
        <f t="shared" si="283"/>
        <v>0</v>
      </c>
      <c r="BJ679" s="14" t="s">
        <v>153</v>
      </c>
      <c r="BK679" s="169">
        <f t="shared" si="284"/>
        <v>0</v>
      </c>
      <c r="BL679" s="14" t="s">
        <v>181</v>
      </c>
      <c r="BM679" s="167" t="s">
        <v>1879</v>
      </c>
    </row>
    <row r="680" spans="1:65" s="2" customFormat="1" ht="24.2" customHeight="1">
      <c r="A680" s="29"/>
      <c r="B680" s="121"/>
      <c r="C680" s="156" t="s">
        <v>1880</v>
      </c>
      <c r="D680" s="156" t="s">
        <v>177</v>
      </c>
      <c r="E680" s="157" t="s">
        <v>1881</v>
      </c>
      <c r="F680" s="158" t="s">
        <v>1882</v>
      </c>
      <c r="G680" s="159" t="s">
        <v>396</v>
      </c>
      <c r="H680" s="160">
        <v>65</v>
      </c>
      <c r="I680" s="161"/>
      <c r="J680" s="160">
        <f t="shared" si="275"/>
        <v>0</v>
      </c>
      <c r="K680" s="162"/>
      <c r="L680" s="30"/>
      <c r="M680" s="163" t="s">
        <v>1</v>
      </c>
      <c r="N680" s="164" t="s">
        <v>40</v>
      </c>
      <c r="O680" s="55"/>
      <c r="P680" s="165">
        <f t="shared" si="276"/>
        <v>0</v>
      </c>
      <c r="Q680" s="165">
        <v>0</v>
      </c>
      <c r="R680" s="165">
        <f t="shared" si="277"/>
        <v>0</v>
      </c>
      <c r="S680" s="165">
        <v>0</v>
      </c>
      <c r="T680" s="166">
        <f t="shared" si="278"/>
        <v>0</v>
      </c>
      <c r="U680" s="29"/>
      <c r="V680" s="29"/>
      <c r="W680" s="29"/>
      <c r="X680" s="29"/>
      <c r="Y680" s="29"/>
      <c r="Z680" s="29"/>
      <c r="AA680" s="29"/>
      <c r="AB680" s="29"/>
      <c r="AC680" s="29"/>
      <c r="AD680" s="29"/>
      <c r="AE680" s="29"/>
      <c r="AR680" s="167" t="s">
        <v>181</v>
      </c>
      <c r="AT680" s="167" t="s">
        <v>177</v>
      </c>
      <c r="AU680" s="167" t="s">
        <v>153</v>
      </c>
      <c r="AY680" s="14" t="s">
        <v>175</v>
      </c>
      <c r="BE680" s="168">
        <f t="shared" si="279"/>
        <v>0</v>
      </c>
      <c r="BF680" s="168">
        <f t="shared" si="280"/>
        <v>0</v>
      </c>
      <c r="BG680" s="168">
        <f t="shared" si="281"/>
        <v>0</v>
      </c>
      <c r="BH680" s="168">
        <f t="shared" si="282"/>
        <v>0</v>
      </c>
      <c r="BI680" s="168">
        <f t="shared" si="283"/>
        <v>0</v>
      </c>
      <c r="BJ680" s="14" t="s">
        <v>153</v>
      </c>
      <c r="BK680" s="169">
        <f t="shared" si="284"/>
        <v>0</v>
      </c>
      <c r="BL680" s="14" t="s">
        <v>181</v>
      </c>
      <c r="BM680" s="167" t="s">
        <v>1883</v>
      </c>
    </row>
    <row r="681" spans="1:65" s="2" customFormat="1" ht="24.2" customHeight="1">
      <c r="A681" s="29"/>
      <c r="B681" s="121"/>
      <c r="C681" s="170" t="s">
        <v>1063</v>
      </c>
      <c r="D681" s="170" t="s">
        <v>220</v>
      </c>
      <c r="E681" s="171" t="s">
        <v>1884</v>
      </c>
      <c r="F681" s="172" t="s">
        <v>1885</v>
      </c>
      <c r="G681" s="173" t="s">
        <v>396</v>
      </c>
      <c r="H681" s="174">
        <v>65</v>
      </c>
      <c r="I681" s="175"/>
      <c r="J681" s="174">
        <f t="shared" si="275"/>
        <v>0</v>
      </c>
      <c r="K681" s="176"/>
      <c r="L681" s="177"/>
      <c r="M681" s="178" t="s">
        <v>1</v>
      </c>
      <c r="N681" s="179" t="s">
        <v>40</v>
      </c>
      <c r="O681" s="55"/>
      <c r="P681" s="165">
        <f t="shared" si="276"/>
        <v>0</v>
      </c>
      <c r="Q681" s="165">
        <v>0</v>
      </c>
      <c r="R681" s="165">
        <f t="shared" si="277"/>
        <v>0</v>
      </c>
      <c r="S681" s="165">
        <v>0</v>
      </c>
      <c r="T681" s="166">
        <f t="shared" si="278"/>
        <v>0</v>
      </c>
      <c r="U681" s="29"/>
      <c r="V681" s="29"/>
      <c r="W681" s="29"/>
      <c r="X681" s="29"/>
      <c r="Y681" s="29"/>
      <c r="Z681" s="29"/>
      <c r="AA681" s="29"/>
      <c r="AB681" s="29"/>
      <c r="AC681" s="29"/>
      <c r="AD681" s="29"/>
      <c r="AE681" s="29"/>
      <c r="AR681" s="167" t="s">
        <v>190</v>
      </c>
      <c r="AT681" s="167" t="s">
        <v>220</v>
      </c>
      <c r="AU681" s="167" t="s">
        <v>153</v>
      </c>
      <c r="AY681" s="14" t="s">
        <v>175</v>
      </c>
      <c r="BE681" s="168">
        <f t="shared" si="279"/>
        <v>0</v>
      </c>
      <c r="BF681" s="168">
        <f t="shared" si="280"/>
        <v>0</v>
      </c>
      <c r="BG681" s="168">
        <f t="shared" si="281"/>
        <v>0</v>
      </c>
      <c r="BH681" s="168">
        <f t="shared" si="282"/>
        <v>0</v>
      </c>
      <c r="BI681" s="168">
        <f t="shared" si="283"/>
        <v>0</v>
      </c>
      <c r="BJ681" s="14" t="s">
        <v>153</v>
      </c>
      <c r="BK681" s="169">
        <f t="shared" si="284"/>
        <v>0</v>
      </c>
      <c r="BL681" s="14" t="s">
        <v>181</v>
      </c>
      <c r="BM681" s="167" t="s">
        <v>1886</v>
      </c>
    </row>
    <row r="682" spans="1:65" s="2" customFormat="1" ht="24.2" customHeight="1">
      <c r="A682" s="29"/>
      <c r="B682" s="121"/>
      <c r="C682" s="156" t="s">
        <v>1887</v>
      </c>
      <c r="D682" s="156" t="s">
        <v>177</v>
      </c>
      <c r="E682" s="157" t="s">
        <v>1888</v>
      </c>
      <c r="F682" s="158" t="s">
        <v>1889</v>
      </c>
      <c r="G682" s="159" t="s">
        <v>396</v>
      </c>
      <c r="H682" s="160">
        <v>700</v>
      </c>
      <c r="I682" s="161"/>
      <c r="J682" s="160">
        <f t="shared" si="275"/>
        <v>0</v>
      </c>
      <c r="K682" s="162"/>
      <c r="L682" s="30"/>
      <c r="M682" s="163" t="s">
        <v>1</v>
      </c>
      <c r="N682" s="164" t="s">
        <v>40</v>
      </c>
      <c r="O682" s="55"/>
      <c r="P682" s="165">
        <f t="shared" si="276"/>
        <v>0</v>
      </c>
      <c r="Q682" s="165">
        <v>0</v>
      </c>
      <c r="R682" s="165">
        <f t="shared" si="277"/>
        <v>0</v>
      </c>
      <c r="S682" s="165">
        <v>0</v>
      </c>
      <c r="T682" s="166">
        <f t="shared" si="278"/>
        <v>0</v>
      </c>
      <c r="U682" s="29"/>
      <c r="V682" s="29"/>
      <c r="W682" s="29"/>
      <c r="X682" s="29"/>
      <c r="Y682" s="29"/>
      <c r="Z682" s="29"/>
      <c r="AA682" s="29"/>
      <c r="AB682" s="29"/>
      <c r="AC682" s="29"/>
      <c r="AD682" s="29"/>
      <c r="AE682" s="29"/>
      <c r="AR682" s="167" t="s">
        <v>181</v>
      </c>
      <c r="AT682" s="167" t="s">
        <v>177</v>
      </c>
      <c r="AU682" s="167" t="s">
        <v>153</v>
      </c>
      <c r="AY682" s="14" t="s">
        <v>175</v>
      </c>
      <c r="BE682" s="168">
        <f t="shared" si="279"/>
        <v>0</v>
      </c>
      <c r="BF682" s="168">
        <f t="shared" si="280"/>
        <v>0</v>
      </c>
      <c r="BG682" s="168">
        <f t="shared" si="281"/>
        <v>0</v>
      </c>
      <c r="BH682" s="168">
        <f t="shared" si="282"/>
        <v>0</v>
      </c>
      <c r="BI682" s="168">
        <f t="shared" si="283"/>
        <v>0</v>
      </c>
      <c r="BJ682" s="14" t="s">
        <v>153</v>
      </c>
      <c r="BK682" s="169">
        <f t="shared" si="284"/>
        <v>0</v>
      </c>
      <c r="BL682" s="14" t="s">
        <v>181</v>
      </c>
      <c r="BM682" s="167" t="s">
        <v>1890</v>
      </c>
    </row>
    <row r="683" spans="1:65" s="2" customFormat="1" ht="24.2" customHeight="1">
      <c r="A683" s="29"/>
      <c r="B683" s="121"/>
      <c r="C683" s="170" t="s">
        <v>1066</v>
      </c>
      <c r="D683" s="170" t="s">
        <v>220</v>
      </c>
      <c r="E683" s="171" t="s">
        <v>1891</v>
      </c>
      <c r="F683" s="172" t="s">
        <v>1892</v>
      </c>
      <c r="G683" s="173" t="s">
        <v>396</v>
      </c>
      <c r="H683" s="174">
        <v>700</v>
      </c>
      <c r="I683" s="175"/>
      <c r="J683" s="174">
        <f t="shared" si="275"/>
        <v>0</v>
      </c>
      <c r="K683" s="176"/>
      <c r="L683" s="177"/>
      <c r="M683" s="178" t="s">
        <v>1</v>
      </c>
      <c r="N683" s="179" t="s">
        <v>40</v>
      </c>
      <c r="O683" s="55"/>
      <c r="P683" s="165">
        <f t="shared" si="276"/>
        <v>0</v>
      </c>
      <c r="Q683" s="165">
        <v>0</v>
      </c>
      <c r="R683" s="165">
        <f t="shared" si="277"/>
        <v>0</v>
      </c>
      <c r="S683" s="165">
        <v>0</v>
      </c>
      <c r="T683" s="166">
        <f t="shared" si="278"/>
        <v>0</v>
      </c>
      <c r="U683" s="29"/>
      <c r="V683" s="29"/>
      <c r="W683" s="29"/>
      <c r="X683" s="29"/>
      <c r="Y683" s="29"/>
      <c r="Z683" s="29"/>
      <c r="AA683" s="29"/>
      <c r="AB683" s="29"/>
      <c r="AC683" s="29"/>
      <c r="AD683" s="29"/>
      <c r="AE683" s="29"/>
      <c r="AR683" s="167" t="s">
        <v>190</v>
      </c>
      <c r="AT683" s="167" t="s">
        <v>220</v>
      </c>
      <c r="AU683" s="167" t="s">
        <v>153</v>
      </c>
      <c r="AY683" s="14" t="s">
        <v>175</v>
      </c>
      <c r="BE683" s="168">
        <f t="shared" si="279"/>
        <v>0</v>
      </c>
      <c r="BF683" s="168">
        <f t="shared" si="280"/>
        <v>0</v>
      </c>
      <c r="BG683" s="168">
        <f t="shared" si="281"/>
        <v>0</v>
      </c>
      <c r="BH683" s="168">
        <f t="shared" si="282"/>
        <v>0</v>
      </c>
      <c r="BI683" s="168">
        <f t="shared" si="283"/>
        <v>0</v>
      </c>
      <c r="BJ683" s="14" t="s">
        <v>153</v>
      </c>
      <c r="BK683" s="169">
        <f t="shared" si="284"/>
        <v>0</v>
      </c>
      <c r="BL683" s="14" t="s">
        <v>181</v>
      </c>
      <c r="BM683" s="167" t="s">
        <v>1893</v>
      </c>
    </row>
    <row r="684" spans="1:65" s="2" customFormat="1" ht="24.2" customHeight="1">
      <c r="A684" s="29"/>
      <c r="B684" s="121"/>
      <c r="C684" s="156" t="s">
        <v>1894</v>
      </c>
      <c r="D684" s="156" t="s">
        <v>177</v>
      </c>
      <c r="E684" s="157" t="s">
        <v>1895</v>
      </c>
      <c r="F684" s="158" t="s">
        <v>1889</v>
      </c>
      <c r="G684" s="159" t="s">
        <v>396</v>
      </c>
      <c r="H684" s="160">
        <v>40</v>
      </c>
      <c r="I684" s="161"/>
      <c r="J684" s="160">
        <f t="shared" si="275"/>
        <v>0</v>
      </c>
      <c r="K684" s="162"/>
      <c r="L684" s="30"/>
      <c r="M684" s="163" t="s">
        <v>1</v>
      </c>
      <c r="N684" s="164" t="s">
        <v>40</v>
      </c>
      <c r="O684" s="55"/>
      <c r="P684" s="165">
        <f t="shared" si="276"/>
        <v>0</v>
      </c>
      <c r="Q684" s="165">
        <v>0</v>
      </c>
      <c r="R684" s="165">
        <f t="shared" si="277"/>
        <v>0</v>
      </c>
      <c r="S684" s="165">
        <v>0</v>
      </c>
      <c r="T684" s="166">
        <f t="shared" si="278"/>
        <v>0</v>
      </c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  <c r="AE684" s="29"/>
      <c r="AR684" s="167" t="s">
        <v>181</v>
      </c>
      <c r="AT684" s="167" t="s">
        <v>177</v>
      </c>
      <c r="AU684" s="167" t="s">
        <v>153</v>
      </c>
      <c r="AY684" s="14" t="s">
        <v>175</v>
      </c>
      <c r="BE684" s="168">
        <f t="shared" si="279"/>
        <v>0</v>
      </c>
      <c r="BF684" s="168">
        <f t="shared" si="280"/>
        <v>0</v>
      </c>
      <c r="BG684" s="168">
        <f t="shared" si="281"/>
        <v>0</v>
      </c>
      <c r="BH684" s="168">
        <f t="shared" si="282"/>
        <v>0</v>
      </c>
      <c r="BI684" s="168">
        <f t="shared" si="283"/>
        <v>0</v>
      </c>
      <c r="BJ684" s="14" t="s">
        <v>153</v>
      </c>
      <c r="BK684" s="169">
        <f t="shared" si="284"/>
        <v>0</v>
      </c>
      <c r="BL684" s="14" t="s">
        <v>181</v>
      </c>
      <c r="BM684" s="167" t="s">
        <v>1896</v>
      </c>
    </row>
    <row r="685" spans="1:65" s="2" customFormat="1" ht="24.2" customHeight="1">
      <c r="A685" s="29"/>
      <c r="B685" s="121"/>
      <c r="C685" s="170" t="s">
        <v>1072</v>
      </c>
      <c r="D685" s="170" t="s">
        <v>220</v>
      </c>
      <c r="E685" s="171" t="s">
        <v>1897</v>
      </c>
      <c r="F685" s="172" t="s">
        <v>1898</v>
      </c>
      <c r="G685" s="173" t="s">
        <v>396</v>
      </c>
      <c r="H685" s="174">
        <v>40</v>
      </c>
      <c r="I685" s="175"/>
      <c r="J685" s="174">
        <f t="shared" si="275"/>
        <v>0</v>
      </c>
      <c r="K685" s="176"/>
      <c r="L685" s="177"/>
      <c r="M685" s="178" t="s">
        <v>1</v>
      </c>
      <c r="N685" s="179" t="s">
        <v>40</v>
      </c>
      <c r="O685" s="55"/>
      <c r="P685" s="165">
        <f t="shared" si="276"/>
        <v>0</v>
      </c>
      <c r="Q685" s="165">
        <v>0</v>
      </c>
      <c r="R685" s="165">
        <f t="shared" si="277"/>
        <v>0</v>
      </c>
      <c r="S685" s="165">
        <v>0</v>
      </c>
      <c r="T685" s="166">
        <f t="shared" si="278"/>
        <v>0</v>
      </c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  <c r="AE685" s="29"/>
      <c r="AR685" s="167" t="s">
        <v>190</v>
      </c>
      <c r="AT685" s="167" t="s">
        <v>220</v>
      </c>
      <c r="AU685" s="167" t="s">
        <v>153</v>
      </c>
      <c r="AY685" s="14" t="s">
        <v>175</v>
      </c>
      <c r="BE685" s="168">
        <f t="shared" si="279"/>
        <v>0</v>
      </c>
      <c r="BF685" s="168">
        <f t="shared" si="280"/>
        <v>0</v>
      </c>
      <c r="BG685" s="168">
        <f t="shared" si="281"/>
        <v>0</v>
      </c>
      <c r="BH685" s="168">
        <f t="shared" si="282"/>
        <v>0</v>
      </c>
      <c r="BI685" s="168">
        <f t="shared" si="283"/>
        <v>0</v>
      </c>
      <c r="BJ685" s="14" t="s">
        <v>153</v>
      </c>
      <c r="BK685" s="169">
        <f t="shared" si="284"/>
        <v>0</v>
      </c>
      <c r="BL685" s="14" t="s">
        <v>181</v>
      </c>
      <c r="BM685" s="167" t="s">
        <v>1899</v>
      </c>
    </row>
    <row r="686" spans="1:65" s="2" customFormat="1" ht="24.2" customHeight="1">
      <c r="A686" s="29"/>
      <c r="B686" s="121"/>
      <c r="C686" s="156" t="s">
        <v>1900</v>
      </c>
      <c r="D686" s="156" t="s">
        <v>177</v>
      </c>
      <c r="E686" s="157" t="s">
        <v>1901</v>
      </c>
      <c r="F686" s="158" t="s">
        <v>1889</v>
      </c>
      <c r="G686" s="159" t="s">
        <v>396</v>
      </c>
      <c r="H686" s="160">
        <v>30</v>
      </c>
      <c r="I686" s="161"/>
      <c r="J686" s="160">
        <f t="shared" si="275"/>
        <v>0</v>
      </c>
      <c r="K686" s="162"/>
      <c r="L686" s="30"/>
      <c r="M686" s="163" t="s">
        <v>1</v>
      </c>
      <c r="N686" s="164" t="s">
        <v>40</v>
      </c>
      <c r="O686" s="55"/>
      <c r="P686" s="165">
        <f t="shared" si="276"/>
        <v>0</v>
      </c>
      <c r="Q686" s="165">
        <v>0</v>
      </c>
      <c r="R686" s="165">
        <f t="shared" si="277"/>
        <v>0</v>
      </c>
      <c r="S686" s="165">
        <v>0</v>
      </c>
      <c r="T686" s="166">
        <f t="shared" si="278"/>
        <v>0</v>
      </c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  <c r="AE686" s="29"/>
      <c r="AR686" s="167" t="s">
        <v>181</v>
      </c>
      <c r="AT686" s="167" t="s">
        <v>177</v>
      </c>
      <c r="AU686" s="167" t="s">
        <v>153</v>
      </c>
      <c r="AY686" s="14" t="s">
        <v>175</v>
      </c>
      <c r="BE686" s="168">
        <f t="shared" si="279"/>
        <v>0</v>
      </c>
      <c r="BF686" s="168">
        <f t="shared" si="280"/>
        <v>0</v>
      </c>
      <c r="BG686" s="168">
        <f t="shared" si="281"/>
        <v>0</v>
      </c>
      <c r="BH686" s="168">
        <f t="shared" si="282"/>
        <v>0</v>
      </c>
      <c r="BI686" s="168">
        <f t="shared" si="283"/>
        <v>0</v>
      </c>
      <c r="BJ686" s="14" t="s">
        <v>153</v>
      </c>
      <c r="BK686" s="169">
        <f t="shared" si="284"/>
        <v>0</v>
      </c>
      <c r="BL686" s="14" t="s">
        <v>181</v>
      </c>
      <c r="BM686" s="167" t="s">
        <v>1902</v>
      </c>
    </row>
    <row r="687" spans="1:65" s="2" customFormat="1" ht="24.2" customHeight="1">
      <c r="A687" s="29"/>
      <c r="B687" s="121"/>
      <c r="C687" s="170" t="s">
        <v>1075</v>
      </c>
      <c r="D687" s="170" t="s">
        <v>220</v>
      </c>
      <c r="E687" s="171" t="s">
        <v>1903</v>
      </c>
      <c r="F687" s="172" t="s">
        <v>1904</v>
      </c>
      <c r="G687" s="173" t="s">
        <v>396</v>
      </c>
      <c r="H687" s="174">
        <v>30</v>
      </c>
      <c r="I687" s="175"/>
      <c r="J687" s="174">
        <f t="shared" si="275"/>
        <v>0</v>
      </c>
      <c r="K687" s="176"/>
      <c r="L687" s="177"/>
      <c r="M687" s="178" t="s">
        <v>1</v>
      </c>
      <c r="N687" s="179" t="s">
        <v>40</v>
      </c>
      <c r="O687" s="55"/>
      <c r="P687" s="165">
        <f t="shared" si="276"/>
        <v>0</v>
      </c>
      <c r="Q687" s="165">
        <v>0</v>
      </c>
      <c r="R687" s="165">
        <f t="shared" si="277"/>
        <v>0</v>
      </c>
      <c r="S687" s="165">
        <v>0</v>
      </c>
      <c r="T687" s="166">
        <f t="shared" si="278"/>
        <v>0</v>
      </c>
      <c r="U687" s="29"/>
      <c r="V687" s="29"/>
      <c r="W687" s="29"/>
      <c r="X687" s="29"/>
      <c r="Y687" s="29"/>
      <c r="Z687" s="29"/>
      <c r="AA687" s="29"/>
      <c r="AB687" s="29"/>
      <c r="AC687" s="29"/>
      <c r="AD687" s="29"/>
      <c r="AE687" s="29"/>
      <c r="AR687" s="167" t="s">
        <v>190</v>
      </c>
      <c r="AT687" s="167" t="s">
        <v>220</v>
      </c>
      <c r="AU687" s="167" t="s">
        <v>153</v>
      </c>
      <c r="AY687" s="14" t="s">
        <v>175</v>
      </c>
      <c r="BE687" s="168">
        <f t="shared" si="279"/>
        <v>0</v>
      </c>
      <c r="BF687" s="168">
        <f t="shared" si="280"/>
        <v>0</v>
      </c>
      <c r="BG687" s="168">
        <f t="shared" si="281"/>
        <v>0</v>
      </c>
      <c r="BH687" s="168">
        <f t="shared" si="282"/>
        <v>0</v>
      </c>
      <c r="BI687" s="168">
        <f t="shared" si="283"/>
        <v>0</v>
      </c>
      <c r="BJ687" s="14" t="s">
        <v>153</v>
      </c>
      <c r="BK687" s="169">
        <f t="shared" si="284"/>
        <v>0</v>
      </c>
      <c r="BL687" s="14" t="s">
        <v>181</v>
      </c>
      <c r="BM687" s="167" t="s">
        <v>1905</v>
      </c>
    </row>
    <row r="688" spans="1:65" s="2" customFormat="1" ht="24.2" customHeight="1">
      <c r="A688" s="29"/>
      <c r="B688" s="121"/>
      <c r="C688" s="156" t="s">
        <v>1906</v>
      </c>
      <c r="D688" s="156" t="s">
        <v>177</v>
      </c>
      <c r="E688" s="157" t="s">
        <v>1907</v>
      </c>
      <c r="F688" s="158" t="s">
        <v>1908</v>
      </c>
      <c r="G688" s="159" t="s">
        <v>396</v>
      </c>
      <c r="H688" s="160">
        <v>550</v>
      </c>
      <c r="I688" s="161"/>
      <c r="J688" s="160">
        <f t="shared" si="275"/>
        <v>0</v>
      </c>
      <c r="K688" s="162"/>
      <c r="L688" s="30"/>
      <c r="M688" s="163" t="s">
        <v>1</v>
      </c>
      <c r="N688" s="164" t="s">
        <v>40</v>
      </c>
      <c r="O688" s="55"/>
      <c r="P688" s="165">
        <f t="shared" si="276"/>
        <v>0</v>
      </c>
      <c r="Q688" s="165">
        <v>0</v>
      </c>
      <c r="R688" s="165">
        <f t="shared" si="277"/>
        <v>0</v>
      </c>
      <c r="S688" s="165">
        <v>0</v>
      </c>
      <c r="T688" s="166">
        <f t="shared" si="278"/>
        <v>0</v>
      </c>
      <c r="U688" s="29"/>
      <c r="V688" s="29"/>
      <c r="W688" s="29"/>
      <c r="X688" s="29"/>
      <c r="Y688" s="29"/>
      <c r="Z688" s="29"/>
      <c r="AA688" s="29"/>
      <c r="AB688" s="29"/>
      <c r="AC688" s="29"/>
      <c r="AD688" s="29"/>
      <c r="AE688" s="29"/>
      <c r="AR688" s="167" t="s">
        <v>181</v>
      </c>
      <c r="AT688" s="167" t="s">
        <v>177</v>
      </c>
      <c r="AU688" s="167" t="s">
        <v>153</v>
      </c>
      <c r="AY688" s="14" t="s">
        <v>175</v>
      </c>
      <c r="BE688" s="168">
        <f t="shared" si="279"/>
        <v>0</v>
      </c>
      <c r="BF688" s="168">
        <f t="shared" si="280"/>
        <v>0</v>
      </c>
      <c r="BG688" s="168">
        <f t="shared" si="281"/>
        <v>0</v>
      </c>
      <c r="BH688" s="168">
        <f t="shared" si="282"/>
        <v>0</v>
      </c>
      <c r="BI688" s="168">
        <f t="shared" si="283"/>
        <v>0</v>
      </c>
      <c r="BJ688" s="14" t="s">
        <v>153</v>
      </c>
      <c r="BK688" s="169">
        <f t="shared" si="284"/>
        <v>0</v>
      </c>
      <c r="BL688" s="14" t="s">
        <v>181</v>
      </c>
      <c r="BM688" s="167" t="s">
        <v>1909</v>
      </c>
    </row>
    <row r="689" spans="1:65" s="2" customFormat="1" ht="24.2" customHeight="1">
      <c r="A689" s="29"/>
      <c r="B689" s="121"/>
      <c r="C689" s="170" t="s">
        <v>1079</v>
      </c>
      <c r="D689" s="170" t="s">
        <v>220</v>
      </c>
      <c r="E689" s="171" t="s">
        <v>1910</v>
      </c>
      <c r="F689" s="172" t="s">
        <v>1911</v>
      </c>
      <c r="G689" s="173" t="s">
        <v>396</v>
      </c>
      <c r="H689" s="174">
        <v>550</v>
      </c>
      <c r="I689" s="175"/>
      <c r="J689" s="174">
        <f t="shared" si="275"/>
        <v>0</v>
      </c>
      <c r="K689" s="176"/>
      <c r="L689" s="177"/>
      <c r="M689" s="178" t="s">
        <v>1</v>
      </c>
      <c r="N689" s="179" t="s">
        <v>40</v>
      </c>
      <c r="O689" s="55"/>
      <c r="P689" s="165">
        <f t="shared" si="276"/>
        <v>0</v>
      </c>
      <c r="Q689" s="165">
        <v>0</v>
      </c>
      <c r="R689" s="165">
        <f t="shared" si="277"/>
        <v>0</v>
      </c>
      <c r="S689" s="165">
        <v>0</v>
      </c>
      <c r="T689" s="166">
        <f t="shared" si="278"/>
        <v>0</v>
      </c>
      <c r="U689" s="29"/>
      <c r="V689" s="29"/>
      <c r="W689" s="29"/>
      <c r="X689" s="29"/>
      <c r="Y689" s="29"/>
      <c r="Z689" s="29"/>
      <c r="AA689" s="29"/>
      <c r="AB689" s="29"/>
      <c r="AC689" s="29"/>
      <c r="AD689" s="29"/>
      <c r="AE689" s="29"/>
      <c r="AR689" s="167" t="s">
        <v>190</v>
      </c>
      <c r="AT689" s="167" t="s">
        <v>220</v>
      </c>
      <c r="AU689" s="167" t="s">
        <v>153</v>
      </c>
      <c r="AY689" s="14" t="s">
        <v>175</v>
      </c>
      <c r="BE689" s="168">
        <f t="shared" si="279"/>
        <v>0</v>
      </c>
      <c r="BF689" s="168">
        <f t="shared" si="280"/>
        <v>0</v>
      </c>
      <c r="BG689" s="168">
        <f t="shared" si="281"/>
        <v>0</v>
      </c>
      <c r="BH689" s="168">
        <f t="shared" si="282"/>
        <v>0</v>
      </c>
      <c r="BI689" s="168">
        <f t="shared" si="283"/>
        <v>0</v>
      </c>
      <c r="BJ689" s="14" t="s">
        <v>153</v>
      </c>
      <c r="BK689" s="169">
        <f t="shared" si="284"/>
        <v>0</v>
      </c>
      <c r="BL689" s="14" t="s">
        <v>181</v>
      </c>
      <c r="BM689" s="167" t="s">
        <v>1912</v>
      </c>
    </row>
    <row r="690" spans="1:65" s="2" customFormat="1" ht="24.2" customHeight="1">
      <c r="A690" s="29"/>
      <c r="B690" s="121"/>
      <c r="C690" s="156" t="s">
        <v>1913</v>
      </c>
      <c r="D690" s="156" t="s">
        <v>177</v>
      </c>
      <c r="E690" s="157" t="s">
        <v>1914</v>
      </c>
      <c r="F690" s="158" t="s">
        <v>1915</v>
      </c>
      <c r="G690" s="159" t="s">
        <v>396</v>
      </c>
      <c r="H690" s="160">
        <v>50</v>
      </c>
      <c r="I690" s="161"/>
      <c r="J690" s="160">
        <f t="shared" si="275"/>
        <v>0</v>
      </c>
      <c r="K690" s="162"/>
      <c r="L690" s="30"/>
      <c r="M690" s="163" t="s">
        <v>1</v>
      </c>
      <c r="N690" s="164" t="s">
        <v>40</v>
      </c>
      <c r="O690" s="55"/>
      <c r="P690" s="165">
        <f t="shared" si="276"/>
        <v>0</v>
      </c>
      <c r="Q690" s="165">
        <v>0</v>
      </c>
      <c r="R690" s="165">
        <f t="shared" si="277"/>
        <v>0</v>
      </c>
      <c r="S690" s="165">
        <v>0</v>
      </c>
      <c r="T690" s="166">
        <f t="shared" si="278"/>
        <v>0</v>
      </c>
      <c r="U690" s="29"/>
      <c r="V690" s="29"/>
      <c r="W690" s="29"/>
      <c r="X690" s="29"/>
      <c r="Y690" s="29"/>
      <c r="Z690" s="29"/>
      <c r="AA690" s="29"/>
      <c r="AB690" s="29"/>
      <c r="AC690" s="29"/>
      <c r="AD690" s="29"/>
      <c r="AE690" s="29"/>
      <c r="AR690" s="167" t="s">
        <v>181</v>
      </c>
      <c r="AT690" s="167" t="s">
        <v>177</v>
      </c>
      <c r="AU690" s="167" t="s">
        <v>153</v>
      </c>
      <c r="AY690" s="14" t="s">
        <v>175</v>
      </c>
      <c r="BE690" s="168">
        <f t="shared" si="279"/>
        <v>0</v>
      </c>
      <c r="BF690" s="168">
        <f t="shared" si="280"/>
        <v>0</v>
      </c>
      <c r="BG690" s="168">
        <f t="shared" si="281"/>
        <v>0</v>
      </c>
      <c r="BH690" s="168">
        <f t="shared" si="282"/>
        <v>0</v>
      </c>
      <c r="BI690" s="168">
        <f t="shared" si="283"/>
        <v>0</v>
      </c>
      <c r="BJ690" s="14" t="s">
        <v>153</v>
      </c>
      <c r="BK690" s="169">
        <f t="shared" si="284"/>
        <v>0</v>
      </c>
      <c r="BL690" s="14" t="s">
        <v>181</v>
      </c>
      <c r="BM690" s="167" t="s">
        <v>1916</v>
      </c>
    </row>
    <row r="691" spans="1:65" s="2" customFormat="1" ht="24.2" customHeight="1">
      <c r="A691" s="29"/>
      <c r="B691" s="121"/>
      <c r="C691" s="170" t="s">
        <v>1082</v>
      </c>
      <c r="D691" s="170" t="s">
        <v>220</v>
      </c>
      <c r="E691" s="171" t="s">
        <v>1917</v>
      </c>
      <c r="F691" s="172" t="s">
        <v>1918</v>
      </c>
      <c r="G691" s="173" t="s">
        <v>396</v>
      </c>
      <c r="H691" s="174">
        <v>50</v>
      </c>
      <c r="I691" s="175"/>
      <c r="J691" s="174">
        <f t="shared" si="275"/>
        <v>0</v>
      </c>
      <c r="K691" s="176"/>
      <c r="L691" s="177"/>
      <c r="M691" s="178" t="s">
        <v>1</v>
      </c>
      <c r="N691" s="179" t="s">
        <v>40</v>
      </c>
      <c r="O691" s="55"/>
      <c r="P691" s="165">
        <f t="shared" si="276"/>
        <v>0</v>
      </c>
      <c r="Q691" s="165">
        <v>0</v>
      </c>
      <c r="R691" s="165">
        <f t="shared" si="277"/>
        <v>0</v>
      </c>
      <c r="S691" s="165">
        <v>0</v>
      </c>
      <c r="T691" s="166">
        <f t="shared" si="278"/>
        <v>0</v>
      </c>
      <c r="U691" s="29"/>
      <c r="V691" s="29"/>
      <c r="W691" s="29"/>
      <c r="X691" s="29"/>
      <c r="Y691" s="29"/>
      <c r="Z691" s="29"/>
      <c r="AA691" s="29"/>
      <c r="AB691" s="29"/>
      <c r="AC691" s="29"/>
      <c r="AD691" s="29"/>
      <c r="AE691" s="29"/>
      <c r="AR691" s="167" t="s">
        <v>190</v>
      </c>
      <c r="AT691" s="167" t="s">
        <v>220</v>
      </c>
      <c r="AU691" s="167" t="s">
        <v>153</v>
      </c>
      <c r="AY691" s="14" t="s">
        <v>175</v>
      </c>
      <c r="BE691" s="168">
        <f t="shared" si="279"/>
        <v>0</v>
      </c>
      <c r="BF691" s="168">
        <f t="shared" si="280"/>
        <v>0</v>
      </c>
      <c r="BG691" s="168">
        <f t="shared" si="281"/>
        <v>0</v>
      </c>
      <c r="BH691" s="168">
        <f t="shared" si="282"/>
        <v>0</v>
      </c>
      <c r="BI691" s="168">
        <f t="shared" si="283"/>
        <v>0</v>
      </c>
      <c r="BJ691" s="14" t="s">
        <v>153</v>
      </c>
      <c r="BK691" s="169">
        <f t="shared" si="284"/>
        <v>0</v>
      </c>
      <c r="BL691" s="14" t="s">
        <v>181</v>
      </c>
      <c r="BM691" s="167" t="s">
        <v>1919</v>
      </c>
    </row>
    <row r="692" spans="1:65" s="2" customFormat="1" ht="24.2" customHeight="1">
      <c r="A692" s="29"/>
      <c r="B692" s="121"/>
      <c r="C692" s="156" t="s">
        <v>1920</v>
      </c>
      <c r="D692" s="156" t="s">
        <v>177</v>
      </c>
      <c r="E692" s="157" t="s">
        <v>1921</v>
      </c>
      <c r="F692" s="158" t="s">
        <v>1922</v>
      </c>
      <c r="G692" s="159" t="s">
        <v>396</v>
      </c>
      <c r="H692" s="160">
        <v>35</v>
      </c>
      <c r="I692" s="161"/>
      <c r="J692" s="160">
        <f t="shared" si="275"/>
        <v>0</v>
      </c>
      <c r="K692" s="162"/>
      <c r="L692" s="30"/>
      <c r="M692" s="163" t="s">
        <v>1</v>
      </c>
      <c r="N692" s="164" t="s">
        <v>40</v>
      </c>
      <c r="O692" s="55"/>
      <c r="P692" s="165">
        <f t="shared" si="276"/>
        <v>0</v>
      </c>
      <c r="Q692" s="165">
        <v>0</v>
      </c>
      <c r="R692" s="165">
        <f t="shared" si="277"/>
        <v>0</v>
      </c>
      <c r="S692" s="165">
        <v>0</v>
      </c>
      <c r="T692" s="166">
        <f t="shared" si="278"/>
        <v>0</v>
      </c>
      <c r="U692" s="29"/>
      <c r="V692" s="29"/>
      <c r="W692" s="29"/>
      <c r="X692" s="29"/>
      <c r="Y692" s="29"/>
      <c r="Z692" s="29"/>
      <c r="AA692" s="29"/>
      <c r="AB692" s="29"/>
      <c r="AC692" s="29"/>
      <c r="AD692" s="29"/>
      <c r="AE692" s="29"/>
      <c r="AR692" s="167" t="s">
        <v>181</v>
      </c>
      <c r="AT692" s="167" t="s">
        <v>177</v>
      </c>
      <c r="AU692" s="167" t="s">
        <v>153</v>
      </c>
      <c r="AY692" s="14" t="s">
        <v>175</v>
      </c>
      <c r="BE692" s="168">
        <f t="shared" si="279"/>
        <v>0</v>
      </c>
      <c r="BF692" s="168">
        <f t="shared" si="280"/>
        <v>0</v>
      </c>
      <c r="BG692" s="168">
        <f t="shared" si="281"/>
        <v>0</v>
      </c>
      <c r="BH692" s="168">
        <f t="shared" si="282"/>
        <v>0</v>
      </c>
      <c r="BI692" s="168">
        <f t="shared" si="283"/>
        <v>0</v>
      </c>
      <c r="BJ692" s="14" t="s">
        <v>153</v>
      </c>
      <c r="BK692" s="169">
        <f t="shared" si="284"/>
        <v>0</v>
      </c>
      <c r="BL692" s="14" t="s">
        <v>181</v>
      </c>
      <c r="BM692" s="167" t="s">
        <v>1923</v>
      </c>
    </row>
    <row r="693" spans="1:65" s="2" customFormat="1" ht="24.2" customHeight="1">
      <c r="A693" s="29"/>
      <c r="B693" s="121"/>
      <c r="C693" s="170" t="s">
        <v>1086</v>
      </c>
      <c r="D693" s="170" t="s">
        <v>220</v>
      </c>
      <c r="E693" s="171" t="s">
        <v>1924</v>
      </c>
      <c r="F693" s="172" t="s">
        <v>1925</v>
      </c>
      <c r="G693" s="173" t="s">
        <v>396</v>
      </c>
      <c r="H693" s="174">
        <v>35</v>
      </c>
      <c r="I693" s="175"/>
      <c r="J693" s="174">
        <f t="shared" si="275"/>
        <v>0</v>
      </c>
      <c r="K693" s="176"/>
      <c r="L693" s="177"/>
      <c r="M693" s="178" t="s">
        <v>1</v>
      </c>
      <c r="N693" s="179" t="s">
        <v>40</v>
      </c>
      <c r="O693" s="55"/>
      <c r="P693" s="165">
        <f t="shared" si="276"/>
        <v>0</v>
      </c>
      <c r="Q693" s="165">
        <v>0</v>
      </c>
      <c r="R693" s="165">
        <f t="shared" si="277"/>
        <v>0</v>
      </c>
      <c r="S693" s="165">
        <v>0</v>
      </c>
      <c r="T693" s="166">
        <f t="shared" si="278"/>
        <v>0</v>
      </c>
      <c r="U693" s="29"/>
      <c r="V693" s="29"/>
      <c r="W693" s="29"/>
      <c r="X693" s="29"/>
      <c r="Y693" s="29"/>
      <c r="Z693" s="29"/>
      <c r="AA693" s="29"/>
      <c r="AB693" s="29"/>
      <c r="AC693" s="29"/>
      <c r="AD693" s="29"/>
      <c r="AE693" s="29"/>
      <c r="AR693" s="167" t="s">
        <v>190</v>
      </c>
      <c r="AT693" s="167" t="s">
        <v>220</v>
      </c>
      <c r="AU693" s="167" t="s">
        <v>153</v>
      </c>
      <c r="AY693" s="14" t="s">
        <v>175</v>
      </c>
      <c r="BE693" s="168">
        <f t="shared" si="279"/>
        <v>0</v>
      </c>
      <c r="BF693" s="168">
        <f t="shared" si="280"/>
        <v>0</v>
      </c>
      <c r="BG693" s="168">
        <f t="shared" si="281"/>
        <v>0</v>
      </c>
      <c r="BH693" s="168">
        <f t="shared" si="282"/>
        <v>0</v>
      </c>
      <c r="BI693" s="168">
        <f t="shared" si="283"/>
        <v>0</v>
      </c>
      <c r="BJ693" s="14" t="s">
        <v>153</v>
      </c>
      <c r="BK693" s="169">
        <f t="shared" si="284"/>
        <v>0</v>
      </c>
      <c r="BL693" s="14" t="s">
        <v>181</v>
      </c>
      <c r="BM693" s="167" t="s">
        <v>1926</v>
      </c>
    </row>
    <row r="694" spans="1:65" s="12" customFormat="1" ht="22.9" customHeight="1">
      <c r="B694" s="143"/>
      <c r="D694" s="144" t="s">
        <v>73</v>
      </c>
      <c r="E694" s="154" t="s">
        <v>1927</v>
      </c>
      <c r="F694" s="154" t="s">
        <v>1928</v>
      </c>
      <c r="I694" s="146"/>
      <c r="J694" s="155">
        <f>BK694</f>
        <v>0</v>
      </c>
      <c r="L694" s="143"/>
      <c r="M694" s="148"/>
      <c r="N694" s="149"/>
      <c r="O694" s="149"/>
      <c r="P694" s="150">
        <f>SUM(P695:P701)</f>
        <v>0</v>
      </c>
      <c r="Q694" s="149"/>
      <c r="R694" s="150">
        <f>SUM(R695:R701)</f>
        <v>0</v>
      </c>
      <c r="S694" s="149"/>
      <c r="T694" s="151">
        <f>SUM(T695:T701)</f>
        <v>0</v>
      </c>
      <c r="AR694" s="144" t="s">
        <v>82</v>
      </c>
      <c r="AT694" s="152" t="s">
        <v>73</v>
      </c>
      <c r="AU694" s="152" t="s">
        <v>82</v>
      </c>
      <c r="AY694" s="144" t="s">
        <v>175</v>
      </c>
      <c r="BK694" s="153">
        <f>SUM(BK695:BK701)</f>
        <v>0</v>
      </c>
    </row>
    <row r="695" spans="1:65" s="2" customFormat="1" ht="14.45" customHeight="1">
      <c r="A695" s="29"/>
      <c r="B695" s="121"/>
      <c r="C695" s="156" t="s">
        <v>1929</v>
      </c>
      <c r="D695" s="156" t="s">
        <v>177</v>
      </c>
      <c r="E695" s="157" t="s">
        <v>1930</v>
      </c>
      <c r="F695" s="158" t="s">
        <v>1931</v>
      </c>
      <c r="G695" s="159" t="s">
        <v>1535</v>
      </c>
      <c r="H695" s="160">
        <v>35</v>
      </c>
      <c r="I695" s="161"/>
      <c r="J695" s="160">
        <f t="shared" ref="J695:J701" si="285">ROUND(I695*H695,3)</f>
        <v>0</v>
      </c>
      <c r="K695" s="162"/>
      <c r="L695" s="30"/>
      <c r="M695" s="163" t="s">
        <v>1</v>
      </c>
      <c r="N695" s="164" t="s">
        <v>40</v>
      </c>
      <c r="O695" s="55"/>
      <c r="P695" s="165">
        <f t="shared" ref="P695:P701" si="286">O695*H695</f>
        <v>0</v>
      </c>
      <c r="Q695" s="165">
        <v>0</v>
      </c>
      <c r="R695" s="165">
        <f t="shared" ref="R695:R701" si="287">Q695*H695</f>
        <v>0</v>
      </c>
      <c r="S695" s="165">
        <v>0</v>
      </c>
      <c r="T695" s="166">
        <f t="shared" ref="T695:T701" si="288">S695*H695</f>
        <v>0</v>
      </c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  <c r="AE695" s="29"/>
      <c r="AR695" s="167" t="s">
        <v>181</v>
      </c>
      <c r="AT695" s="167" t="s">
        <v>177</v>
      </c>
      <c r="AU695" s="167" t="s">
        <v>153</v>
      </c>
      <c r="AY695" s="14" t="s">
        <v>175</v>
      </c>
      <c r="BE695" s="168">
        <f t="shared" ref="BE695:BE701" si="289">IF(N695="základná",J695,0)</f>
        <v>0</v>
      </c>
      <c r="BF695" s="168">
        <f t="shared" ref="BF695:BF701" si="290">IF(N695="znížená",J695,0)</f>
        <v>0</v>
      </c>
      <c r="BG695" s="168">
        <f t="shared" ref="BG695:BG701" si="291">IF(N695="zákl. prenesená",J695,0)</f>
        <v>0</v>
      </c>
      <c r="BH695" s="168">
        <f t="shared" ref="BH695:BH701" si="292">IF(N695="zníž. prenesená",J695,0)</f>
        <v>0</v>
      </c>
      <c r="BI695" s="168">
        <f t="shared" ref="BI695:BI701" si="293">IF(N695="nulová",J695,0)</f>
        <v>0</v>
      </c>
      <c r="BJ695" s="14" t="s">
        <v>153</v>
      </c>
      <c r="BK695" s="169">
        <f t="shared" ref="BK695:BK701" si="294">ROUND(I695*H695,3)</f>
        <v>0</v>
      </c>
      <c r="BL695" s="14" t="s">
        <v>181</v>
      </c>
      <c r="BM695" s="167" t="s">
        <v>1932</v>
      </c>
    </row>
    <row r="696" spans="1:65" s="2" customFormat="1" ht="14.45" customHeight="1">
      <c r="A696" s="29"/>
      <c r="B696" s="121"/>
      <c r="C696" s="170" t="s">
        <v>1089</v>
      </c>
      <c r="D696" s="170" t="s">
        <v>220</v>
      </c>
      <c r="E696" s="171" t="s">
        <v>1933</v>
      </c>
      <c r="F696" s="172" t="s">
        <v>1934</v>
      </c>
      <c r="G696" s="173" t="s">
        <v>1435</v>
      </c>
      <c r="H696" s="174">
        <v>15</v>
      </c>
      <c r="I696" s="175"/>
      <c r="J696" s="174">
        <f t="shared" si="285"/>
        <v>0</v>
      </c>
      <c r="K696" s="176"/>
      <c r="L696" s="177"/>
      <c r="M696" s="178" t="s">
        <v>1</v>
      </c>
      <c r="N696" s="179" t="s">
        <v>40</v>
      </c>
      <c r="O696" s="55"/>
      <c r="P696" s="165">
        <f t="shared" si="286"/>
        <v>0</v>
      </c>
      <c r="Q696" s="165">
        <v>0</v>
      </c>
      <c r="R696" s="165">
        <f t="shared" si="287"/>
        <v>0</v>
      </c>
      <c r="S696" s="165">
        <v>0</v>
      </c>
      <c r="T696" s="166">
        <f t="shared" si="288"/>
        <v>0</v>
      </c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  <c r="AE696" s="29"/>
      <c r="AR696" s="167" t="s">
        <v>190</v>
      </c>
      <c r="AT696" s="167" t="s">
        <v>220</v>
      </c>
      <c r="AU696" s="167" t="s">
        <v>153</v>
      </c>
      <c r="AY696" s="14" t="s">
        <v>175</v>
      </c>
      <c r="BE696" s="168">
        <f t="shared" si="289"/>
        <v>0</v>
      </c>
      <c r="BF696" s="168">
        <f t="shared" si="290"/>
        <v>0</v>
      </c>
      <c r="BG696" s="168">
        <f t="shared" si="291"/>
        <v>0</v>
      </c>
      <c r="BH696" s="168">
        <f t="shared" si="292"/>
        <v>0</v>
      </c>
      <c r="BI696" s="168">
        <f t="shared" si="293"/>
        <v>0</v>
      </c>
      <c r="BJ696" s="14" t="s">
        <v>153</v>
      </c>
      <c r="BK696" s="169">
        <f t="shared" si="294"/>
        <v>0</v>
      </c>
      <c r="BL696" s="14" t="s">
        <v>181</v>
      </c>
      <c r="BM696" s="167" t="s">
        <v>1935</v>
      </c>
    </row>
    <row r="697" spans="1:65" s="2" customFormat="1" ht="24.2" customHeight="1">
      <c r="A697" s="29"/>
      <c r="B697" s="121"/>
      <c r="C697" s="156" t="s">
        <v>1936</v>
      </c>
      <c r="D697" s="156" t="s">
        <v>177</v>
      </c>
      <c r="E697" s="157" t="s">
        <v>1937</v>
      </c>
      <c r="F697" s="158" t="s">
        <v>1938</v>
      </c>
      <c r="G697" s="159" t="s">
        <v>1535</v>
      </c>
      <c r="H697" s="160">
        <v>30</v>
      </c>
      <c r="I697" s="161"/>
      <c r="J697" s="160">
        <f t="shared" si="285"/>
        <v>0</v>
      </c>
      <c r="K697" s="162"/>
      <c r="L697" s="30"/>
      <c r="M697" s="163" t="s">
        <v>1</v>
      </c>
      <c r="N697" s="164" t="s">
        <v>40</v>
      </c>
      <c r="O697" s="55"/>
      <c r="P697" s="165">
        <f t="shared" si="286"/>
        <v>0</v>
      </c>
      <c r="Q697" s="165">
        <v>0</v>
      </c>
      <c r="R697" s="165">
        <f t="shared" si="287"/>
        <v>0</v>
      </c>
      <c r="S697" s="165">
        <v>0</v>
      </c>
      <c r="T697" s="166">
        <f t="shared" si="288"/>
        <v>0</v>
      </c>
      <c r="U697" s="29"/>
      <c r="V697" s="29"/>
      <c r="W697" s="29"/>
      <c r="X697" s="29"/>
      <c r="Y697" s="29"/>
      <c r="Z697" s="29"/>
      <c r="AA697" s="29"/>
      <c r="AB697" s="29"/>
      <c r="AC697" s="29"/>
      <c r="AD697" s="29"/>
      <c r="AE697" s="29"/>
      <c r="AR697" s="167" t="s">
        <v>181</v>
      </c>
      <c r="AT697" s="167" t="s">
        <v>177</v>
      </c>
      <c r="AU697" s="167" t="s">
        <v>153</v>
      </c>
      <c r="AY697" s="14" t="s">
        <v>175</v>
      </c>
      <c r="BE697" s="168">
        <f t="shared" si="289"/>
        <v>0</v>
      </c>
      <c r="BF697" s="168">
        <f t="shared" si="290"/>
        <v>0</v>
      </c>
      <c r="BG697" s="168">
        <f t="shared" si="291"/>
        <v>0</v>
      </c>
      <c r="BH697" s="168">
        <f t="shared" si="292"/>
        <v>0</v>
      </c>
      <c r="BI697" s="168">
        <f t="shared" si="293"/>
        <v>0</v>
      </c>
      <c r="BJ697" s="14" t="s">
        <v>153</v>
      </c>
      <c r="BK697" s="169">
        <f t="shared" si="294"/>
        <v>0</v>
      </c>
      <c r="BL697" s="14" t="s">
        <v>181</v>
      </c>
      <c r="BM697" s="167" t="s">
        <v>1939</v>
      </c>
    </row>
    <row r="698" spans="1:65" s="2" customFormat="1" ht="14.45" customHeight="1">
      <c r="A698" s="29"/>
      <c r="B698" s="121"/>
      <c r="C698" s="156" t="s">
        <v>1093</v>
      </c>
      <c r="D698" s="156" t="s">
        <v>177</v>
      </c>
      <c r="E698" s="157" t="s">
        <v>1940</v>
      </c>
      <c r="F698" s="158" t="s">
        <v>1941</v>
      </c>
      <c r="G698" s="159" t="s">
        <v>396</v>
      </c>
      <c r="H698" s="160">
        <v>35</v>
      </c>
      <c r="I698" s="161"/>
      <c r="J698" s="160">
        <f t="shared" si="285"/>
        <v>0</v>
      </c>
      <c r="K698" s="162"/>
      <c r="L698" s="30"/>
      <c r="M698" s="163" t="s">
        <v>1</v>
      </c>
      <c r="N698" s="164" t="s">
        <v>40</v>
      </c>
      <c r="O698" s="55"/>
      <c r="P698" s="165">
        <f t="shared" si="286"/>
        <v>0</v>
      </c>
      <c r="Q698" s="165">
        <v>0</v>
      </c>
      <c r="R698" s="165">
        <f t="shared" si="287"/>
        <v>0</v>
      </c>
      <c r="S698" s="165">
        <v>0</v>
      </c>
      <c r="T698" s="166">
        <f t="shared" si="288"/>
        <v>0</v>
      </c>
      <c r="U698" s="29"/>
      <c r="V698" s="29"/>
      <c r="W698" s="29"/>
      <c r="X698" s="29"/>
      <c r="Y698" s="29"/>
      <c r="Z698" s="29"/>
      <c r="AA698" s="29"/>
      <c r="AB698" s="29"/>
      <c r="AC698" s="29"/>
      <c r="AD698" s="29"/>
      <c r="AE698" s="29"/>
      <c r="AR698" s="167" t="s">
        <v>181</v>
      </c>
      <c r="AT698" s="167" t="s">
        <v>177</v>
      </c>
      <c r="AU698" s="167" t="s">
        <v>153</v>
      </c>
      <c r="AY698" s="14" t="s">
        <v>175</v>
      </c>
      <c r="BE698" s="168">
        <f t="shared" si="289"/>
        <v>0</v>
      </c>
      <c r="BF698" s="168">
        <f t="shared" si="290"/>
        <v>0</v>
      </c>
      <c r="BG698" s="168">
        <f t="shared" si="291"/>
        <v>0</v>
      </c>
      <c r="BH698" s="168">
        <f t="shared" si="292"/>
        <v>0</v>
      </c>
      <c r="BI698" s="168">
        <f t="shared" si="293"/>
        <v>0</v>
      </c>
      <c r="BJ698" s="14" t="s">
        <v>153</v>
      </c>
      <c r="BK698" s="169">
        <f t="shared" si="294"/>
        <v>0</v>
      </c>
      <c r="BL698" s="14" t="s">
        <v>181</v>
      </c>
      <c r="BM698" s="167" t="s">
        <v>1942</v>
      </c>
    </row>
    <row r="699" spans="1:65" s="2" customFormat="1" ht="14.45" customHeight="1">
      <c r="A699" s="29"/>
      <c r="B699" s="121"/>
      <c r="C699" s="156" t="s">
        <v>1943</v>
      </c>
      <c r="D699" s="156" t="s">
        <v>177</v>
      </c>
      <c r="E699" s="157" t="s">
        <v>1944</v>
      </c>
      <c r="F699" s="158" t="s">
        <v>1945</v>
      </c>
      <c r="G699" s="159" t="s">
        <v>396</v>
      </c>
      <c r="H699" s="160">
        <v>35</v>
      </c>
      <c r="I699" s="161"/>
      <c r="J699" s="160">
        <f t="shared" si="285"/>
        <v>0</v>
      </c>
      <c r="K699" s="162"/>
      <c r="L699" s="30"/>
      <c r="M699" s="163" t="s">
        <v>1</v>
      </c>
      <c r="N699" s="164" t="s">
        <v>40</v>
      </c>
      <c r="O699" s="55"/>
      <c r="P699" s="165">
        <f t="shared" si="286"/>
        <v>0</v>
      </c>
      <c r="Q699" s="165">
        <v>0</v>
      </c>
      <c r="R699" s="165">
        <f t="shared" si="287"/>
        <v>0</v>
      </c>
      <c r="S699" s="165">
        <v>0</v>
      </c>
      <c r="T699" s="166">
        <f t="shared" si="288"/>
        <v>0</v>
      </c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29"/>
      <c r="AR699" s="167" t="s">
        <v>181</v>
      </c>
      <c r="AT699" s="167" t="s">
        <v>177</v>
      </c>
      <c r="AU699" s="167" t="s">
        <v>153</v>
      </c>
      <c r="AY699" s="14" t="s">
        <v>175</v>
      </c>
      <c r="BE699" s="168">
        <f t="shared" si="289"/>
        <v>0</v>
      </c>
      <c r="BF699" s="168">
        <f t="shared" si="290"/>
        <v>0</v>
      </c>
      <c r="BG699" s="168">
        <f t="shared" si="291"/>
        <v>0</v>
      </c>
      <c r="BH699" s="168">
        <f t="shared" si="292"/>
        <v>0</v>
      </c>
      <c r="BI699" s="168">
        <f t="shared" si="293"/>
        <v>0</v>
      </c>
      <c r="BJ699" s="14" t="s">
        <v>153</v>
      </c>
      <c r="BK699" s="169">
        <f t="shared" si="294"/>
        <v>0</v>
      </c>
      <c r="BL699" s="14" t="s">
        <v>181</v>
      </c>
      <c r="BM699" s="167" t="s">
        <v>1946</v>
      </c>
    </row>
    <row r="700" spans="1:65" s="2" customFormat="1" ht="14.45" customHeight="1">
      <c r="A700" s="29"/>
      <c r="B700" s="121"/>
      <c r="C700" s="156" t="s">
        <v>1096</v>
      </c>
      <c r="D700" s="156" t="s">
        <v>177</v>
      </c>
      <c r="E700" s="157" t="s">
        <v>1947</v>
      </c>
      <c r="F700" s="158" t="s">
        <v>1948</v>
      </c>
      <c r="G700" s="159" t="s">
        <v>396</v>
      </c>
      <c r="H700" s="160">
        <v>35</v>
      </c>
      <c r="I700" s="161"/>
      <c r="J700" s="160">
        <f t="shared" si="285"/>
        <v>0</v>
      </c>
      <c r="K700" s="162"/>
      <c r="L700" s="30"/>
      <c r="M700" s="163" t="s">
        <v>1</v>
      </c>
      <c r="N700" s="164" t="s">
        <v>40</v>
      </c>
      <c r="O700" s="55"/>
      <c r="P700" s="165">
        <f t="shared" si="286"/>
        <v>0</v>
      </c>
      <c r="Q700" s="165">
        <v>0</v>
      </c>
      <c r="R700" s="165">
        <f t="shared" si="287"/>
        <v>0</v>
      </c>
      <c r="S700" s="165">
        <v>0</v>
      </c>
      <c r="T700" s="166">
        <f t="shared" si="288"/>
        <v>0</v>
      </c>
      <c r="U700" s="29"/>
      <c r="V700" s="29"/>
      <c r="W700" s="29"/>
      <c r="X700" s="29"/>
      <c r="Y700" s="29"/>
      <c r="Z700" s="29"/>
      <c r="AA700" s="29"/>
      <c r="AB700" s="29"/>
      <c r="AC700" s="29"/>
      <c r="AD700" s="29"/>
      <c r="AE700" s="29"/>
      <c r="AR700" s="167" t="s">
        <v>181</v>
      </c>
      <c r="AT700" s="167" t="s">
        <v>177</v>
      </c>
      <c r="AU700" s="167" t="s">
        <v>153</v>
      </c>
      <c r="AY700" s="14" t="s">
        <v>175</v>
      </c>
      <c r="BE700" s="168">
        <f t="shared" si="289"/>
        <v>0</v>
      </c>
      <c r="BF700" s="168">
        <f t="shared" si="290"/>
        <v>0</v>
      </c>
      <c r="BG700" s="168">
        <f t="shared" si="291"/>
        <v>0</v>
      </c>
      <c r="BH700" s="168">
        <f t="shared" si="292"/>
        <v>0</v>
      </c>
      <c r="BI700" s="168">
        <f t="shared" si="293"/>
        <v>0</v>
      </c>
      <c r="BJ700" s="14" t="s">
        <v>153</v>
      </c>
      <c r="BK700" s="169">
        <f t="shared" si="294"/>
        <v>0</v>
      </c>
      <c r="BL700" s="14" t="s">
        <v>181</v>
      </c>
      <c r="BM700" s="167" t="s">
        <v>1949</v>
      </c>
    </row>
    <row r="701" spans="1:65" s="2" customFormat="1" ht="14.45" customHeight="1">
      <c r="A701" s="29"/>
      <c r="B701" s="121"/>
      <c r="C701" s="156" t="s">
        <v>1950</v>
      </c>
      <c r="D701" s="156" t="s">
        <v>177</v>
      </c>
      <c r="E701" s="157" t="s">
        <v>1951</v>
      </c>
      <c r="F701" s="158" t="s">
        <v>1952</v>
      </c>
      <c r="G701" s="159" t="s">
        <v>1581</v>
      </c>
      <c r="H701" s="160">
        <v>35</v>
      </c>
      <c r="I701" s="161"/>
      <c r="J701" s="160">
        <f t="shared" si="285"/>
        <v>0</v>
      </c>
      <c r="K701" s="162"/>
      <c r="L701" s="30"/>
      <c r="M701" s="180" t="s">
        <v>1</v>
      </c>
      <c r="N701" s="181" t="s">
        <v>40</v>
      </c>
      <c r="O701" s="182"/>
      <c r="P701" s="183">
        <f t="shared" si="286"/>
        <v>0</v>
      </c>
      <c r="Q701" s="183">
        <v>0</v>
      </c>
      <c r="R701" s="183">
        <f t="shared" si="287"/>
        <v>0</v>
      </c>
      <c r="S701" s="183">
        <v>0</v>
      </c>
      <c r="T701" s="184">
        <f t="shared" si="288"/>
        <v>0</v>
      </c>
      <c r="U701" s="29"/>
      <c r="V701" s="29"/>
      <c r="W701" s="29"/>
      <c r="X701" s="29"/>
      <c r="Y701" s="29"/>
      <c r="Z701" s="29"/>
      <c r="AA701" s="29"/>
      <c r="AB701" s="29"/>
      <c r="AC701" s="29"/>
      <c r="AD701" s="29"/>
      <c r="AE701" s="29"/>
      <c r="AR701" s="167" t="s">
        <v>181</v>
      </c>
      <c r="AT701" s="167" t="s">
        <v>177</v>
      </c>
      <c r="AU701" s="167" t="s">
        <v>153</v>
      </c>
      <c r="AY701" s="14" t="s">
        <v>175</v>
      </c>
      <c r="BE701" s="168">
        <f t="shared" si="289"/>
        <v>0</v>
      </c>
      <c r="BF701" s="168">
        <f t="shared" si="290"/>
        <v>0</v>
      </c>
      <c r="BG701" s="168">
        <f t="shared" si="291"/>
        <v>0</v>
      </c>
      <c r="BH701" s="168">
        <f t="shared" si="292"/>
        <v>0</v>
      </c>
      <c r="BI701" s="168">
        <f t="shared" si="293"/>
        <v>0</v>
      </c>
      <c r="BJ701" s="14" t="s">
        <v>153</v>
      </c>
      <c r="BK701" s="169">
        <f t="shared" si="294"/>
        <v>0</v>
      </c>
      <c r="BL701" s="14" t="s">
        <v>181</v>
      </c>
      <c r="BM701" s="167" t="s">
        <v>1953</v>
      </c>
    </row>
    <row r="702" spans="1:65" s="2" customFormat="1" ht="6.95" customHeight="1">
      <c r="A702" s="29"/>
      <c r="B702" s="44"/>
      <c r="C702" s="45"/>
      <c r="D702" s="45"/>
      <c r="E702" s="45"/>
      <c r="F702" s="45"/>
      <c r="G702" s="45"/>
      <c r="H702" s="45"/>
      <c r="I702" s="45"/>
      <c r="J702" s="45"/>
      <c r="K702" s="45"/>
      <c r="L702" s="30"/>
      <c r="M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  <c r="AE702" s="29"/>
    </row>
  </sheetData>
  <autoFilter ref="C169:K701"/>
  <mergeCells count="14">
    <mergeCell ref="D148:F148"/>
    <mergeCell ref="E160:H160"/>
    <mergeCell ref="E162:H162"/>
    <mergeCell ref="L2:V2"/>
    <mergeCell ref="E87:H87"/>
    <mergeCell ref="D144:F144"/>
    <mergeCell ref="D145:F145"/>
    <mergeCell ref="D146:F146"/>
    <mergeCell ref="D147:F147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3" t="s">
        <v>5</v>
      </c>
      <c r="M2" s="208"/>
      <c r="N2" s="208"/>
      <c r="O2" s="208"/>
      <c r="P2" s="208"/>
      <c r="Q2" s="208"/>
      <c r="R2" s="208"/>
      <c r="S2" s="208"/>
      <c r="T2" s="208"/>
      <c r="U2" s="208"/>
      <c r="V2" s="208"/>
      <c r="AT2" s="14" t="s">
        <v>86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96</v>
      </c>
      <c r="L4" s="17"/>
      <c r="M4" s="90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4" t="str">
        <f>'Rekapitulácia stavby'!K6</f>
        <v>Rekonštrukcia a prístavba objektu zriadenia starostlivosti o deti do 3 rokov veku dieťaťa</v>
      </c>
      <c r="F7" s="225"/>
      <c r="G7" s="225"/>
      <c r="H7" s="225"/>
      <c r="L7" s="17"/>
    </row>
    <row r="8" spans="1:46" s="2" customFormat="1" ht="12" customHeight="1">
      <c r="A8" s="29"/>
      <c r="B8" s="30"/>
      <c r="C8" s="29"/>
      <c r="D8" s="24" t="s">
        <v>97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5" t="s">
        <v>1954</v>
      </c>
      <c r="F9" s="226"/>
      <c r="G9" s="226"/>
      <c r="H9" s="226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2" t="str">
        <f>'Rekapitulácia stavby'!AN8</f>
        <v>6. 4. 2021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7" t="str">
        <f>'Rekapitulácia stavby'!E14</f>
        <v>Vyplň údaj</v>
      </c>
      <c r="F18" s="207"/>
      <c r="G18" s="207"/>
      <c r="H18" s="207"/>
      <c r="I18" s="24" t="s">
        <v>25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12" t="s">
        <v>1</v>
      </c>
      <c r="F27" s="212"/>
      <c r="G27" s="212"/>
      <c r="H27" s="212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99</v>
      </c>
      <c r="E30" s="29"/>
      <c r="F30" s="29"/>
      <c r="G30" s="29"/>
      <c r="H30" s="29"/>
      <c r="I30" s="29"/>
      <c r="J30" s="94">
        <f>J96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5" t="s">
        <v>100</v>
      </c>
      <c r="E31" s="29"/>
      <c r="F31" s="29"/>
      <c r="G31" s="29"/>
      <c r="H31" s="29"/>
      <c r="I31" s="29"/>
      <c r="J31" s="94">
        <f>J106</f>
        <v>0</v>
      </c>
      <c r="K31" s="29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6" t="s">
        <v>34</v>
      </c>
      <c r="E32" s="29"/>
      <c r="F32" s="29"/>
      <c r="G32" s="29"/>
      <c r="H32" s="29"/>
      <c r="I32" s="29"/>
      <c r="J32" s="68">
        <f>ROUND(J30 + J31,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63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36</v>
      </c>
      <c r="G34" s="29"/>
      <c r="H34" s="29"/>
      <c r="I34" s="33" t="s">
        <v>35</v>
      </c>
      <c r="J34" s="33" t="s">
        <v>37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97" t="s">
        <v>38</v>
      </c>
      <c r="E35" s="24" t="s">
        <v>39</v>
      </c>
      <c r="F35" s="98">
        <f>ROUND((SUM(BE106:BE113) + SUM(BE133:BE156)),  2)</f>
        <v>0</v>
      </c>
      <c r="G35" s="29"/>
      <c r="H35" s="29"/>
      <c r="I35" s="99">
        <v>0.2</v>
      </c>
      <c r="J35" s="98">
        <f>ROUND(((SUM(BE106:BE113) + SUM(BE133:BE156))*I35),  2)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4" t="s">
        <v>40</v>
      </c>
      <c r="F36" s="98">
        <f>ROUND((SUM(BF106:BF113) + SUM(BF133:BF156)),  2)</f>
        <v>0</v>
      </c>
      <c r="G36" s="29"/>
      <c r="H36" s="29"/>
      <c r="I36" s="99">
        <v>0.2</v>
      </c>
      <c r="J36" s="98">
        <f>ROUND(((SUM(BF106:BF113) + SUM(BF133:BF156))*I36),  2)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98">
        <f>ROUND((SUM(BG106:BG113) + SUM(BG133:BG156)),  2)</f>
        <v>0</v>
      </c>
      <c r="G37" s="29"/>
      <c r="H37" s="29"/>
      <c r="I37" s="99">
        <v>0.2</v>
      </c>
      <c r="J37" s="98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42</v>
      </c>
      <c r="F38" s="98">
        <f>ROUND((SUM(BH106:BH113) + SUM(BH133:BH156)),  2)</f>
        <v>0</v>
      </c>
      <c r="G38" s="29"/>
      <c r="H38" s="29"/>
      <c r="I38" s="99">
        <v>0.2</v>
      </c>
      <c r="J38" s="98">
        <f>0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43</v>
      </c>
      <c r="F39" s="98">
        <f>ROUND((SUM(BI106:BI113) + SUM(BI133:BI156)),  2)</f>
        <v>0</v>
      </c>
      <c r="G39" s="29"/>
      <c r="H39" s="29"/>
      <c r="I39" s="99">
        <v>0</v>
      </c>
      <c r="J39" s="98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0"/>
      <c r="D41" s="101" t="s">
        <v>44</v>
      </c>
      <c r="E41" s="57"/>
      <c r="F41" s="57"/>
      <c r="G41" s="102" t="s">
        <v>45</v>
      </c>
      <c r="H41" s="103" t="s">
        <v>46</v>
      </c>
      <c r="I41" s="57"/>
      <c r="J41" s="104">
        <f>SUM(J32:J39)</f>
        <v>0</v>
      </c>
      <c r="K41" s="105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49</v>
      </c>
      <c r="E61" s="32"/>
      <c r="F61" s="106" t="s">
        <v>50</v>
      </c>
      <c r="G61" s="42" t="s">
        <v>49</v>
      </c>
      <c r="H61" s="32"/>
      <c r="I61" s="32"/>
      <c r="J61" s="107" t="s">
        <v>50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51</v>
      </c>
      <c r="E65" s="43"/>
      <c r="F65" s="43"/>
      <c r="G65" s="40" t="s">
        <v>52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49</v>
      </c>
      <c r="E76" s="32"/>
      <c r="F76" s="106" t="s">
        <v>50</v>
      </c>
      <c r="G76" s="42" t="s">
        <v>49</v>
      </c>
      <c r="H76" s="32"/>
      <c r="I76" s="32"/>
      <c r="J76" s="107" t="s">
        <v>50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24" t="str">
        <f>E7</f>
        <v>Rekonštrukcia a prístavba objektu zriadenia starostlivosti o deti do 3 rokov veku dieťaťa</v>
      </c>
      <c r="F85" s="225"/>
      <c r="G85" s="225"/>
      <c r="H85" s="22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97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5" t="str">
        <f>E9</f>
        <v>02 - SO 01.2. Prípojka NN</v>
      </c>
      <c r="F87" s="226"/>
      <c r="G87" s="226"/>
      <c r="H87" s="226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Krompachy</v>
      </c>
      <c r="G89" s="29"/>
      <c r="H89" s="29"/>
      <c r="I89" s="24" t="s">
        <v>20</v>
      </c>
      <c r="J89" s="52" t="str">
        <f>IF(J12="","",J12)</f>
        <v>6. 4. 2021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>Mesto Krompachy</v>
      </c>
      <c r="G91" s="29"/>
      <c r="H91" s="29"/>
      <c r="I91" s="24" t="s">
        <v>28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8" t="s">
        <v>102</v>
      </c>
      <c r="D94" s="100"/>
      <c r="E94" s="100"/>
      <c r="F94" s="100"/>
      <c r="G94" s="100"/>
      <c r="H94" s="100"/>
      <c r="I94" s="100"/>
      <c r="J94" s="109" t="s">
        <v>103</v>
      </c>
      <c r="K94" s="100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0" t="s">
        <v>104</v>
      </c>
      <c r="D96" s="29"/>
      <c r="E96" s="29"/>
      <c r="F96" s="29"/>
      <c r="G96" s="29"/>
      <c r="H96" s="29"/>
      <c r="I96" s="29"/>
      <c r="J96" s="68">
        <f>J133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105</v>
      </c>
    </row>
    <row r="97" spans="1:65" s="9" customFormat="1" ht="24.95" customHeight="1">
      <c r="B97" s="111"/>
      <c r="D97" s="112" t="s">
        <v>140</v>
      </c>
      <c r="E97" s="113"/>
      <c r="F97" s="113"/>
      <c r="G97" s="113"/>
      <c r="H97" s="113"/>
      <c r="I97" s="113"/>
      <c r="J97" s="114">
        <f>J134</f>
        <v>0</v>
      </c>
      <c r="L97" s="111"/>
    </row>
    <row r="98" spans="1:65" s="10" customFormat="1" ht="19.899999999999999" customHeight="1">
      <c r="B98" s="115"/>
      <c r="D98" s="116" t="s">
        <v>1955</v>
      </c>
      <c r="E98" s="117"/>
      <c r="F98" s="117"/>
      <c r="G98" s="117"/>
      <c r="H98" s="117"/>
      <c r="I98" s="117"/>
      <c r="J98" s="118">
        <f>J135</f>
        <v>0</v>
      </c>
      <c r="L98" s="115"/>
    </row>
    <row r="99" spans="1:65" s="10" customFormat="1" ht="19.899999999999999" customHeight="1">
      <c r="B99" s="115"/>
      <c r="D99" s="116" t="s">
        <v>143</v>
      </c>
      <c r="E99" s="117"/>
      <c r="F99" s="117"/>
      <c r="G99" s="117"/>
      <c r="H99" s="117"/>
      <c r="I99" s="117"/>
      <c r="J99" s="118">
        <f>J138</f>
        <v>0</v>
      </c>
      <c r="L99" s="115"/>
    </row>
    <row r="100" spans="1:65" s="10" customFormat="1" ht="19.899999999999999" customHeight="1">
      <c r="B100" s="115"/>
      <c r="D100" s="116" t="s">
        <v>1956</v>
      </c>
      <c r="E100" s="117"/>
      <c r="F100" s="117"/>
      <c r="G100" s="117"/>
      <c r="H100" s="117"/>
      <c r="I100" s="117"/>
      <c r="J100" s="118">
        <f>J141</f>
        <v>0</v>
      </c>
      <c r="L100" s="115"/>
    </row>
    <row r="101" spans="1:65" s="10" customFormat="1" ht="19.899999999999999" customHeight="1">
      <c r="B101" s="115"/>
      <c r="D101" s="116" t="s">
        <v>1957</v>
      </c>
      <c r="E101" s="117"/>
      <c r="F101" s="117"/>
      <c r="G101" s="117"/>
      <c r="H101" s="117"/>
      <c r="I101" s="117"/>
      <c r="J101" s="118">
        <f>J144</f>
        <v>0</v>
      </c>
      <c r="L101" s="115"/>
    </row>
    <row r="102" spans="1:65" s="10" customFormat="1" ht="19.899999999999999" customHeight="1">
      <c r="B102" s="115"/>
      <c r="D102" s="116" t="s">
        <v>1958</v>
      </c>
      <c r="E102" s="117"/>
      <c r="F102" s="117"/>
      <c r="G102" s="117"/>
      <c r="H102" s="117"/>
      <c r="I102" s="117"/>
      <c r="J102" s="118">
        <f>J149</f>
        <v>0</v>
      </c>
      <c r="L102" s="115"/>
    </row>
    <row r="103" spans="1:65" s="10" customFormat="1" ht="19.899999999999999" customHeight="1">
      <c r="B103" s="115"/>
      <c r="D103" s="116" t="s">
        <v>1959</v>
      </c>
      <c r="E103" s="117"/>
      <c r="F103" s="117"/>
      <c r="G103" s="117"/>
      <c r="H103" s="117"/>
      <c r="I103" s="117"/>
      <c r="J103" s="118">
        <f>J151</f>
        <v>0</v>
      </c>
      <c r="L103" s="115"/>
    </row>
    <row r="104" spans="1:65" s="2" customFormat="1" ht="21.75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65" s="2" customFormat="1" ht="6.95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65" s="2" customFormat="1" ht="29.25" customHeight="1">
      <c r="A106" s="29"/>
      <c r="B106" s="30"/>
      <c r="C106" s="110" t="s">
        <v>150</v>
      </c>
      <c r="D106" s="29"/>
      <c r="E106" s="29"/>
      <c r="F106" s="29"/>
      <c r="G106" s="29"/>
      <c r="H106" s="29"/>
      <c r="I106" s="29"/>
      <c r="J106" s="119">
        <f>ROUND(J107 + J108 + J109 + J110 + J111 + J112,2)</f>
        <v>0</v>
      </c>
      <c r="K106" s="29"/>
      <c r="L106" s="39"/>
      <c r="N106" s="120" t="s">
        <v>38</v>
      </c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65" s="2" customFormat="1" ht="18" customHeight="1">
      <c r="A107" s="29"/>
      <c r="B107" s="121"/>
      <c r="C107" s="122"/>
      <c r="D107" s="228" t="s">
        <v>151</v>
      </c>
      <c r="E107" s="229"/>
      <c r="F107" s="229"/>
      <c r="G107" s="122"/>
      <c r="H107" s="122"/>
      <c r="I107" s="122"/>
      <c r="J107" s="124">
        <v>0</v>
      </c>
      <c r="K107" s="122"/>
      <c r="L107" s="125"/>
      <c r="M107" s="126"/>
      <c r="N107" s="127" t="s">
        <v>40</v>
      </c>
      <c r="O107" s="126"/>
      <c r="P107" s="126"/>
      <c r="Q107" s="126"/>
      <c r="R107" s="126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22"/>
      <c r="AE107" s="122"/>
      <c r="AF107" s="126"/>
      <c r="AG107" s="126"/>
      <c r="AH107" s="126"/>
      <c r="AI107" s="126"/>
      <c r="AJ107" s="126"/>
      <c r="AK107" s="126"/>
      <c r="AL107" s="126"/>
      <c r="AM107" s="126"/>
      <c r="AN107" s="126"/>
      <c r="AO107" s="126"/>
      <c r="AP107" s="126"/>
      <c r="AQ107" s="126"/>
      <c r="AR107" s="126"/>
      <c r="AS107" s="126"/>
      <c r="AT107" s="126"/>
      <c r="AU107" s="126"/>
      <c r="AV107" s="126"/>
      <c r="AW107" s="126"/>
      <c r="AX107" s="126"/>
      <c r="AY107" s="128" t="s">
        <v>152</v>
      </c>
      <c r="AZ107" s="126"/>
      <c r="BA107" s="126"/>
      <c r="BB107" s="126"/>
      <c r="BC107" s="126"/>
      <c r="BD107" s="126"/>
      <c r="BE107" s="129">
        <f t="shared" ref="BE107:BE112" si="0">IF(N107="základná",J107,0)</f>
        <v>0</v>
      </c>
      <c r="BF107" s="129">
        <f t="shared" ref="BF107:BF112" si="1">IF(N107="znížená",J107,0)</f>
        <v>0</v>
      </c>
      <c r="BG107" s="129">
        <f t="shared" ref="BG107:BG112" si="2">IF(N107="zákl. prenesená",J107,0)</f>
        <v>0</v>
      </c>
      <c r="BH107" s="129">
        <f t="shared" ref="BH107:BH112" si="3">IF(N107="zníž. prenesená",J107,0)</f>
        <v>0</v>
      </c>
      <c r="BI107" s="129">
        <f t="shared" ref="BI107:BI112" si="4">IF(N107="nulová",J107,0)</f>
        <v>0</v>
      </c>
      <c r="BJ107" s="128" t="s">
        <v>153</v>
      </c>
      <c r="BK107" s="126"/>
      <c r="BL107" s="126"/>
      <c r="BM107" s="126"/>
    </row>
    <row r="108" spans="1:65" s="2" customFormat="1" ht="18" customHeight="1">
      <c r="A108" s="29"/>
      <c r="B108" s="121"/>
      <c r="C108" s="122"/>
      <c r="D108" s="228" t="s">
        <v>154</v>
      </c>
      <c r="E108" s="229"/>
      <c r="F108" s="229"/>
      <c r="G108" s="122"/>
      <c r="H108" s="122"/>
      <c r="I108" s="122"/>
      <c r="J108" s="124">
        <v>0</v>
      </c>
      <c r="K108" s="122"/>
      <c r="L108" s="125"/>
      <c r="M108" s="126"/>
      <c r="N108" s="127" t="s">
        <v>40</v>
      </c>
      <c r="O108" s="126"/>
      <c r="P108" s="126"/>
      <c r="Q108" s="126"/>
      <c r="R108" s="126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6"/>
      <c r="AG108" s="126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  <c r="AS108" s="126"/>
      <c r="AT108" s="126"/>
      <c r="AU108" s="126"/>
      <c r="AV108" s="126"/>
      <c r="AW108" s="126"/>
      <c r="AX108" s="126"/>
      <c r="AY108" s="128" t="s">
        <v>152</v>
      </c>
      <c r="AZ108" s="126"/>
      <c r="BA108" s="126"/>
      <c r="BB108" s="126"/>
      <c r="BC108" s="126"/>
      <c r="BD108" s="126"/>
      <c r="BE108" s="129">
        <f t="shared" si="0"/>
        <v>0</v>
      </c>
      <c r="BF108" s="129">
        <f t="shared" si="1"/>
        <v>0</v>
      </c>
      <c r="BG108" s="129">
        <f t="shared" si="2"/>
        <v>0</v>
      </c>
      <c r="BH108" s="129">
        <f t="shared" si="3"/>
        <v>0</v>
      </c>
      <c r="BI108" s="129">
        <f t="shared" si="4"/>
        <v>0</v>
      </c>
      <c r="BJ108" s="128" t="s">
        <v>153</v>
      </c>
      <c r="BK108" s="126"/>
      <c r="BL108" s="126"/>
      <c r="BM108" s="126"/>
    </row>
    <row r="109" spans="1:65" s="2" customFormat="1" ht="18" customHeight="1">
      <c r="A109" s="29"/>
      <c r="B109" s="121"/>
      <c r="C109" s="122"/>
      <c r="D109" s="228" t="s">
        <v>155</v>
      </c>
      <c r="E109" s="229"/>
      <c r="F109" s="229"/>
      <c r="G109" s="122"/>
      <c r="H109" s="122"/>
      <c r="I109" s="122"/>
      <c r="J109" s="124">
        <v>0</v>
      </c>
      <c r="K109" s="122"/>
      <c r="L109" s="125"/>
      <c r="M109" s="126"/>
      <c r="N109" s="127" t="s">
        <v>40</v>
      </c>
      <c r="O109" s="126"/>
      <c r="P109" s="126"/>
      <c r="Q109" s="126"/>
      <c r="R109" s="126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6"/>
      <c r="AG109" s="126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  <c r="AS109" s="126"/>
      <c r="AT109" s="126"/>
      <c r="AU109" s="126"/>
      <c r="AV109" s="126"/>
      <c r="AW109" s="126"/>
      <c r="AX109" s="126"/>
      <c r="AY109" s="128" t="s">
        <v>152</v>
      </c>
      <c r="AZ109" s="126"/>
      <c r="BA109" s="126"/>
      <c r="BB109" s="126"/>
      <c r="BC109" s="126"/>
      <c r="BD109" s="126"/>
      <c r="BE109" s="129">
        <f t="shared" si="0"/>
        <v>0</v>
      </c>
      <c r="BF109" s="129">
        <f t="shared" si="1"/>
        <v>0</v>
      </c>
      <c r="BG109" s="129">
        <f t="shared" si="2"/>
        <v>0</v>
      </c>
      <c r="BH109" s="129">
        <f t="shared" si="3"/>
        <v>0</v>
      </c>
      <c r="BI109" s="129">
        <f t="shared" si="4"/>
        <v>0</v>
      </c>
      <c r="BJ109" s="128" t="s">
        <v>153</v>
      </c>
      <c r="BK109" s="126"/>
      <c r="BL109" s="126"/>
      <c r="BM109" s="126"/>
    </row>
    <row r="110" spans="1:65" s="2" customFormat="1" ht="18" customHeight="1">
      <c r="A110" s="29"/>
      <c r="B110" s="121"/>
      <c r="C110" s="122"/>
      <c r="D110" s="228" t="s">
        <v>156</v>
      </c>
      <c r="E110" s="229"/>
      <c r="F110" s="229"/>
      <c r="G110" s="122"/>
      <c r="H110" s="122"/>
      <c r="I110" s="122"/>
      <c r="J110" s="124">
        <v>0</v>
      </c>
      <c r="K110" s="122"/>
      <c r="L110" s="125"/>
      <c r="M110" s="126"/>
      <c r="N110" s="127" t="s">
        <v>40</v>
      </c>
      <c r="O110" s="126"/>
      <c r="P110" s="126"/>
      <c r="Q110" s="126"/>
      <c r="R110" s="126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6"/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S110" s="126"/>
      <c r="AT110" s="126"/>
      <c r="AU110" s="126"/>
      <c r="AV110" s="126"/>
      <c r="AW110" s="126"/>
      <c r="AX110" s="126"/>
      <c r="AY110" s="128" t="s">
        <v>152</v>
      </c>
      <c r="AZ110" s="126"/>
      <c r="BA110" s="126"/>
      <c r="BB110" s="126"/>
      <c r="BC110" s="126"/>
      <c r="BD110" s="126"/>
      <c r="BE110" s="129">
        <f t="shared" si="0"/>
        <v>0</v>
      </c>
      <c r="BF110" s="129">
        <f t="shared" si="1"/>
        <v>0</v>
      </c>
      <c r="BG110" s="129">
        <f t="shared" si="2"/>
        <v>0</v>
      </c>
      <c r="BH110" s="129">
        <f t="shared" si="3"/>
        <v>0</v>
      </c>
      <c r="BI110" s="129">
        <f t="shared" si="4"/>
        <v>0</v>
      </c>
      <c r="BJ110" s="128" t="s">
        <v>153</v>
      </c>
      <c r="BK110" s="126"/>
      <c r="BL110" s="126"/>
      <c r="BM110" s="126"/>
    </row>
    <row r="111" spans="1:65" s="2" customFormat="1" ht="18" customHeight="1">
      <c r="A111" s="29"/>
      <c r="B111" s="121"/>
      <c r="C111" s="122"/>
      <c r="D111" s="228" t="s">
        <v>157</v>
      </c>
      <c r="E111" s="229"/>
      <c r="F111" s="229"/>
      <c r="G111" s="122"/>
      <c r="H111" s="122"/>
      <c r="I111" s="122"/>
      <c r="J111" s="124">
        <v>0</v>
      </c>
      <c r="K111" s="122"/>
      <c r="L111" s="125"/>
      <c r="M111" s="126"/>
      <c r="N111" s="127" t="s">
        <v>40</v>
      </c>
      <c r="O111" s="126"/>
      <c r="P111" s="126"/>
      <c r="Q111" s="126"/>
      <c r="R111" s="126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6"/>
      <c r="AG111" s="126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  <c r="AT111" s="126"/>
      <c r="AU111" s="126"/>
      <c r="AV111" s="126"/>
      <c r="AW111" s="126"/>
      <c r="AX111" s="126"/>
      <c r="AY111" s="128" t="s">
        <v>152</v>
      </c>
      <c r="AZ111" s="126"/>
      <c r="BA111" s="126"/>
      <c r="BB111" s="126"/>
      <c r="BC111" s="126"/>
      <c r="BD111" s="126"/>
      <c r="BE111" s="129">
        <f t="shared" si="0"/>
        <v>0</v>
      </c>
      <c r="BF111" s="129">
        <f t="shared" si="1"/>
        <v>0</v>
      </c>
      <c r="BG111" s="129">
        <f t="shared" si="2"/>
        <v>0</v>
      </c>
      <c r="BH111" s="129">
        <f t="shared" si="3"/>
        <v>0</v>
      </c>
      <c r="BI111" s="129">
        <f t="shared" si="4"/>
        <v>0</v>
      </c>
      <c r="BJ111" s="128" t="s">
        <v>153</v>
      </c>
      <c r="BK111" s="126"/>
      <c r="BL111" s="126"/>
      <c r="BM111" s="126"/>
    </row>
    <row r="112" spans="1:65" s="2" customFormat="1" ht="18" customHeight="1">
      <c r="A112" s="29"/>
      <c r="B112" s="121"/>
      <c r="C112" s="122"/>
      <c r="D112" s="123" t="s">
        <v>158</v>
      </c>
      <c r="E112" s="122"/>
      <c r="F112" s="122"/>
      <c r="G112" s="122"/>
      <c r="H112" s="122"/>
      <c r="I112" s="122"/>
      <c r="J112" s="124">
        <f>ROUND(J30*T112,2)</f>
        <v>0</v>
      </c>
      <c r="K112" s="122"/>
      <c r="L112" s="125"/>
      <c r="M112" s="126"/>
      <c r="N112" s="127" t="s">
        <v>40</v>
      </c>
      <c r="O112" s="126"/>
      <c r="P112" s="126"/>
      <c r="Q112" s="126"/>
      <c r="R112" s="126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6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  <c r="AT112" s="126"/>
      <c r="AU112" s="126"/>
      <c r="AV112" s="126"/>
      <c r="AW112" s="126"/>
      <c r="AX112" s="126"/>
      <c r="AY112" s="128" t="s">
        <v>159</v>
      </c>
      <c r="AZ112" s="126"/>
      <c r="BA112" s="126"/>
      <c r="BB112" s="126"/>
      <c r="BC112" s="126"/>
      <c r="BD112" s="126"/>
      <c r="BE112" s="129">
        <f t="shared" si="0"/>
        <v>0</v>
      </c>
      <c r="BF112" s="129">
        <f t="shared" si="1"/>
        <v>0</v>
      </c>
      <c r="BG112" s="129">
        <f t="shared" si="2"/>
        <v>0</v>
      </c>
      <c r="BH112" s="129">
        <f t="shared" si="3"/>
        <v>0</v>
      </c>
      <c r="BI112" s="129">
        <f t="shared" si="4"/>
        <v>0</v>
      </c>
      <c r="BJ112" s="128" t="s">
        <v>153</v>
      </c>
      <c r="BK112" s="126"/>
      <c r="BL112" s="126"/>
      <c r="BM112" s="126"/>
    </row>
    <row r="113" spans="1:31" s="2" customFormat="1" ht="11.25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31" s="2" customFormat="1" ht="29.25" customHeight="1">
      <c r="A114" s="29"/>
      <c r="B114" s="30"/>
      <c r="C114" s="130" t="s">
        <v>160</v>
      </c>
      <c r="D114" s="100"/>
      <c r="E114" s="100"/>
      <c r="F114" s="100"/>
      <c r="G114" s="100"/>
      <c r="H114" s="100"/>
      <c r="I114" s="100"/>
      <c r="J114" s="131">
        <f>ROUND(J96+J106,2)</f>
        <v>0</v>
      </c>
      <c r="K114" s="100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31" s="2" customFormat="1" ht="6.95" customHeight="1">
      <c r="A115" s="29"/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9" spans="1:31" s="2" customFormat="1" ht="6.95" customHeight="1">
      <c r="A119" s="29"/>
      <c r="B119" s="46"/>
      <c r="C119" s="47"/>
      <c r="D119" s="47"/>
      <c r="E119" s="47"/>
      <c r="F119" s="47"/>
      <c r="G119" s="47"/>
      <c r="H119" s="47"/>
      <c r="I119" s="47"/>
      <c r="J119" s="47"/>
      <c r="K119" s="47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24.95" customHeight="1">
      <c r="A120" s="29"/>
      <c r="B120" s="30"/>
      <c r="C120" s="18" t="s">
        <v>161</v>
      </c>
      <c r="D120" s="29"/>
      <c r="E120" s="29"/>
      <c r="F120" s="29"/>
      <c r="G120" s="29"/>
      <c r="H120" s="29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2" customHeight="1">
      <c r="A122" s="29"/>
      <c r="B122" s="30"/>
      <c r="C122" s="24" t="s">
        <v>14</v>
      </c>
      <c r="D122" s="29"/>
      <c r="E122" s="29"/>
      <c r="F122" s="29"/>
      <c r="G122" s="29"/>
      <c r="H122" s="29"/>
      <c r="I122" s="2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26.25" customHeight="1">
      <c r="A123" s="29"/>
      <c r="B123" s="30"/>
      <c r="C123" s="29"/>
      <c r="D123" s="29"/>
      <c r="E123" s="224" t="str">
        <f>E7</f>
        <v>Rekonštrukcia a prístavba objektu zriadenia starostlivosti o deti do 3 rokov veku dieťaťa</v>
      </c>
      <c r="F123" s="225"/>
      <c r="G123" s="225"/>
      <c r="H123" s="225"/>
      <c r="I123" s="29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4" t="s">
        <v>97</v>
      </c>
      <c r="D124" s="29"/>
      <c r="E124" s="29"/>
      <c r="F124" s="29"/>
      <c r="G124" s="29"/>
      <c r="H124" s="29"/>
      <c r="I124" s="29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6.5" customHeight="1">
      <c r="A125" s="29"/>
      <c r="B125" s="30"/>
      <c r="C125" s="29"/>
      <c r="D125" s="29"/>
      <c r="E125" s="185" t="str">
        <f>E9</f>
        <v>02 - SO 01.2. Prípojka NN</v>
      </c>
      <c r="F125" s="226"/>
      <c r="G125" s="226"/>
      <c r="H125" s="226"/>
      <c r="I125" s="2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2" customHeight="1">
      <c r="A127" s="29"/>
      <c r="B127" s="30"/>
      <c r="C127" s="24" t="s">
        <v>18</v>
      </c>
      <c r="D127" s="29"/>
      <c r="E127" s="29"/>
      <c r="F127" s="22" t="str">
        <f>F12</f>
        <v>Krompachy</v>
      </c>
      <c r="G127" s="29"/>
      <c r="H127" s="29"/>
      <c r="I127" s="24" t="s">
        <v>20</v>
      </c>
      <c r="J127" s="52" t="str">
        <f>IF(J12="","",J12)</f>
        <v>6. 4. 2021</v>
      </c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6.9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5.2" customHeight="1">
      <c r="A129" s="29"/>
      <c r="B129" s="30"/>
      <c r="C129" s="24" t="s">
        <v>22</v>
      </c>
      <c r="D129" s="29"/>
      <c r="E129" s="29"/>
      <c r="F129" s="22" t="str">
        <f>E15</f>
        <v>Mesto Krompachy</v>
      </c>
      <c r="G129" s="29"/>
      <c r="H129" s="29"/>
      <c r="I129" s="24" t="s">
        <v>28</v>
      </c>
      <c r="J129" s="27" t="str">
        <f>E21</f>
        <v xml:space="preserve"> </v>
      </c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5.2" customHeight="1">
      <c r="A130" s="29"/>
      <c r="B130" s="30"/>
      <c r="C130" s="24" t="s">
        <v>26</v>
      </c>
      <c r="D130" s="29"/>
      <c r="E130" s="29"/>
      <c r="F130" s="22" t="str">
        <f>IF(E18="","",E18)</f>
        <v>Vyplň údaj</v>
      </c>
      <c r="G130" s="29"/>
      <c r="H130" s="29"/>
      <c r="I130" s="24" t="s">
        <v>32</v>
      </c>
      <c r="J130" s="27" t="str">
        <f>E24</f>
        <v xml:space="preserve"> </v>
      </c>
      <c r="K130" s="29"/>
      <c r="L130" s="3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0.35" customHeight="1">
      <c r="A131" s="29"/>
      <c r="B131" s="30"/>
      <c r="C131" s="29"/>
      <c r="D131" s="29"/>
      <c r="E131" s="29"/>
      <c r="F131" s="29"/>
      <c r="G131" s="29"/>
      <c r="H131" s="29"/>
      <c r="I131" s="29"/>
      <c r="J131" s="29"/>
      <c r="K131" s="29"/>
      <c r="L131" s="3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11" customFormat="1" ht="29.25" customHeight="1">
      <c r="A132" s="132"/>
      <c r="B132" s="133"/>
      <c r="C132" s="134" t="s">
        <v>162</v>
      </c>
      <c r="D132" s="135" t="s">
        <v>59</v>
      </c>
      <c r="E132" s="135" t="s">
        <v>55</v>
      </c>
      <c r="F132" s="135" t="s">
        <v>56</v>
      </c>
      <c r="G132" s="135" t="s">
        <v>163</v>
      </c>
      <c r="H132" s="135" t="s">
        <v>164</v>
      </c>
      <c r="I132" s="135" t="s">
        <v>165</v>
      </c>
      <c r="J132" s="136" t="s">
        <v>103</v>
      </c>
      <c r="K132" s="137" t="s">
        <v>166</v>
      </c>
      <c r="L132" s="138"/>
      <c r="M132" s="59" t="s">
        <v>1</v>
      </c>
      <c r="N132" s="60" t="s">
        <v>38</v>
      </c>
      <c r="O132" s="60" t="s">
        <v>167</v>
      </c>
      <c r="P132" s="60" t="s">
        <v>168</v>
      </c>
      <c r="Q132" s="60" t="s">
        <v>169</v>
      </c>
      <c r="R132" s="60" t="s">
        <v>170</v>
      </c>
      <c r="S132" s="60" t="s">
        <v>171</v>
      </c>
      <c r="T132" s="61" t="s">
        <v>172</v>
      </c>
      <c r="U132" s="132"/>
      <c r="V132" s="132"/>
      <c r="W132" s="132"/>
      <c r="X132" s="132"/>
      <c r="Y132" s="132"/>
      <c r="Z132" s="132"/>
      <c r="AA132" s="132"/>
      <c r="AB132" s="132"/>
      <c r="AC132" s="132"/>
      <c r="AD132" s="132"/>
      <c r="AE132" s="132"/>
    </row>
    <row r="133" spans="1:65" s="2" customFormat="1" ht="22.9" customHeight="1">
      <c r="A133" s="29"/>
      <c r="B133" s="30"/>
      <c r="C133" s="66" t="s">
        <v>99</v>
      </c>
      <c r="D133" s="29"/>
      <c r="E133" s="29"/>
      <c r="F133" s="29"/>
      <c r="G133" s="29"/>
      <c r="H133" s="29"/>
      <c r="I133" s="29"/>
      <c r="J133" s="139">
        <f>BK133</f>
        <v>0</v>
      </c>
      <c r="K133" s="29"/>
      <c r="L133" s="30"/>
      <c r="M133" s="62"/>
      <c r="N133" s="53"/>
      <c r="O133" s="63"/>
      <c r="P133" s="140">
        <f>P134</f>
        <v>0</v>
      </c>
      <c r="Q133" s="63"/>
      <c r="R133" s="140">
        <f>R134</f>
        <v>0</v>
      </c>
      <c r="S133" s="63"/>
      <c r="T133" s="141">
        <f>T134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T133" s="14" t="s">
        <v>73</v>
      </c>
      <c r="AU133" s="14" t="s">
        <v>105</v>
      </c>
      <c r="BK133" s="142">
        <f>BK134</f>
        <v>0</v>
      </c>
    </row>
    <row r="134" spans="1:65" s="12" customFormat="1" ht="25.9" customHeight="1">
      <c r="B134" s="143"/>
      <c r="D134" s="144" t="s">
        <v>73</v>
      </c>
      <c r="E134" s="145" t="s">
        <v>1567</v>
      </c>
      <c r="F134" s="145" t="s">
        <v>1568</v>
      </c>
      <c r="I134" s="146"/>
      <c r="J134" s="147">
        <f>BK134</f>
        <v>0</v>
      </c>
      <c r="L134" s="143"/>
      <c r="M134" s="148"/>
      <c r="N134" s="149"/>
      <c r="O134" s="149"/>
      <c r="P134" s="150">
        <f>P135+P138+P141+P144+P149+P151</f>
        <v>0</v>
      </c>
      <c r="Q134" s="149"/>
      <c r="R134" s="150">
        <f>R135+R138+R141+R144+R149+R151</f>
        <v>0</v>
      </c>
      <c r="S134" s="149"/>
      <c r="T134" s="151">
        <f>T135+T138+T141+T144+T149+T151</f>
        <v>0</v>
      </c>
      <c r="AR134" s="144" t="s">
        <v>82</v>
      </c>
      <c r="AT134" s="152" t="s">
        <v>73</v>
      </c>
      <c r="AU134" s="152" t="s">
        <v>74</v>
      </c>
      <c r="AY134" s="144" t="s">
        <v>175</v>
      </c>
      <c r="BK134" s="153">
        <f>BK135+BK138+BK141+BK144+BK149+BK151</f>
        <v>0</v>
      </c>
    </row>
    <row r="135" spans="1:65" s="12" customFormat="1" ht="22.9" customHeight="1">
      <c r="B135" s="143"/>
      <c r="D135" s="144" t="s">
        <v>73</v>
      </c>
      <c r="E135" s="154" t="s">
        <v>1960</v>
      </c>
      <c r="F135" s="154" t="s">
        <v>1570</v>
      </c>
      <c r="I135" s="146"/>
      <c r="J135" s="155">
        <f>BK135</f>
        <v>0</v>
      </c>
      <c r="L135" s="143"/>
      <c r="M135" s="148"/>
      <c r="N135" s="149"/>
      <c r="O135" s="149"/>
      <c r="P135" s="150">
        <f>SUM(P136:P137)</f>
        <v>0</v>
      </c>
      <c r="Q135" s="149"/>
      <c r="R135" s="150">
        <f>SUM(R136:R137)</f>
        <v>0</v>
      </c>
      <c r="S135" s="149"/>
      <c r="T135" s="151">
        <f>SUM(T136:T137)</f>
        <v>0</v>
      </c>
      <c r="AR135" s="144" t="s">
        <v>82</v>
      </c>
      <c r="AT135" s="152" t="s">
        <v>73</v>
      </c>
      <c r="AU135" s="152" t="s">
        <v>82</v>
      </c>
      <c r="AY135" s="144" t="s">
        <v>175</v>
      </c>
      <c r="BK135" s="153">
        <f>SUM(BK136:BK137)</f>
        <v>0</v>
      </c>
    </row>
    <row r="136" spans="1:65" s="2" customFormat="1" ht="14.45" customHeight="1">
      <c r="A136" s="29"/>
      <c r="B136" s="121"/>
      <c r="C136" s="156" t="s">
        <v>82</v>
      </c>
      <c r="D136" s="156" t="s">
        <v>177</v>
      </c>
      <c r="E136" s="157" t="s">
        <v>1572</v>
      </c>
      <c r="F136" s="158" t="s">
        <v>1961</v>
      </c>
      <c r="G136" s="159" t="s">
        <v>396</v>
      </c>
      <c r="H136" s="160">
        <v>10</v>
      </c>
      <c r="I136" s="161"/>
      <c r="J136" s="160">
        <f>ROUND(I136*H136,3)</f>
        <v>0</v>
      </c>
      <c r="K136" s="162"/>
      <c r="L136" s="30"/>
      <c r="M136" s="163" t="s">
        <v>1</v>
      </c>
      <c r="N136" s="164" t="s">
        <v>40</v>
      </c>
      <c r="O136" s="55"/>
      <c r="P136" s="165">
        <f>O136*H136</f>
        <v>0</v>
      </c>
      <c r="Q136" s="165">
        <v>0</v>
      </c>
      <c r="R136" s="165">
        <f>Q136*H136</f>
        <v>0</v>
      </c>
      <c r="S136" s="165">
        <v>0</v>
      </c>
      <c r="T136" s="166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7" t="s">
        <v>181</v>
      </c>
      <c r="AT136" s="167" t="s">
        <v>177</v>
      </c>
      <c r="AU136" s="167" t="s">
        <v>153</v>
      </c>
      <c r="AY136" s="14" t="s">
        <v>175</v>
      </c>
      <c r="BE136" s="168">
        <f>IF(N136="základná",J136,0)</f>
        <v>0</v>
      </c>
      <c r="BF136" s="168">
        <f>IF(N136="znížená",J136,0)</f>
        <v>0</v>
      </c>
      <c r="BG136" s="168">
        <f>IF(N136="zákl. prenesená",J136,0)</f>
        <v>0</v>
      </c>
      <c r="BH136" s="168">
        <f>IF(N136="zníž. prenesená",J136,0)</f>
        <v>0</v>
      </c>
      <c r="BI136" s="168">
        <f>IF(N136="nulová",J136,0)</f>
        <v>0</v>
      </c>
      <c r="BJ136" s="14" t="s">
        <v>153</v>
      </c>
      <c r="BK136" s="169">
        <f>ROUND(I136*H136,3)</f>
        <v>0</v>
      </c>
      <c r="BL136" s="14" t="s">
        <v>181</v>
      </c>
      <c r="BM136" s="167" t="s">
        <v>153</v>
      </c>
    </row>
    <row r="137" spans="1:65" s="2" customFormat="1" ht="24.2" customHeight="1">
      <c r="A137" s="29"/>
      <c r="B137" s="121"/>
      <c r="C137" s="170" t="s">
        <v>153</v>
      </c>
      <c r="D137" s="170" t="s">
        <v>220</v>
      </c>
      <c r="E137" s="171" t="s">
        <v>1962</v>
      </c>
      <c r="F137" s="172" t="s">
        <v>1963</v>
      </c>
      <c r="G137" s="173" t="s">
        <v>396</v>
      </c>
      <c r="H137" s="174">
        <v>10</v>
      </c>
      <c r="I137" s="175"/>
      <c r="J137" s="174">
        <f>ROUND(I137*H137,3)</f>
        <v>0</v>
      </c>
      <c r="K137" s="176"/>
      <c r="L137" s="177"/>
      <c r="M137" s="178" t="s">
        <v>1</v>
      </c>
      <c r="N137" s="179" t="s">
        <v>40</v>
      </c>
      <c r="O137" s="55"/>
      <c r="P137" s="165">
        <f>O137*H137</f>
        <v>0</v>
      </c>
      <c r="Q137" s="165">
        <v>0</v>
      </c>
      <c r="R137" s="165">
        <f>Q137*H137</f>
        <v>0</v>
      </c>
      <c r="S137" s="165">
        <v>0</v>
      </c>
      <c r="T137" s="166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7" t="s">
        <v>190</v>
      </c>
      <c r="AT137" s="167" t="s">
        <v>220</v>
      </c>
      <c r="AU137" s="167" t="s">
        <v>153</v>
      </c>
      <c r="AY137" s="14" t="s">
        <v>175</v>
      </c>
      <c r="BE137" s="168">
        <f>IF(N137="základná",J137,0)</f>
        <v>0</v>
      </c>
      <c r="BF137" s="168">
        <f>IF(N137="znížená",J137,0)</f>
        <v>0</v>
      </c>
      <c r="BG137" s="168">
        <f>IF(N137="zákl. prenesená",J137,0)</f>
        <v>0</v>
      </c>
      <c r="BH137" s="168">
        <f>IF(N137="zníž. prenesená",J137,0)</f>
        <v>0</v>
      </c>
      <c r="BI137" s="168">
        <f>IF(N137="nulová",J137,0)</f>
        <v>0</v>
      </c>
      <c r="BJ137" s="14" t="s">
        <v>153</v>
      </c>
      <c r="BK137" s="169">
        <f>ROUND(I137*H137,3)</f>
        <v>0</v>
      </c>
      <c r="BL137" s="14" t="s">
        <v>181</v>
      </c>
      <c r="BM137" s="167" t="s">
        <v>181</v>
      </c>
    </row>
    <row r="138" spans="1:65" s="12" customFormat="1" ht="22.9" customHeight="1">
      <c r="B138" s="143"/>
      <c r="D138" s="144" t="s">
        <v>73</v>
      </c>
      <c r="E138" s="154" t="s">
        <v>1623</v>
      </c>
      <c r="F138" s="154" t="s">
        <v>1624</v>
      </c>
      <c r="I138" s="146"/>
      <c r="J138" s="155">
        <f>BK138</f>
        <v>0</v>
      </c>
      <c r="L138" s="143"/>
      <c r="M138" s="148"/>
      <c r="N138" s="149"/>
      <c r="O138" s="149"/>
      <c r="P138" s="150">
        <f>SUM(P139:P140)</f>
        <v>0</v>
      </c>
      <c r="Q138" s="149"/>
      <c r="R138" s="150">
        <f>SUM(R139:R140)</f>
        <v>0</v>
      </c>
      <c r="S138" s="149"/>
      <c r="T138" s="151">
        <f>SUM(T139:T140)</f>
        <v>0</v>
      </c>
      <c r="AR138" s="144" t="s">
        <v>82</v>
      </c>
      <c r="AT138" s="152" t="s">
        <v>73</v>
      </c>
      <c r="AU138" s="152" t="s">
        <v>82</v>
      </c>
      <c r="AY138" s="144" t="s">
        <v>175</v>
      </c>
      <c r="BK138" s="153">
        <f>SUM(BK139:BK140)</f>
        <v>0</v>
      </c>
    </row>
    <row r="139" spans="1:65" s="2" customFormat="1" ht="14.45" customHeight="1">
      <c r="A139" s="29"/>
      <c r="B139" s="121"/>
      <c r="C139" s="156" t="s">
        <v>184</v>
      </c>
      <c r="D139" s="156" t="s">
        <v>177</v>
      </c>
      <c r="E139" s="157" t="s">
        <v>1964</v>
      </c>
      <c r="F139" s="158" t="s">
        <v>1965</v>
      </c>
      <c r="G139" s="159" t="s">
        <v>1581</v>
      </c>
      <c r="H139" s="160">
        <v>24</v>
      </c>
      <c r="I139" s="161"/>
      <c r="J139" s="160">
        <f>ROUND(I139*H139,3)</f>
        <v>0</v>
      </c>
      <c r="K139" s="162"/>
      <c r="L139" s="30"/>
      <c r="M139" s="163" t="s">
        <v>1</v>
      </c>
      <c r="N139" s="164" t="s">
        <v>40</v>
      </c>
      <c r="O139" s="55"/>
      <c r="P139" s="165">
        <f>O139*H139</f>
        <v>0</v>
      </c>
      <c r="Q139" s="165">
        <v>0</v>
      </c>
      <c r="R139" s="165">
        <f>Q139*H139</f>
        <v>0</v>
      </c>
      <c r="S139" s="165">
        <v>0</v>
      </c>
      <c r="T139" s="166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7" t="s">
        <v>181</v>
      </c>
      <c r="AT139" s="167" t="s">
        <v>177</v>
      </c>
      <c r="AU139" s="167" t="s">
        <v>153</v>
      </c>
      <c r="AY139" s="14" t="s">
        <v>175</v>
      </c>
      <c r="BE139" s="168">
        <f>IF(N139="základná",J139,0)</f>
        <v>0</v>
      </c>
      <c r="BF139" s="168">
        <f>IF(N139="znížená",J139,0)</f>
        <v>0</v>
      </c>
      <c r="BG139" s="168">
        <f>IF(N139="zákl. prenesená",J139,0)</f>
        <v>0</v>
      </c>
      <c r="BH139" s="168">
        <f>IF(N139="zníž. prenesená",J139,0)</f>
        <v>0</v>
      </c>
      <c r="BI139" s="168">
        <f>IF(N139="nulová",J139,0)</f>
        <v>0</v>
      </c>
      <c r="BJ139" s="14" t="s">
        <v>153</v>
      </c>
      <c r="BK139" s="169">
        <f>ROUND(I139*H139,3)</f>
        <v>0</v>
      </c>
      <c r="BL139" s="14" t="s">
        <v>181</v>
      </c>
      <c r="BM139" s="167" t="s">
        <v>187</v>
      </c>
    </row>
    <row r="140" spans="1:65" s="2" customFormat="1" ht="24.2" customHeight="1">
      <c r="A140" s="29"/>
      <c r="B140" s="121"/>
      <c r="C140" s="156" t="s">
        <v>181</v>
      </c>
      <c r="D140" s="156" t="s">
        <v>177</v>
      </c>
      <c r="E140" s="157" t="s">
        <v>1966</v>
      </c>
      <c r="F140" s="158" t="s">
        <v>1967</v>
      </c>
      <c r="G140" s="159" t="s">
        <v>1581</v>
      </c>
      <c r="H140" s="160">
        <v>3</v>
      </c>
      <c r="I140" s="161"/>
      <c r="J140" s="160">
        <f>ROUND(I140*H140,3)</f>
        <v>0</v>
      </c>
      <c r="K140" s="162"/>
      <c r="L140" s="30"/>
      <c r="M140" s="163" t="s">
        <v>1</v>
      </c>
      <c r="N140" s="164" t="s">
        <v>40</v>
      </c>
      <c r="O140" s="55"/>
      <c r="P140" s="165">
        <f>O140*H140</f>
        <v>0</v>
      </c>
      <c r="Q140" s="165">
        <v>0</v>
      </c>
      <c r="R140" s="165">
        <f>Q140*H140</f>
        <v>0</v>
      </c>
      <c r="S140" s="165">
        <v>0</v>
      </c>
      <c r="T140" s="166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7" t="s">
        <v>181</v>
      </c>
      <c r="AT140" s="167" t="s">
        <v>177</v>
      </c>
      <c r="AU140" s="167" t="s">
        <v>153</v>
      </c>
      <c r="AY140" s="14" t="s">
        <v>175</v>
      </c>
      <c r="BE140" s="168">
        <f>IF(N140="základná",J140,0)</f>
        <v>0</v>
      </c>
      <c r="BF140" s="168">
        <f>IF(N140="znížená",J140,0)</f>
        <v>0</v>
      </c>
      <c r="BG140" s="168">
        <f>IF(N140="zákl. prenesená",J140,0)</f>
        <v>0</v>
      </c>
      <c r="BH140" s="168">
        <f>IF(N140="zníž. prenesená",J140,0)</f>
        <v>0</v>
      </c>
      <c r="BI140" s="168">
        <f>IF(N140="nulová",J140,0)</f>
        <v>0</v>
      </c>
      <c r="BJ140" s="14" t="s">
        <v>153</v>
      </c>
      <c r="BK140" s="169">
        <f>ROUND(I140*H140,3)</f>
        <v>0</v>
      </c>
      <c r="BL140" s="14" t="s">
        <v>181</v>
      </c>
      <c r="BM140" s="167" t="s">
        <v>190</v>
      </c>
    </row>
    <row r="141" spans="1:65" s="12" customFormat="1" ht="22.9" customHeight="1">
      <c r="B141" s="143"/>
      <c r="D141" s="144" t="s">
        <v>73</v>
      </c>
      <c r="E141" s="154" t="s">
        <v>1968</v>
      </c>
      <c r="F141" s="154" t="s">
        <v>1705</v>
      </c>
      <c r="I141" s="146"/>
      <c r="J141" s="155">
        <f>BK141</f>
        <v>0</v>
      </c>
      <c r="L141" s="143"/>
      <c r="M141" s="148"/>
      <c r="N141" s="149"/>
      <c r="O141" s="149"/>
      <c r="P141" s="150">
        <f>SUM(P142:P143)</f>
        <v>0</v>
      </c>
      <c r="Q141" s="149"/>
      <c r="R141" s="150">
        <f>SUM(R142:R143)</f>
        <v>0</v>
      </c>
      <c r="S141" s="149"/>
      <c r="T141" s="151">
        <f>SUM(T142:T143)</f>
        <v>0</v>
      </c>
      <c r="AR141" s="144" t="s">
        <v>82</v>
      </c>
      <c r="AT141" s="152" t="s">
        <v>73</v>
      </c>
      <c r="AU141" s="152" t="s">
        <v>82</v>
      </c>
      <c r="AY141" s="144" t="s">
        <v>175</v>
      </c>
      <c r="BK141" s="153">
        <f>SUM(BK142:BK143)</f>
        <v>0</v>
      </c>
    </row>
    <row r="142" spans="1:65" s="2" customFormat="1" ht="14.45" customHeight="1">
      <c r="A142" s="29"/>
      <c r="B142" s="121"/>
      <c r="C142" s="156" t="s">
        <v>191</v>
      </c>
      <c r="D142" s="156" t="s">
        <v>177</v>
      </c>
      <c r="E142" s="157" t="s">
        <v>1969</v>
      </c>
      <c r="F142" s="158" t="s">
        <v>1970</v>
      </c>
      <c r="G142" s="159" t="s">
        <v>1581</v>
      </c>
      <c r="H142" s="160">
        <v>1</v>
      </c>
      <c r="I142" s="161"/>
      <c r="J142" s="160">
        <f>ROUND(I142*H142,3)</f>
        <v>0</v>
      </c>
      <c r="K142" s="162"/>
      <c r="L142" s="30"/>
      <c r="M142" s="163" t="s">
        <v>1</v>
      </c>
      <c r="N142" s="164" t="s">
        <v>40</v>
      </c>
      <c r="O142" s="55"/>
      <c r="P142" s="165">
        <f>O142*H142</f>
        <v>0</v>
      </c>
      <c r="Q142" s="165">
        <v>0</v>
      </c>
      <c r="R142" s="165">
        <f>Q142*H142</f>
        <v>0</v>
      </c>
      <c r="S142" s="165">
        <v>0</v>
      </c>
      <c r="T142" s="166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7" t="s">
        <v>181</v>
      </c>
      <c r="AT142" s="167" t="s">
        <v>177</v>
      </c>
      <c r="AU142" s="167" t="s">
        <v>153</v>
      </c>
      <c r="AY142" s="14" t="s">
        <v>175</v>
      </c>
      <c r="BE142" s="168">
        <f>IF(N142="základná",J142,0)</f>
        <v>0</v>
      </c>
      <c r="BF142" s="168">
        <f>IF(N142="znížená",J142,0)</f>
        <v>0</v>
      </c>
      <c r="BG142" s="168">
        <f>IF(N142="zákl. prenesená",J142,0)</f>
        <v>0</v>
      </c>
      <c r="BH142" s="168">
        <f>IF(N142="zníž. prenesená",J142,0)</f>
        <v>0</v>
      </c>
      <c r="BI142" s="168">
        <f>IF(N142="nulová",J142,0)</f>
        <v>0</v>
      </c>
      <c r="BJ142" s="14" t="s">
        <v>153</v>
      </c>
      <c r="BK142" s="169">
        <f>ROUND(I142*H142,3)</f>
        <v>0</v>
      </c>
      <c r="BL142" s="14" t="s">
        <v>181</v>
      </c>
      <c r="BM142" s="167" t="s">
        <v>194</v>
      </c>
    </row>
    <row r="143" spans="1:65" s="2" customFormat="1" ht="24.2" customHeight="1">
      <c r="A143" s="29"/>
      <c r="B143" s="121"/>
      <c r="C143" s="170" t="s">
        <v>187</v>
      </c>
      <c r="D143" s="170" t="s">
        <v>220</v>
      </c>
      <c r="E143" s="171" t="s">
        <v>1971</v>
      </c>
      <c r="F143" s="172" t="s">
        <v>1972</v>
      </c>
      <c r="G143" s="173" t="s">
        <v>1581</v>
      </c>
      <c r="H143" s="174">
        <v>1</v>
      </c>
      <c r="I143" s="175"/>
      <c r="J143" s="174">
        <f>ROUND(I143*H143,3)</f>
        <v>0</v>
      </c>
      <c r="K143" s="176"/>
      <c r="L143" s="177"/>
      <c r="M143" s="178" t="s">
        <v>1</v>
      </c>
      <c r="N143" s="179" t="s">
        <v>40</v>
      </c>
      <c r="O143" s="55"/>
      <c r="P143" s="165">
        <f>O143*H143</f>
        <v>0</v>
      </c>
      <c r="Q143" s="165">
        <v>0</v>
      </c>
      <c r="R143" s="165">
        <f>Q143*H143</f>
        <v>0</v>
      </c>
      <c r="S143" s="165">
        <v>0</v>
      </c>
      <c r="T143" s="166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7" t="s">
        <v>190</v>
      </c>
      <c r="AT143" s="167" t="s">
        <v>220</v>
      </c>
      <c r="AU143" s="167" t="s">
        <v>153</v>
      </c>
      <c r="AY143" s="14" t="s">
        <v>175</v>
      </c>
      <c r="BE143" s="168">
        <f>IF(N143="základná",J143,0)</f>
        <v>0</v>
      </c>
      <c r="BF143" s="168">
        <f>IF(N143="znížená",J143,0)</f>
        <v>0</v>
      </c>
      <c r="BG143" s="168">
        <f>IF(N143="zákl. prenesená",J143,0)</f>
        <v>0</v>
      </c>
      <c r="BH143" s="168">
        <f>IF(N143="zníž. prenesená",J143,0)</f>
        <v>0</v>
      </c>
      <c r="BI143" s="168">
        <f>IF(N143="nulová",J143,0)</f>
        <v>0</v>
      </c>
      <c r="BJ143" s="14" t="s">
        <v>153</v>
      </c>
      <c r="BK143" s="169">
        <f>ROUND(I143*H143,3)</f>
        <v>0</v>
      </c>
      <c r="BL143" s="14" t="s">
        <v>181</v>
      </c>
      <c r="BM143" s="167" t="s">
        <v>197</v>
      </c>
    </row>
    <row r="144" spans="1:65" s="12" customFormat="1" ht="22.9" customHeight="1">
      <c r="B144" s="143"/>
      <c r="D144" s="144" t="s">
        <v>73</v>
      </c>
      <c r="E144" s="154" t="s">
        <v>1973</v>
      </c>
      <c r="F144" s="154" t="s">
        <v>1865</v>
      </c>
      <c r="I144" s="146"/>
      <c r="J144" s="155">
        <f>BK144</f>
        <v>0</v>
      </c>
      <c r="L144" s="143"/>
      <c r="M144" s="148"/>
      <c r="N144" s="149"/>
      <c r="O144" s="149"/>
      <c r="P144" s="150">
        <f>SUM(P145:P148)</f>
        <v>0</v>
      </c>
      <c r="Q144" s="149"/>
      <c r="R144" s="150">
        <f>SUM(R145:R148)</f>
        <v>0</v>
      </c>
      <c r="S144" s="149"/>
      <c r="T144" s="151">
        <f>SUM(T145:T148)</f>
        <v>0</v>
      </c>
      <c r="AR144" s="144" t="s">
        <v>82</v>
      </c>
      <c r="AT144" s="152" t="s">
        <v>73</v>
      </c>
      <c r="AU144" s="152" t="s">
        <v>82</v>
      </c>
      <c r="AY144" s="144" t="s">
        <v>175</v>
      </c>
      <c r="BK144" s="153">
        <f>SUM(BK145:BK148)</f>
        <v>0</v>
      </c>
    </row>
    <row r="145" spans="1:65" s="2" customFormat="1" ht="14.45" customHeight="1">
      <c r="A145" s="29"/>
      <c r="B145" s="121"/>
      <c r="C145" s="156" t="s">
        <v>198</v>
      </c>
      <c r="D145" s="156" t="s">
        <v>177</v>
      </c>
      <c r="E145" s="157" t="s">
        <v>1974</v>
      </c>
      <c r="F145" s="158" t="s">
        <v>1975</v>
      </c>
      <c r="G145" s="159" t="s">
        <v>396</v>
      </c>
      <c r="H145" s="160">
        <v>10</v>
      </c>
      <c r="I145" s="161"/>
      <c r="J145" s="160">
        <f>ROUND(I145*H145,3)</f>
        <v>0</v>
      </c>
      <c r="K145" s="162"/>
      <c r="L145" s="30"/>
      <c r="M145" s="163" t="s">
        <v>1</v>
      </c>
      <c r="N145" s="164" t="s">
        <v>40</v>
      </c>
      <c r="O145" s="55"/>
      <c r="P145" s="165">
        <f>O145*H145</f>
        <v>0</v>
      </c>
      <c r="Q145" s="165">
        <v>0</v>
      </c>
      <c r="R145" s="165">
        <f>Q145*H145</f>
        <v>0</v>
      </c>
      <c r="S145" s="165">
        <v>0</v>
      </c>
      <c r="T145" s="166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7" t="s">
        <v>181</v>
      </c>
      <c r="AT145" s="167" t="s">
        <v>177</v>
      </c>
      <c r="AU145" s="167" t="s">
        <v>153</v>
      </c>
      <c r="AY145" s="14" t="s">
        <v>175</v>
      </c>
      <c r="BE145" s="168">
        <f>IF(N145="základná",J145,0)</f>
        <v>0</v>
      </c>
      <c r="BF145" s="168">
        <f>IF(N145="znížená",J145,0)</f>
        <v>0</v>
      </c>
      <c r="BG145" s="168">
        <f>IF(N145="zákl. prenesená",J145,0)</f>
        <v>0</v>
      </c>
      <c r="BH145" s="168">
        <f>IF(N145="zníž. prenesená",J145,0)</f>
        <v>0</v>
      </c>
      <c r="BI145" s="168">
        <f>IF(N145="nulová",J145,0)</f>
        <v>0</v>
      </c>
      <c r="BJ145" s="14" t="s">
        <v>153</v>
      </c>
      <c r="BK145" s="169">
        <f>ROUND(I145*H145,3)</f>
        <v>0</v>
      </c>
      <c r="BL145" s="14" t="s">
        <v>181</v>
      </c>
      <c r="BM145" s="167" t="s">
        <v>201</v>
      </c>
    </row>
    <row r="146" spans="1:65" s="2" customFormat="1" ht="14.45" customHeight="1">
      <c r="A146" s="29"/>
      <c r="B146" s="121"/>
      <c r="C146" s="170" t="s">
        <v>190</v>
      </c>
      <c r="D146" s="170" t="s">
        <v>220</v>
      </c>
      <c r="E146" s="171" t="s">
        <v>1976</v>
      </c>
      <c r="F146" s="172" t="s">
        <v>1977</v>
      </c>
      <c r="G146" s="173" t="s">
        <v>396</v>
      </c>
      <c r="H146" s="174">
        <v>10</v>
      </c>
      <c r="I146" s="175"/>
      <c r="J146" s="174">
        <f>ROUND(I146*H146,3)</f>
        <v>0</v>
      </c>
      <c r="K146" s="176"/>
      <c r="L146" s="177"/>
      <c r="M146" s="178" t="s">
        <v>1</v>
      </c>
      <c r="N146" s="179" t="s">
        <v>40</v>
      </c>
      <c r="O146" s="55"/>
      <c r="P146" s="165">
        <f>O146*H146</f>
        <v>0</v>
      </c>
      <c r="Q146" s="165">
        <v>0</v>
      </c>
      <c r="R146" s="165">
        <f>Q146*H146</f>
        <v>0</v>
      </c>
      <c r="S146" s="165">
        <v>0</v>
      </c>
      <c r="T146" s="166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7" t="s">
        <v>190</v>
      </c>
      <c r="AT146" s="167" t="s">
        <v>220</v>
      </c>
      <c r="AU146" s="167" t="s">
        <v>153</v>
      </c>
      <c r="AY146" s="14" t="s">
        <v>175</v>
      </c>
      <c r="BE146" s="168">
        <f>IF(N146="základná",J146,0)</f>
        <v>0</v>
      </c>
      <c r="BF146" s="168">
        <f>IF(N146="znížená",J146,0)</f>
        <v>0</v>
      </c>
      <c r="BG146" s="168">
        <f>IF(N146="zákl. prenesená",J146,0)</f>
        <v>0</v>
      </c>
      <c r="BH146" s="168">
        <f>IF(N146="zníž. prenesená",J146,0)</f>
        <v>0</v>
      </c>
      <c r="BI146" s="168">
        <f>IF(N146="nulová",J146,0)</f>
        <v>0</v>
      </c>
      <c r="BJ146" s="14" t="s">
        <v>153</v>
      </c>
      <c r="BK146" s="169">
        <f>ROUND(I146*H146,3)</f>
        <v>0</v>
      </c>
      <c r="BL146" s="14" t="s">
        <v>181</v>
      </c>
      <c r="BM146" s="167" t="s">
        <v>204</v>
      </c>
    </row>
    <row r="147" spans="1:65" s="2" customFormat="1" ht="14.45" customHeight="1">
      <c r="A147" s="29"/>
      <c r="B147" s="121"/>
      <c r="C147" s="156" t="s">
        <v>205</v>
      </c>
      <c r="D147" s="156" t="s">
        <v>177</v>
      </c>
      <c r="E147" s="157" t="s">
        <v>1978</v>
      </c>
      <c r="F147" s="158" t="s">
        <v>1979</v>
      </c>
      <c r="G147" s="159" t="s">
        <v>396</v>
      </c>
      <c r="H147" s="160">
        <v>15</v>
      </c>
      <c r="I147" s="161"/>
      <c r="J147" s="160">
        <f>ROUND(I147*H147,3)</f>
        <v>0</v>
      </c>
      <c r="K147" s="162"/>
      <c r="L147" s="30"/>
      <c r="M147" s="163" t="s">
        <v>1</v>
      </c>
      <c r="N147" s="164" t="s">
        <v>40</v>
      </c>
      <c r="O147" s="55"/>
      <c r="P147" s="165">
        <f>O147*H147</f>
        <v>0</v>
      </c>
      <c r="Q147" s="165">
        <v>0</v>
      </c>
      <c r="R147" s="165">
        <f>Q147*H147</f>
        <v>0</v>
      </c>
      <c r="S147" s="165">
        <v>0</v>
      </c>
      <c r="T147" s="166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7" t="s">
        <v>181</v>
      </c>
      <c r="AT147" s="167" t="s">
        <v>177</v>
      </c>
      <c r="AU147" s="167" t="s">
        <v>153</v>
      </c>
      <c r="AY147" s="14" t="s">
        <v>175</v>
      </c>
      <c r="BE147" s="168">
        <f>IF(N147="základná",J147,0)</f>
        <v>0</v>
      </c>
      <c r="BF147" s="168">
        <f>IF(N147="znížená",J147,0)</f>
        <v>0</v>
      </c>
      <c r="BG147" s="168">
        <f>IF(N147="zákl. prenesená",J147,0)</f>
        <v>0</v>
      </c>
      <c r="BH147" s="168">
        <f>IF(N147="zníž. prenesená",J147,0)</f>
        <v>0</v>
      </c>
      <c r="BI147" s="168">
        <f>IF(N147="nulová",J147,0)</f>
        <v>0</v>
      </c>
      <c r="BJ147" s="14" t="s">
        <v>153</v>
      </c>
      <c r="BK147" s="169">
        <f>ROUND(I147*H147,3)</f>
        <v>0</v>
      </c>
      <c r="BL147" s="14" t="s">
        <v>181</v>
      </c>
      <c r="BM147" s="167" t="s">
        <v>208</v>
      </c>
    </row>
    <row r="148" spans="1:65" s="2" customFormat="1" ht="14.45" customHeight="1">
      <c r="A148" s="29"/>
      <c r="B148" s="121"/>
      <c r="C148" s="170" t="s">
        <v>194</v>
      </c>
      <c r="D148" s="170" t="s">
        <v>220</v>
      </c>
      <c r="E148" s="171" t="s">
        <v>1980</v>
      </c>
      <c r="F148" s="172" t="s">
        <v>1981</v>
      </c>
      <c r="G148" s="173" t="s">
        <v>396</v>
      </c>
      <c r="H148" s="174">
        <v>15</v>
      </c>
      <c r="I148" s="175"/>
      <c r="J148" s="174">
        <f>ROUND(I148*H148,3)</f>
        <v>0</v>
      </c>
      <c r="K148" s="176"/>
      <c r="L148" s="177"/>
      <c r="M148" s="178" t="s">
        <v>1</v>
      </c>
      <c r="N148" s="179" t="s">
        <v>40</v>
      </c>
      <c r="O148" s="55"/>
      <c r="P148" s="165">
        <f>O148*H148</f>
        <v>0</v>
      </c>
      <c r="Q148" s="165">
        <v>0</v>
      </c>
      <c r="R148" s="165">
        <f>Q148*H148</f>
        <v>0</v>
      </c>
      <c r="S148" s="165">
        <v>0</v>
      </c>
      <c r="T148" s="166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7" t="s">
        <v>190</v>
      </c>
      <c r="AT148" s="167" t="s">
        <v>220</v>
      </c>
      <c r="AU148" s="167" t="s">
        <v>153</v>
      </c>
      <c r="AY148" s="14" t="s">
        <v>175</v>
      </c>
      <c r="BE148" s="168">
        <f>IF(N148="základná",J148,0)</f>
        <v>0</v>
      </c>
      <c r="BF148" s="168">
        <f>IF(N148="znížená",J148,0)</f>
        <v>0</v>
      </c>
      <c r="BG148" s="168">
        <f>IF(N148="zákl. prenesená",J148,0)</f>
        <v>0</v>
      </c>
      <c r="BH148" s="168">
        <f>IF(N148="zníž. prenesená",J148,0)</f>
        <v>0</v>
      </c>
      <c r="BI148" s="168">
        <f>IF(N148="nulová",J148,0)</f>
        <v>0</v>
      </c>
      <c r="BJ148" s="14" t="s">
        <v>153</v>
      </c>
      <c r="BK148" s="169">
        <f>ROUND(I148*H148,3)</f>
        <v>0</v>
      </c>
      <c r="BL148" s="14" t="s">
        <v>181</v>
      </c>
      <c r="BM148" s="167" t="s">
        <v>7</v>
      </c>
    </row>
    <row r="149" spans="1:65" s="12" customFormat="1" ht="22.9" customHeight="1">
      <c r="B149" s="143"/>
      <c r="D149" s="144" t="s">
        <v>73</v>
      </c>
      <c r="E149" s="154" t="s">
        <v>1928</v>
      </c>
      <c r="F149" s="154" t="s">
        <v>1928</v>
      </c>
      <c r="I149" s="146"/>
      <c r="J149" s="155">
        <f>BK149</f>
        <v>0</v>
      </c>
      <c r="L149" s="143"/>
      <c r="M149" s="148"/>
      <c r="N149" s="149"/>
      <c r="O149" s="149"/>
      <c r="P149" s="150">
        <f>P150</f>
        <v>0</v>
      </c>
      <c r="Q149" s="149"/>
      <c r="R149" s="150">
        <f>R150</f>
        <v>0</v>
      </c>
      <c r="S149" s="149"/>
      <c r="T149" s="151">
        <f>T150</f>
        <v>0</v>
      </c>
      <c r="AR149" s="144" t="s">
        <v>82</v>
      </c>
      <c r="AT149" s="152" t="s">
        <v>73</v>
      </c>
      <c r="AU149" s="152" t="s">
        <v>82</v>
      </c>
      <c r="AY149" s="144" t="s">
        <v>175</v>
      </c>
      <c r="BK149" s="153">
        <f>BK150</f>
        <v>0</v>
      </c>
    </row>
    <row r="150" spans="1:65" s="2" customFormat="1" ht="24.2" customHeight="1">
      <c r="A150" s="29"/>
      <c r="B150" s="121"/>
      <c r="C150" s="156" t="s">
        <v>212</v>
      </c>
      <c r="D150" s="156" t="s">
        <v>177</v>
      </c>
      <c r="E150" s="157" t="s">
        <v>1937</v>
      </c>
      <c r="F150" s="158" t="s">
        <v>1938</v>
      </c>
      <c r="G150" s="159" t="s">
        <v>1535</v>
      </c>
      <c r="H150" s="160">
        <v>8</v>
      </c>
      <c r="I150" s="161"/>
      <c r="J150" s="160">
        <f>ROUND(I150*H150,3)</f>
        <v>0</v>
      </c>
      <c r="K150" s="162"/>
      <c r="L150" s="30"/>
      <c r="M150" s="163" t="s">
        <v>1</v>
      </c>
      <c r="N150" s="164" t="s">
        <v>40</v>
      </c>
      <c r="O150" s="55"/>
      <c r="P150" s="165">
        <f>O150*H150</f>
        <v>0</v>
      </c>
      <c r="Q150" s="165">
        <v>0</v>
      </c>
      <c r="R150" s="165">
        <f>Q150*H150</f>
        <v>0</v>
      </c>
      <c r="S150" s="165">
        <v>0</v>
      </c>
      <c r="T150" s="166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7" t="s">
        <v>181</v>
      </c>
      <c r="AT150" s="167" t="s">
        <v>177</v>
      </c>
      <c r="AU150" s="167" t="s">
        <v>153</v>
      </c>
      <c r="AY150" s="14" t="s">
        <v>175</v>
      </c>
      <c r="BE150" s="168">
        <f>IF(N150="základná",J150,0)</f>
        <v>0</v>
      </c>
      <c r="BF150" s="168">
        <f>IF(N150="znížená",J150,0)</f>
        <v>0</v>
      </c>
      <c r="BG150" s="168">
        <f>IF(N150="zákl. prenesená",J150,0)</f>
        <v>0</v>
      </c>
      <c r="BH150" s="168">
        <f>IF(N150="zníž. prenesená",J150,0)</f>
        <v>0</v>
      </c>
      <c r="BI150" s="168">
        <f>IF(N150="nulová",J150,0)</f>
        <v>0</v>
      </c>
      <c r="BJ150" s="14" t="s">
        <v>153</v>
      </c>
      <c r="BK150" s="169">
        <f>ROUND(I150*H150,3)</f>
        <v>0</v>
      </c>
      <c r="BL150" s="14" t="s">
        <v>181</v>
      </c>
      <c r="BM150" s="167" t="s">
        <v>215</v>
      </c>
    </row>
    <row r="151" spans="1:65" s="12" customFormat="1" ht="22.9" customHeight="1">
      <c r="B151" s="143"/>
      <c r="D151" s="144" t="s">
        <v>73</v>
      </c>
      <c r="E151" s="154" t="s">
        <v>586</v>
      </c>
      <c r="F151" s="154" t="s">
        <v>587</v>
      </c>
      <c r="I151" s="146"/>
      <c r="J151" s="155">
        <f>BK151</f>
        <v>0</v>
      </c>
      <c r="L151" s="143"/>
      <c r="M151" s="148"/>
      <c r="N151" s="149"/>
      <c r="O151" s="149"/>
      <c r="P151" s="150">
        <f>SUM(P152:P156)</f>
        <v>0</v>
      </c>
      <c r="Q151" s="149"/>
      <c r="R151" s="150">
        <f>SUM(R152:R156)</f>
        <v>0</v>
      </c>
      <c r="S151" s="149"/>
      <c r="T151" s="151">
        <f>SUM(T152:T156)</f>
        <v>0</v>
      </c>
      <c r="AR151" s="144" t="s">
        <v>82</v>
      </c>
      <c r="AT151" s="152" t="s">
        <v>73</v>
      </c>
      <c r="AU151" s="152" t="s">
        <v>82</v>
      </c>
      <c r="AY151" s="144" t="s">
        <v>175</v>
      </c>
      <c r="BK151" s="153">
        <f>SUM(BK152:BK156)</f>
        <v>0</v>
      </c>
    </row>
    <row r="152" spans="1:65" s="2" customFormat="1" ht="14.45" customHeight="1">
      <c r="A152" s="29"/>
      <c r="B152" s="121"/>
      <c r="C152" s="156" t="s">
        <v>197</v>
      </c>
      <c r="D152" s="156" t="s">
        <v>177</v>
      </c>
      <c r="E152" s="157" t="s">
        <v>1982</v>
      </c>
      <c r="F152" s="158" t="s">
        <v>1983</v>
      </c>
      <c r="G152" s="159" t="s">
        <v>1581</v>
      </c>
      <c r="H152" s="160">
        <v>1</v>
      </c>
      <c r="I152" s="161"/>
      <c r="J152" s="160">
        <f>ROUND(I152*H152,3)</f>
        <v>0</v>
      </c>
      <c r="K152" s="162"/>
      <c r="L152" s="30"/>
      <c r="M152" s="163" t="s">
        <v>1</v>
      </c>
      <c r="N152" s="164" t="s">
        <v>40</v>
      </c>
      <c r="O152" s="55"/>
      <c r="P152" s="165">
        <f>O152*H152</f>
        <v>0</v>
      </c>
      <c r="Q152" s="165">
        <v>0</v>
      </c>
      <c r="R152" s="165">
        <f>Q152*H152</f>
        <v>0</v>
      </c>
      <c r="S152" s="165">
        <v>0</v>
      </c>
      <c r="T152" s="166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7" t="s">
        <v>181</v>
      </c>
      <c r="AT152" s="167" t="s">
        <v>177</v>
      </c>
      <c r="AU152" s="167" t="s">
        <v>153</v>
      </c>
      <c r="AY152" s="14" t="s">
        <v>175</v>
      </c>
      <c r="BE152" s="168">
        <f>IF(N152="základná",J152,0)</f>
        <v>0</v>
      </c>
      <c r="BF152" s="168">
        <f>IF(N152="znížená",J152,0)</f>
        <v>0</v>
      </c>
      <c r="BG152" s="168">
        <f>IF(N152="zákl. prenesená",J152,0)</f>
        <v>0</v>
      </c>
      <c r="BH152" s="168">
        <f>IF(N152="zníž. prenesená",J152,0)</f>
        <v>0</v>
      </c>
      <c r="BI152" s="168">
        <f>IF(N152="nulová",J152,0)</f>
        <v>0</v>
      </c>
      <c r="BJ152" s="14" t="s">
        <v>153</v>
      </c>
      <c r="BK152" s="169">
        <f>ROUND(I152*H152,3)</f>
        <v>0</v>
      </c>
      <c r="BL152" s="14" t="s">
        <v>181</v>
      </c>
      <c r="BM152" s="167" t="s">
        <v>218</v>
      </c>
    </row>
    <row r="153" spans="1:65" s="2" customFormat="1" ht="14.45" customHeight="1">
      <c r="A153" s="29"/>
      <c r="B153" s="121"/>
      <c r="C153" s="156" t="s">
        <v>219</v>
      </c>
      <c r="D153" s="156" t="s">
        <v>177</v>
      </c>
      <c r="E153" s="157" t="s">
        <v>1984</v>
      </c>
      <c r="F153" s="158" t="s">
        <v>1985</v>
      </c>
      <c r="G153" s="159" t="s">
        <v>396</v>
      </c>
      <c r="H153" s="160">
        <v>5</v>
      </c>
      <c r="I153" s="161"/>
      <c r="J153" s="160">
        <f>ROUND(I153*H153,3)</f>
        <v>0</v>
      </c>
      <c r="K153" s="162"/>
      <c r="L153" s="30"/>
      <c r="M153" s="163" t="s">
        <v>1</v>
      </c>
      <c r="N153" s="164" t="s">
        <v>40</v>
      </c>
      <c r="O153" s="55"/>
      <c r="P153" s="165">
        <f>O153*H153</f>
        <v>0</v>
      </c>
      <c r="Q153" s="165">
        <v>0</v>
      </c>
      <c r="R153" s="165">
        <f>Q153*H153</f>
        <v>0</v>
      </c>
      <c r="S153" s="165">
        <v>0</v>
      </c>
      <c r="T153" s="166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7" t="s">
        <v>181</v>
      </c>
      <c r="AT153" s="167" t="s">
        <v>177</v>
      </c>
      <c r="AU153" s="167" t="s">
        <v>153</v>
      </c>
      <c r="AY153" s="14" t="s">
        <v>175</v>
      </c>
      <c r="BE153" s="168">
        <f>IF(N153="základná",J153,0)</f>
        <v>0</v>
      </c>
      <c r="BF153" s="168">
        <f>IF(N153="znížená",J153,0)</f>
        <v>0</v>
      </c>
      <c r="BG153" s="168">
        <f>IF(N153="zákl. prenesená",J153,0)</f>
        <v>0</v>
      </c>
      <c r="BH153" s="168">
        <f>IF(N153="zníž. prenesená",J153,0)</f>
        <v>0</v>
      </c>
      <c r="BI153" s="168">
        <f>IF(N153="nulová",J153,0)</f>
        <v>0</v>
      </c>
      <c r="BJ153" s="14" t="s">
        <v>153</v>
      </c>
      <c r="BK153" s="169">
        <f>ROUND(I153*H153,3)</f>
        <v>0</v>
      </c>
      <c r="BL153" s="14" t="s">
        <v>181</v>
      </c>
      <c r="BM153" s="167" t="s">
        <v>223</v>
      </c>
    </row>
    <row r="154" spans="1:65" s="2" customFormat="1" ht="14.45" customHeight="1">
      <c r="A154" s="29"/>
      <c r="B154" s="121"/>
      <c r="C154" s="156" t="s">
        <v>201</v>
      </c>
      <c r="D154" s="156" t="s">
        <v>177</v>
      </c>
      <c r="E154" s="157" t="s">
        <v>1944</v>
      </c>
      <c r="F154" s="158" t="s">
        <v>1945</v>
      </c>
      <c r="G154" s="159" t="s">
        <v>396</v>
      </c>
      <c r="H154" s="160">
        <v>5</v>
      </c>
      <c r="I154" s="161"/>
      <c r="J154" s="160">
        <f>ROUND(I154*H154,3)</f>
        <v>0</v>
      </c>
      <c r="K154" s="162"/>
      <c r="L154" s="30"/>
      <c r="M154" s="163" t="s">
        <v>1</v>
      </c>
      <c r="N154" s="164" t="s">
        <v>40</v>
      </c>
      <c r="O154" s="55"/>
      <c r="P154" s="165">
        <f>O154*H154</f>
        <v>0</v>
      </c>
      <c r="Q154" s="165">
        <v>0</v>
      </c>
      <c r="R154" s="165">
        <f>Q154*H154</f>
        <v>0</v>
      </c>
      <c r="S154" s="165">
        <v>0</v>
      </c>
      <c r="T154" s="166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7" t="s">
        <v>181</v>
      </c>
      <c r="AT154" s="167" t="s">
        <v>177</v>
      </c>
      <c r="AU154" s="167" t="s">
        <v>153</v>
      </c>
      <c r="AY154" s="14" t="s">
        <v>175</v>
      </c>
      <c r="BE154" s="168">
        <f>IF(N154="základná",J154,0)</f>
        <v>0</v>
      </c>
      <c r="BF154" s="168">
        <f>IF(N154="znížená",J154,0)</f>
        <v>0</v>
      </c>
      <c r="BG154" s="168">
        <f>IF(N154="zákl. prenesená",J154,0)</f>
        <v>0</v>
      </c>
      <c r="BH154" s="168">
        <f>IF(N154="zníž. prenesená",J154,0)</f>
        <v>0</v>
      </c>
      <c r="BI154" s="168">
        <f>IF(N154="nulová",J154,0)</f>
        <v>0</v>
      </c>
      <c r="BJ154" s="14" t="s">
        <v>153</v>
      </c>
      <c r="BK154" s="169">
        <f>ROUND(I154*H154,3)</f>
        <v>0</v>
      </c>
      <c r="BL154" s="14" t="s">
        <v>181</v>
      </c>
      <c r="BM154" s="167" t="s">
        <v>227</v>
      </c>
    </row>
    <row r="155" spans="1:65" s="2" customFormat="1" ht="14.45" customHeight="1">
      <c r="A155" s="29"/>
      <c r="B155" s="121"/>
      <c r="C155" s="156" t="s">
        <v>229</v>
      </c>
      <c r="D155" s="156" t="s">
        <v>177</v>
      </c>
      <c r="E155" s="157" t="s">
        <v>1986</v>
      </c>
      <c r="F155" s="158" t="s">
        <v>1987</v>
      </c>
      <c r="G155" s="159" t="s">
        <v>396</v>
      </c>
      <c r="H155" s="160">
        <v>10</v>
      </c>
      <c r="I155" s="161"/>
      <c r="J155" s="160">
        <f>ROUND(I155*H155,3)</f>
        <v>0</v>
      </c>
      <c r="K155" s="162"/>
      <c r="L155" s="30"/>
      <c r="M155" s="163" t="s">
        <v>1</v>
      </c>
      <c r="N155" s="164" t="s">
        <v>40</v>
      </c>
      <c r="O155" s="55"/>
      <c r="P155" s="165">
        <f>O155*H155</f>
        <v>0</v>
      </c>
      <c r="Q155" s="165">
        <v>0</v>
      </c>
      <c r="R155" s="165">
        <f>Q155*H155</f>
        <v>0</v>
      </c>
      <c r="S155" s="165">
        <v>0</v>
      </c>
      <c r="T155" s="166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7" t="s">
        <v>181</v>
      </c>
      <c r="AT155" s="167" t="s">
        <v>177</v>
      </c>
      <c r="AU155" s="167" t="s">
        <v>153</v>
      </c>
      <c r="AY155" s="14" t="s">
        <v>175</v>
      </c>
      <c r="BE155" s="168">
        <f>IF(N155="základná",J155,0)</f>
        <v>0</v>
      </c>
      <c r="BF155" s="168">
        <f>IF(N155="znížená",J155,0)</f>
        <v>0</v>
      </c>
      <c r="BG155" s="168">
        <f>IF(N155="zákl. prenesená",J155,0)</f>
        <v>0</v>
      </c>
      <c r="BH155" s="168">
        <f>IF(N155="zníž. prenesená",J155,0)</f>
        <v>0</v>
      </c>
      <c r="BI155" s="168">
        <f>IF(N155="nulová",J155,0)</f>
        <v>0</v>
      </c>
      <c r="BJ155" s="14" t="s">
        <v>153</v>
      </c>
      <c r="BK155" s="169">
        <f>ROUND(I155*H155,3)</f>
        <v>0</v>
      </c>
      <c r="BL155" s="14" t="s">
        <v>181</v>
      </c>
      <c r="BM155" s="167" t="s">
        <v>232</v>
      </c>
    </row>
    <row r="156" spans="1:65" s="2" customFormat="1" ht="14.45" customHeight="1">
      <c r="A156" s="29"/>
      <c r="B156" s="121"/>
      <c r="C156" s="156" t="s">
        <v>204</v>
      </c>
      <c r="D156" s="156" t="s">
        <v>177</v>
      </c>
      <c r="E156" s="157" t="s">
        <v>1988</v>
      </c>
      <c r="F156" s="158" t="s">
        <v>1989</v>
      </c>
      <c r="G156" s="159" t="s">
        <v>396</v>
      </c>
      <c r="H156" s="160">
        <v>5</v>
      </c>
      <c r="I156" s="161"/>
      <c r="J156" s="160">
        <f>ROUND(I156*H156,3)</f>
        <v>0</v>
      </c>
      <c r="K156" s="162"/>
      <c r="L156" s="30"/>
      <c r="M156" s="180" t="s">
        <v>1</v>
      </c>
      <c r="N156" s="181" t="s">
        <v>40</v>
      </c>
      <c r="O156" s="182"/>
      <c r="P156" s="183">
        <f>O156*H156</f>
        <v>0</v>
      </c>
      <c r="Q156" s="183">
        <v>0</v>
      </c>
      <c r="R156" s="183">
        <f>Q156*H156</f>
        <v>0</v>
      </c>
      <c r="S156" s="183">
        <v>0</v>
      </c>
      <c r="T156" s="184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7" t="s">
        <v>181</v>
      </c>
      <c r="AT156" s="167" t="s">
        <v>177</v>
      </c>
      <c r="AU156" s="167" t="s">
        <v>153</v>
      </c>
      <c r="AY156" s="14" t="s">
        <v>175</v>
      </c>
      <c r="BE156" s="168">
        <f>IF(N156="základná",J156,0)</f>
        <v>0</v>
      </c>
      <c r="BF156" s="168">
        <f>IF(N156="znížená",J156,0)</f>
        <v>0</v>
      </c>
      <c r="BG156" s="168">
        <f>IF(N156="zákl. prenesená",J156,0)</f>
        <v>0</v>
      </c>
      <c r="BH156" s="168">
        <f>IF(N156="zníž. prenesená",J156,0)</f>
        <v>0</v>
      </c>
      <c r="BI156" s="168">
        <f>IF(N156="nulová",J156,0)</f>
        <v>0</v>
      </c>
      <c r="BJ156" s="14" t="s">
        <v>153</v>
      </c>
      <c r="BK156" s="169">
        <f>ROUND(I156*H156,3)</f>
        <v>0</v>
      </c>
      <c r="BL156" s="14" t="s">
        <v>181</v>
      </c>
      <c r="BM156" s="167" t="s">
        <v>235</v>
      </c>
    </row>
    <row r="157" spans="1:65" s="2" customFormat="1" ht="6.95" customHeight="1">
      <c r="A157" s="29"/>
      <c r="B157" s="44"/>
      <c r="C157" s="45"/>
      <c r="D157" s="45"/>
      <c r="E157" s="45"/>
      <c r="F157" s="45"/>
      <c r="G157" s="45"/>
      <c r="H157" s="45"/>
      <c r="I157" s="45"/>
      <c r="J157" s="45"/>
      <c r="K157" s="45"/>
      <c r="L157" s="30"/>
      <c r="M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</row>
  </sheetData>
  <autoFilter ref="C132:K156"/>
  <mergeCells count="14">
    <mergeCell ref="D111:F111"/>
    <mergeCell ref="E123:H123"/>
    <mergeCell ref="E125:H125"/>
    <mergeCell ref="L2:V2"/>
    <mergeCell ref="E87:H87"/>
    <mergeCell ref="D107:F107"/>
    <mergeCell ref="D108:F108"/>
    <mergeCell ref="D109:F109"/>
    <mergeCell ref="D110:F110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3" t="s">
        <v>5</v>
      </c>
      <c r="M2" s="208"/>
      <c r="N2" s="208"/>
      <c r="O2" s="208"/>
      <c r="P2" s="208"/>
      <c r="Q2" s="208"/>
      <c r="R2" s="208"/>
      <c r="S2" s="208"/>
      <c r="T2" s="208"/>
      <c r="U2" s="208"/>
      <c r="V2" s="208"/>
      <c r="AT2" s="14" t="s">
        <v>89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96</v>
      </c>
      <c r="L4" s="17"/>
      <c r="M4" s="90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4" t="str">
        <f>'Rekapitulácia stavby'!K6</f>
        <v>Rekonštrukcia a prístavba objektu zriadenia starostlivosti o deti do 3 rokov veku dieťaťa</v>
      </c>
      <c r="F7" s="225"/>
      <c r="G7" s="225"/>
      <c r="H7" s="225"/>
      <c r="L7" s="17"/>
    </row>
    <row r="8" spans="1:46" s="2" customFormat="1" ht="12" customHeight="1">
      <c r="A8" s="29"/>
      <c r="B8" s="30"/>
      <c r="C8" s="29"/>
      <c r="D8" s="24" t="s">
        <v>97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5" t="s">
        <v>1990</v>
      </c>
      <c r="F9" s="226"/>
      <c r="G9" s="226"/>
      <c r="H9" s="226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2" t="str">
        <f>'Rekapitulácia stavby'!AN8</f>
        <v>6. 4. 2021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7" t="str">
        <f>'Rekapitulácia stavby'!E14</f>
        <v>Vyplň údaj</v>
      </c>
      <c r="F18" s="207"/>
      <c r="G18" s="207"/>
      <c r="H18" s="207"/>
      <c r="I18" s="24" t="s">
        <v>25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12" t="s">
        <v>1</v>
      </c>
      <c r="F27" s="212"/>
      <c r="G27" s="212"/>
      <c r="H27" s="212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99</v>
      </c>
      <c r="E30" s="29"/>
      <c r="F30" s="29"/>
      <c r="G30" s="29"/>
      <c r="H30" s="29"/>
      <c r="I30" s="29"/>
      <c r="J30" s="94">
        <f>J96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5" t="s">
        <v>100</v>
      </c>
      <c r="E31" s="29"/>
      <c r="F31" s="29"/>
      <c r="G31" s="29"/>
      <c r="H31" s="29"/>
      <c r="I31" s="29"/>
      <c r="J31" s="94">
        <f>J103</f>
        <v>0</v>
      </c>
      <c r="K31" s="29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6" t="s">
        <v>34</v>
      </c>
      <c r="E32" s="29"/>
      <c r="F32" s="29"/>
      <c r="G32" s="29"/>
      <c r="H32" s="29"/>
      <c r="I32" s="29"/>
      <c r="J32" s="68">
        <f>ROUND(J30 + J31,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63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36</v>
      </c>
      <c r="G34" s="29"/>
      <c r="H34" s="29"/>
      <c r="I34" s="33" t="s">
        <v>35</v>
      </c>
      <c r="J34" s="33" t="s">
        <v>37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97" t="s">
        <v>38</v>
      </c>
      <c r="E35" s="24" t="s">
        <v>39</v>
      </c>
      <c r="F35" s="98">
        <f>ROUND((SUM(BE103:BE110) + SUM(BE130:BE154)),  2)</f>
        <v>0</v>
      </c>
      <c r="G35" s="29"/>
      <c r="H35" s="29"/>
      <c r="I35" s="99">
        <v>0.2</v>
      </c>
      <c r="J35" s="98">
        <f>ROUND(((SUM(BE103:BE110) + SUM(BE130:BE154))*I35),  2)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4" t="s">
        <v>40</v>
      </c>
      <c r="F36" s="98">
        <f>ROUND((SUM(BF103:BF110) + SUM(BF130:BF154)),  2)</f>
        <v>0</v>
      </c>
      <c r="G36" s="29"/>
      <c r="H36" s="29"/>
      <c r="I36" s="99">
        <v>0.2</v>
      </c>
      <c r="J36" s="98">
        <f>ROUND(((SUM(BF103:BF110) + SUM(BF130:BF154))*I36),  2)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98">
        <f>ROUND((SUM(BG103:BG110) + SUM(BG130:BG154)),  2)</f>
        <v>0</v>
      </c>
      <c r="G37" s="29"/>
      <c r="H37" s="29"/>
      <c r="I37" s="99">
        <v>0.2</v>
      </c>
      <c r="J37" s="98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42</v>
      </c>
      <c r="F38" s="98">
        <f>ROUND((SUM(BH103:BH110) + SUM(BH130:BH154)),  2)</f>
        <v>0</v>
      </c>
      <c r="G38" s="29"/>
      <c r="H38" s="29"/>
      <c r="I38" s="99">
        <v>0.2</v>
      </c>
      <c r="J38" s="98">
        <f>0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43</v>
      </c>
      <c r="F39" s="98">
        <f>ROUND((SUM(BI103:BI110) + SUM(BI130:BI154)),  2)</f>
        <v>0</v>
      </c>
      <c r="G39" s="29"/>
      <c r="H39" s="29"/>
      <c r="I39" s="99">
        <v>0</v>
      </c>
      <c r="J39" s="98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0"/>
      <c r="D41" s="101" t="s">
        <v>44</v>
      </c>
      <c r="E41" s="57"/>
      <c r="F41" s="57"/>
      <c r="G41" s="102" t="s">
        <v>45</v>
      </c>
      <c r="H41" s="103" t="s">
        <v>46</v>
      </c>
      <c r="I41" s="57"/>
      <c r="J41" s="104">
        <f>SUM(J32:J39)</f>
        <v>0</v>
      </c>
      <c r="K41" s="105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49</v>
      </c>
      <c r="E61" s="32"/>
      <c r="F61" s="106" t="s">
        <v>50</v>
      </c>
      <c r="G61" s="42" t="s">
        <v>49</v>
      </c>
      <c r="H61" s="32"/>
      <c r="I61" s="32"/>
      <c r="J61" s="107" t="s">
        <v>50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51</v>
      </c>
      <c r="E65" s="43"/>
      <c r="F65" s="43"/>
      <c r="G65" s="40" t="s">
        <v>52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49</v>
      </c>
      <c r="E76" s="32"/>
      <c r="F76" s="106" t="s">
        <v>50</v>
      </c>
      <c r="G76" s="42" t="s">
        <v>49</v>
      </c>
      <c r="H76" s="32"/>
      <c r="I76" s="32"/>
      <c r="J76" s="107" t="s">
        <v>50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24" t="str">
        <f>E7</f>
        <v>Rekonštrukcia a prístavba objektu zriadenia starostlivosti o deti do 3 rokov veku dieťaťa</v>
      </c>
      <c r="F85" s="225"/>
      <c r="G85" s="225"/>
      <c r="H85" s="22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97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5" t="str">
        <f>E9</f>
        <v xml:space="preserve">03 - SO 01.3 Preložka plynu a regulátora </v>
      </c>
      <c r="F87" s="226"/>
      <c r="G87" s="226"/>
      <c r="H87" s="226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Krompachy</v>
      </c>
      <c r="G89" s="29"/>
      <c r="H89" s="29"/>
      <c r="I89" s="24" t="s">
        <v>20</v>
      </c>
      <c r="J89" s="52" t="str">
        <f>IF(J12="","",J12)</f>
        <v>6. 4. 2021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>Mesto Krompachy</v>
      </c>
      <c r="G91" s="29"/>
      <c r="H91" s="29"/>
      <c r="I91" s="24" t="s">
        <v>28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8" t="s">
        <v>102</v>
      </c>
      <c r="D94" s="100"/>
      <c r="E94" s="100"/>
      <c r="F94" s="100"/>
      <c r="G94" s="100"/>
      <c r="H94" s="100"/>
      <c r="I94" s="100"/>
      <c r="J94" s="109" t="s">
        <v>103</v>
      </c>
      <c r="K94" s="100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0" t="s">
        <v>104</v>
      </c>
      <c r="D96" s="29"/>
      <c r="E96" s="29"/>
      <c r="F96" s="29"/>
      <c r="G96" s="29"/>
      <c r="H96" s="29"/>
      <c r="I96" s="29"/>
      <c r="J96" s="68">
        <f>J130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105</v>
      </c>
    </row>
    <row r="97" spans="1:65" s="9" customFormat="1" ht="24.95" customHeight="1">
      <c r="B97" s="111"/>
      <c r="D97" s="112" t="s">
        <v>116</v>
      </c>
      <c r="E97" s="113"/>
      <c r="F97" s="113"/>
      <c r="G97" s="113"/>
      <c r="H97" s="113"/>
      <c r="I97" s="113"/>
      <c r="J97" s="114">
        <f>J131</f>
        <v>0</v>
      </c>
      <c r="L97" s="111"/>
    </row>
    <row r="98" spans="1:65" s="10" customFormat="1" ht="19.899999999999999" customHeight="1">
      <c r="B98" s="115"/>
      <c r="D98" s="116" t="s">
        <v>1991</v>
      </c>
      <c r="E98" s="117"/>
      <c r="F98" s="117"/>
      <c r="G98" s="117"/>
      <c r="H98" s="117"/>
      <c r="I98" s="117"/>
      <c r="J98" s="118">
        <f>J132</f>
        <v>0</v>
      </c>
      <c r="L98" s="115"/>
    </row>
    <row r="99" spans="1:65" s="10" customFormat="1" ht="19.899999999999999" customHeight="1">
      <c r="B99" s="115"/>
      <c r="D99" s="116" t="s">
        <v>135</v>
      </c>
      <c r="E99" s="117"/>
      <c r="F99" s="117"/>
      <c r="G99" s="117"/>
      <c r="H99" s="117"/>
      <c r="I99" s="117"/>
      <c r="J99" s="118">
        <f>J149</f>
        <v>0</v>
      </c>
      <c r="L99" s="115"/>
    </row>
    <row r="100" spans="1:65" s="9" customFormat="1" ht="24.95" customHeight="1">
      <c r="B100" s="111"/>
      <c r="D100" s="112" t="s">
        <v>1992</v>
      </c>
      <c r="E100" s="113"/>
      <c r="F100" s="113"/>
      <c r="G100" s="113"/>
      <c r="H100" s="113"/>
      <c r="I100" s="113"/>
      <c r="J100" s="114">
        <f>J151</f>
        <v>0</v>
      </c>
      <c r="L100" s="111"/>
    </row>
    <row r="101" spans="1:65" s="2" customFormat="1" ht="21.75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3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65" s="2" customFormat="1" ht="6.9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65" s="2" customFormat="1" ht="29.25" customHeight="1">
      <c r="A103" s="29"/>
      <c r="B103" s="30"/>
      <c r="C103" s="110" t="s">
        <v>150</v>
      </c>
      <c r="D103" s="29"/>
      <c r="E103" s="29"/>
      <c r="F103" s="29"/>
      <c r="G103" s="29"/>
      <c r="H103" s="29"/>
      <c r="I103" s="29"/>
      <c r="J103" s="119">
        <f>ROUND(J104 + J105 + J106 + J107 + J108 + J109,2)</f>
        <v>0</v>
      </c>
      <c r="K103" s="29"/>
      <c r="L103" s="39"/>
      <c r="N103" s="120" t="s">
        <v>38</v>
      </c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65" s="2" customFormat="1" ht="18" customHeight="1">
      <c r="A104" s="29"/>
      <c r="B104" s="121"/>
      <c r="C104" s="122"/>
      <c r="D104" s="228" t="s">
        <v>151</v>
      </c>
      <c r="E104" s="229"/>
      <c r="F104" s="229"/>
      <c r="G104" s="122"/>
      <c r="H104" s="122"/>
      <c r="I104" s="122"/>
      <c r="J104" s="124">
        <v>0</v>
      </c>
      <c r="K104" s="122"/>
      <c r="L104" s="125"/>
      <c r="M104" s="126"/>
      <c r="N104" s="127" t="s">
        <v>40</v>
      </c>
      <c r="O104" s="126"/>
      <c r="P104" s="126"/>
      <c r="Q104" s="126"/>
      <c r="R104" s="126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22"/>
      <c r="AE104" s="122"/>
      <c r="AF104" s="126"/>
      <c r="AG104" s="126"/>
      <c r="AH104" s="126"/>
      <c r="AI104" s="126"/>
      <c r="AJ104" s="126"/>
      <c r="AK104" s="126"/>
      <c r="AL104" s="126"/>
      <c r="AM104" s="126"/>
      <c r="AN104" s="126"/>
      <c r="AO104" s="126"/>
      <c r="AP104" s="126"/>
      <c r="AQ104" s="126"/>
      <c r="AR104" s="126"/>
      <c r="AS104" s="126"/>
      <c r="AT104" s="126"/>
      <c r="AU104" s="126"/>
      <c r="AV104" s="126"/>
      <c r="AW104" s="126"/>
      <c r="AX104" s="126"/>
      <c r="AY104" s="128" t="s">
        <v>152</v>
      </c>
      <c r="AZ104" s="126"/>
      <c r="BA104" s="126"/>
      <c r="BB104" s="126"/>
      <c r="BC104" s="126"/>
      <c r="BD104" s="126"/>
      <c r="BE104" s="129">
        <f t="shared" ref="BE104:BE109" si="0">IF(N104="základná",J104,0)</f>
        <v>0</v>
      </c>
      <c r="BF104" s="129">
        <f t="shared" ref="BF104:BF109" si="1">IF(N104="znížená",J104,0)</f>
        <v>0</v>
      </c>
      <c r="BG104" s="129">
        <f t="shared" ref="BG104:BG109" si="2">IF(N104="zákl. prenesená",J104,0)</f>
        <v>0</v>
      </c>
      <c r="BH104" s="129">
        <f t="shared" ref="BH104:BH109" si="3">IF(N104="zníž. prenesená",J104,0)</f>
        <v>0</v>
      </c>
      <c r="BI104" s="129">
        <f t="shared" ref="BI104:BI109" si="4">IF(N104="nulová",J104,0)</f>
        <v>0</v>
      </c>
      <c r="BJ104" s="128" t="s">
        <v>153</v>
      </c>
      <c r="BK104" s="126"/>
      <c r="BL104" s="126"/>
      <c r="BM104" s="126"/>
    </row>
    <row r="105" spans="1:65" s="2" customFormat="1" ht="18" customHeight="1">
      <c r="A105" s="29"/>
      <c r="B105" s="121"/>
      <c r="C105" s="122"/>
      <c r="D105" s="228" t="s">
        <v>154</v>
      </c>
      <c r="E105" s="229"/>
      <c r="F105" s="229"/>
      <c r="G105" s="122"/>
      <c r="H105" s="122"/>
      <c r="I105" s="122"/>
      <c r="J105" s="124">
        <v>0</v>
      </c>
      <c r="K105" s="122"/>
      <c r="L105" s="125"/>
      <c r="M105" s="126"/>
      <c r="N105" s="127" t="s">
        <v>40</v>
      </c>
      <c r="O105" s="126"/>
      <c r="P105" s="126"/>
      <c r="Q105" s="126"/>
      <c r="R105" s="126"/>
      <c r="S105" s="122"/>
      <c r="T105" s="122"/>
      <c r="U105" s="122"/>
      <c r="V105" s="122"/>
      <c r="W105" s="122"/>
      <c r="X105" s="122"/>
      <c r="Y105" s="122"/>
      <c r="Z105" s="122"/>
      <c r="AA105" s="122"/>
      <c r="AB105" s="122"/>
      <c r="AC105" s="122"/>
      <c r="AD105" s="122"/>
      <c r="AE105" s="122"/>
      <c r="AF105" s="126"/>
      <c r="AG105" s="126"/>
      <c r="AH105" s="126"/>
      <c r="AI105" s="126"/>
      <c r="AJ105" s="126"/>
      <c r="AK105" s="126"/>
      <c r="AL105" s="126"/>
      <c r="AM105" s="126"/>
      <c r="AN105" s="126"/>
      <c r="AO105" s="126"/>
      <c r="AP105" s="126"/>
      <c r="AQ105" s="126"/>
      <c r="AR105" s="126"/>
      <c r="AS105" s="126"/>
      <c r="AT105" s="126"/>
      <c r="AU105" s="126"/>
      <c r="AV105" s="126"/>
      <c r="AW105" s="126"/>
      <c r="AX105" s="126"/>
      <c r="AY105" s="128" t="s">
        <v>152</v>
      </c>
      <c r="AZ105" s="126"/>
      <c r="BA105" s="126"/>
      <c r="BB105" s="126"/>
      <c r="BC105" s="126"/>
      <c r="BD105" s="126"/>
      <c r="BE105" s="129">
        <f t="shared" si="0"/>
        <v>0</v>
      </c>
      <c r="BF105" s="129">
        <f t="shared" si="1"/>
        <v>0</v>
      </c>
      <c r="BG105" s="129">
        <f t="shared" si="2"/>
        <v>0</v>
      </c>
      <c r="BH105" s="129">
        <f t="shared" si="3"/>
        <v>0</v>
      </c>
      <c r="BI105" s="129">
        <f t="shared" si="4"/>
        <v>0</v>
      </c>
      <c r="BJ105" s="128" t="s">
        <v>153</v>
      </c>
      <c r="BK105" s="126"/>
      <c r="BL105" s="126"/>
      <c r="BM105" s="126"/>
    </row>
    <row r="106" spans="1:65" s="2" customFormat="1" ht="18" customHeight="1">
      <c r="A106" s="29"/>
      <c r="B106" s="121"/>
      <c r="C106" s="122"/>
      <c r="D106" s="228" t="s">
        <v>155</v>
      </c>
      <c r="E106" s="229"/>
      <c r="F106" s="229"/>
      <c r="G106" s="122"/>
      <c r="H106" s="122"/>
      <c r="I106" s="122"/>
      <c r="J106" s="124">
        <v>0</v>
      </c>
      <c r="K106" s="122"/>
      <c r="L106" s="125"/>
      <c r="M106" s="126"/>
      <c r="N106" s="127" t="s">
        <v>40</v>
      </c>
      <c r="O106" s="126"/>
      <c r="P106" s="126"/>
      <c r="Q106" s="126"/>
      <c r="R106" s="126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6"/>
      <c r="AG106" s="126"/>
      <c r="AH106" s="126"/>
      <c r="AI106" s="126"/>
      <c r="AJ106" s="126"/>
      <c r="AK106" s="126"/>
      <c r="AL106" s="126"/>
      <c r="AM106" s="126"/>
      <c r="AN106" s="126"/>
      <c r="AO106" s="126"/>
      <c r="AP106" s="126"/>
      <c r="AQ106" s="126"/>
      <c r="AR106" s="126"/>
      <c r="AS106" s="126"/>
      <c r="AT106" s="126"/>
      <c r="AU106" s="126"/>
      <c r="AV106" s="126"/>
      <c r="AW106" s="126"/>
      <c r="AX106" s="126"/>
      <c r="AY106" s="128" t="s">
        <v>152</v>
      </c>
      <c r="AZ106" s="126"/>
      <c r="BA106" s="126"/>
      <c r="BB106" s="126"/>
      <c r="BC106" s="126"/>
      <c r="BD106" s="126"/>
      <c r="BE106" s="129">
        <f t="shared" si="0"/>
        <v>0</v>
      </c>
      <c r="BF106" s="129">
        <f t="shared" si="1"/>
        <v>0</v>
      </c>
      <c r="BG106" s="129">
        <f t="shared" si="2"/>
        <v>0</v>
      </c>
      <c r="BH106" s="129">
        <f t="shared" si="3"/>
        <v>0</v>
      </c>
      <c r="BI106" s="129">
        <f t="shared" si="4"/>
        <v>0</v>
      </c>
      <c r="BJ106" s="128" t="s">
        <v>153</v>
      </c>
      <c r="BK106" s="126"/>
      <c r="BL106" s="126"/>
      <c r="BM106" s="126"/>
    </row>
    <row r="107" spans="1:65" s="2" customFormat="1" ht="18" customHeight="1">
      <c r="A107" s="29"/>
      <c r="B107" s="121"/>
      <c r="C107" s="122"/>
      <c r="D107" s="228" t="s">
        <v>156</v>
      </c>
      <c r="E107" s="229"/>
      <c r="F107" s="229"/>
      <c r="G107" s="122"/>
      <c r="H107" s="122"/>
      <c r="I107" s="122"/>
      <c r="J107" s="124">
        <v>0</v>
      </c>
      <c r="K107" s="122"/>
      <c r="L107" s="125"/>
      <c r="M107" s="126"/>
      <c r="N107" s="127" t="s">
        <v>40</v>
      </c>
      <c r="O107" s="126"/>
      <c r="P107" s="126"/>
      <c r="Q107" s="126"/>
      <c r="R107" s="126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22"/>
      <c r="AE107" s="122"/>
      <c r="AF107" s="126"/>
      <c r="AG107" s="126"/>
      <c r="AH107" s="126"/>
      <c r="AI107" s="126"/>
      <c r="AJ107" s="126"/>
      <c r="AK107" s="126"/>
      <c r="AL107" s="126"/>
      <c r="AM107" s="126"/>
      <c r="AN107" s="126"/>
      <c r="AO107" s="126"/>
      <c r="AP107" s="126"/>
      <c r="AQ107" s="126"/>
      <c r="AR107" s="126"/>
      <c r="AS107" s="126"/>
      <c r="AT107" s="126"/>
      <c r="AU107" s="126"/>
      <c r="AV107" s="126"/>
      <c r="AW107" s="126"/>
      <c r="AX107" s="126"/>
      <c r="AY107" s="128" t="s">
        <v>152</v>
      </c>
      <c r="AZ107" s="126"/>
      <c r="BA107" s="126"/>
      <c r="BB107" s="126"/>
      <c r="BC107" s="126"/>
      <c r="BD107" s="126"/>
      <c r="BE107" s="129">
        <f t="shared" si="0"/>
        <v>0</v>
      </c>
      <c r="BF107" s="129">
        <f t="shared" si="1"/>
        <v>0</v>
      </c>
      <c r="BG107" s="129">
        <f t="shared" si="2"/>
        <v>0</v>
      </c>
      <c r="BH107" s="129">
        <f t="shared" si="3"/>
        <v>0</v>
      </c>
      <c r="BI107" s="129">
        <f t="shared" si="4"/>
        <v>0</v>
      </c>
      <c r="BJ107" s="128" t="s">
        <v>153</v>
      </c>
      <c r="BK107" s="126"/>
      <c r="BL107" s="126"/>
      <c r="BM107" s="126"/>
    </row>
    <row r="108" spans="1:65" s="2" customFormat="1" ht="18" customHeight="1">
      <c r="A108" s="29"/>
      <c r="B108" s="121"/>
      <c r="C108" s="122"/>
      <c r="D108" s="228" t="s">
        <v>157</v>
      </c>
      <c r="E108" s="229"/>
      <c r="F108" s="229"/>
      <c r="G108" s="122"/>
      <c r="H108" s="122"/>
      <c r="I108" s="122"/>
      <c r="J108" s="124">
        <v>0</v>
      </c>
      <c r="K108" s="122"/>
      <c r="L108" s="125"/>
      <c r="M108" s="126"/>
      <c r="N108" s="127" t="s">
        <v>40</v>
      </c>
      <c r="O108" s="126"/>
      <c r="P108" s="126"/>
      <c r="Q108" s="126"/>
      <c r="R108" s="126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6"/>
      <c r="AG108" s="126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  <c r="AS108" s="126"/>
      <c r="AT108" s="126"/>
      <c r="AU108" s="126"/>
      <c r="AV108" s="126"/>
      <c r="AW108" s="126"/>
      <c r="AX108" s="126"/>
      <c r="AY108" s="128" t="s">
        <v>152</v>
      </c>
      <c r="AZ108" s="126"/>
      <c r="BA108" s="126"/>
      <c r="BB108" s="126"/>
      <c r="BC108" s="126"/>
      <c r="BD108" s="126"/>
      <c r="BE108" s="129">
        <f t="shared" si="0"/>
        <v>0</v>
      </c>
      <c r="BF108" s="129">
        <f t="shared" si="1"/>
        <v>0</v>
      </c>
      <c r="BG108" s="129">
        <f t="shared" si="2"/>
        <v>0</v>
      </c>
      <c r="BH108" s="129">
        <f t="shared" si="3"/>
        <v>0</v>
      </c>
      <c r="BI108" s="129">
        <f t="shared" si="4"/>
        <v>0</v>
      </c>
      <c r="BJ108" s="128" t="s">
        <v>153</v>
      </c>
      <c r="BK108" s="126"/>
      <c r="BL108" s="126"/>
      <c r="BM108" s="126"/>
    </row>
    <row r="109" spans="1:65" s="2" customFormat="1" ht="18" customHeight="1">
      <c r="A109" s="29"/>
      <c r="B109" s="121"/>
      <c r="C109" s="122"/>
      <c r="D109" s="123" t="s">
        <v>158</v>
      </c>
      <c r="E109" s="122"/>
      <c r="F109" s="122"/>
      <c r="G109" s="122"/>
      <c r="H109" s="122"/>
      <c r="I109" s="122"/>
      <c r="J109" s="124">
        <f>ROUND(J30*T109,2)</f>
        <v>0</v>
      </c>
      <c r="K109" s="122"/>
      <c r="L109" s="125"/>
      <c r="M109" s="126"/>
      <c r="N109" s="127" t="s">
        <v>40</v>
      </c>
      <c r="O109" s="126"/>
      <c r="P109" s="126"/>
      <c r="Q109" s="126"/>
      <c r="R109" s="126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6"/>
      <c r="AG109" s="126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  <c r="AS109" s="126"/>
      <c r="AT109" s="126"/>
      <c r="AU109" s="126"/>
      <c r="AV109" s="126"/>
      <c r="AW109" s="126"/>
      <c r="AX109" s="126"/>
      <c r="AY109" s="128" t="s">
        <v>159</v>
      </c>
      <c r="AZ109" s="126"/>
      <c r="BA109" s="126"/>
      <c r="BB109" s="126"/>
      <c r="BC109" s="126"/>
      <c r="BD109" s="126"/>
      <c r="BE109" s="129">
        <f t="shared" si="0"/>
        <v>0</v>
      </c>
      <c r="BF109" s="129">
        <f t="shared" si="1"/>
        <v>0</v>
      </c>
      <c r="BG109" s="129">
        <f t="shared" si="2"/>
        <v>0</v>
      </c>
      <c r="BH109" s="129">
        <f t="shared" si="3"/>
        <v>0</v>
      </c>
      <c r="BI109" s="129">
        <f t="shared" si="4"/>
        <v>0</v>
      </c>
      <c r="BJ109" s="128" t="s">
        <v>153</v>
      </c>
      <c r="BK109" s="126"/>
      <c r="BL109" s="126"/>
      <c r="BM109" s="126"/>
    </row>
    <row r="110" spans="1:65" s="2" customFormat="1" ht="11.25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65" s="2" customFormat="1" ht="29.25" customHeight="1">
      <c r="A111" s="29"/>
      <c r="B111" s="30"/>
      <c r="C111" s="130" t="s">
        <v>160</v>
      </c>
      <c r="D111" s="100"/>
      <c r="E111" s="100"/>
      <c r="F111" s="100"/>
      <c r="G111" s="100"/>
      <c r="H111" s="100"/>
      <c r="I111" s="100"/>
      <c r="J111" s="131">
        <f>ROUND(J96+J103,2)</f>
        <v>0</v>
      </c>
      <c r="K111" s="100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65" s="2" customFormat="1" ht="6.95" customHeight="1">
      <c r="A112" s="29"/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6" spans="1:31" s="2" customFormat="1" ht="6.95" customHeight="1">
      <c r="A116" s="29"/>
      <c r="B116" s="46"/>
      <c r="C116" s="47"/>
      <c r="D116" s="47"/>
      <c r="E116" s="47"/>
      <c r="F116" s="47"/>
      <c r="G116" s="47"/>
      <c r="H116" s="47"/>
      <c r="I116" s="47"/>
      <c r="J116" s="47"/>
      <c r="K116" s="47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24.95" customHeight="1">
      <c r="A117" s="29"/>
      <c r="B117" s="30"/>
      <c r="C117" s="18" t="s">
        <v>161</v>
      </c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12" customHeight="1">
      <c r="A119" s="29"/>
      <c r="B119" s="30"/>
      <c r="C119" s="24" t="s">
        <v>14</v>
      </c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26.25" customHeight="1">
      <c r="A120" s="29"/>
      <c r="B120" s="30"/>
      <c r="C120" s="29"/>
      <c r="D120" s="29"/>
      <c r="E120" s="224" t="str">
        <f>E7</f>
        <v>Rekonštrukcia a prístavba objektu zriadenia starostlivosti o deti do 3 rokov veku dieťaťa</v>
      </c>
      <c r="F120" s="225"/>
      <c r="G120" s="225"/>
      <c r="H120" s="225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2" customHeight="1">
      <c r="A121" s="29"/>
      <c r="B121" s="30"/>
      <c r="C121" s="24" t="s">
        <v>97</v>
      </c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6.5" customHeight="1">
      <c r="A122" s="29"/>
      <c r="B122" s="30"/>
      <c r="C122" s="29"/>
      <c r="D122" s="29"/>
      <c r="E122" s="185" t="str">
        <f>E9</f>
        <v xml:space="preserve">03 - SO 01.3 Preložka plynu a regulátora </v>
      </c>
      <c r="F122" s="226"/>
      <c r="G122" s="226"/>
      <c r="H122" s="226"/>
      <c r="I122" s="2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4" t="s">
        <v>18</v>
      </c>
      <c r="D124" s="29"/>
      <c r="E124" s="29"/>
      <c r="F124" s="22" t="str">
        <f>F12</f>
        <v>Krompachy</v>
      </c>
      <c r="G124" s="29"/>
      <c r="H124" s="29"/>
      <c r="I124" s="24" t="s">
        <v>20</v>
      </c>
      <c r="J124" s="52" t="str">
        <f>IF(J12="","",J12)</f>
        <v>6. 4. 2021</v>
      </c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5.2" customHeight="1">
      <c r="A126" s="29"/>
      <c r="B126" s="30"/>
      <c r="C126" s="24" t="s">
        <v>22</v>
      </c>
      <c r="D126" s="29"/>
      <c r="E126" s="29"/>
      <c r="F126" s="22" t="str">
        <f>E15</f>
        <v>Mesto Krompachy</v>
      </c>
      <c r="G126" s="29"/>
      <c r="H126" s="29"/>
      <c r="I126" s="24" t="s">
        <v>28</v>
      </c>
      <c r="J126" s="27" t="str">
        <f>E21</f>
        <v xml:space="preserve"> </v>
      </c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2" customHeight="1">
      <c r="A127" s="29"/>
      <c r="B127" s="30"/>
      <c r="C127" s="24" t="s">
        <v>26</v>
      </c>
      <c r="D127" s="29"/>
      <c r="E127" s="29"/>
      <c r="F127" s="22" t="str">
        <f>IF(E18="","",E18)</f>
        <v>Vyplň údaj</v>
      </c>
      <c r="G127" s="29"/>
      <c r="H127" s="29"/>
      <c r="I127" s="24" t="s">
        <v>32</v>
      </c>
      <c r="J127" s="27" t="str">
        <f>E24</f>
        <v xml:space="preserve"> </v>
      </c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0.3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11" customFormat="1" ht="29.25" customHeight="1">
      <c r="A129" s="132"/>
      <c r="B129" s="133"/>
      <c r="C129" s="134" t="s">
        <v>162</v>
      </c>
      <c r="D129" s="135" t="s">
        <v>59</v>
      </c>
      <c r="E129" s="135" t="s">
        <v>55</v>
      </c>
      <c r="F129" s="135" t="s">
        <v>56</v>
      </c>
      <c r="G129" s="135" t="s">
        <v>163</v>
      </c>
      <c r="H129" s="135" t="s">
        <v>164</v>
      </c>
      <c r="I129" s="135" t="s">
        <v>165</v>
      </c>
      <c r="J129" s="136" t="s">
        <v>103</v>
      </c>
      <c r="K129" s="137" t="s">
        <v>166</v>
      </c>
      <c r="L129" s="138"/>
      <c r="M129" s="59" t="s">
        <v>1</v>
      </c>
      <c r="N129" s="60" t="s">
        <v>38</v>
      </c>
      <c r="O129" s="60" t="s">
        <v>167</v>
      </c>
      <c r="P129" s="60" t="s">
        <v>168</v>
      </c>
      <c r="Q129" s="60" t="s">
        <v>169</v>
      </c>
      <c r="R129" s="60" t="s">
        <v>170</v>
      </c>
      <c r="S129" s="60" t="s">
        <v>171</v>
      </c>
      <c r="T129" s="61" t="s">
        <v>172</v>
      </c>
      <c r="U129" s="132"/>
      <c r="V129" s="132"/>
      <c r="W129" s="132"/>
      <c r="X129" s="132"/>
      <c r="Y129" s="132"/>
      <c r="Z129" s="132"/>
      <c r="AA129" s="132"/>
      <c r="AB129" s="132"/>
      <c r="AC129" s="132"/>
      <c r="AD129" s="132"/>
      <c r="AE129" s="132"/>
    </row>
    <row r="130" spans="1:65" s="2" customFormat="1" ht="22.9" customHeight="1">
      <c r="A130" s="29"/>
      <c r="B130" s="30"/>
      <c r="C130" s="66" t="s">
        <v>99</v>
      </c>
      <c r="D130" s="29"/>
      <c r="E130" s="29"/>
      <c r="F130" s="29"/>
      <c r="G130" s="29"/>
      <c r="H130" s="29"/>
      <c r="I130" s="29"/>
      <c r="J130" s="139">
        <f>BK130</f>
        <v>0</v>
      </c>
      <c r="K130" s="29"/>
      <c r="L130" s="30"/>
      <c r="M130" s="62"/>
      <c r="N130" s="53"/>
      <c r="O130" s="63"/>
      <c r="P130" s="140">
        <f>P131+P151</f>
        <v>0</v>
      </c>
      <c r="Q130" s="63"/>
      <c r="R130" s="140">
        <f>R131+R151</f>
        <v>0</v>
      </c>
      <c r="S130" s="63"/>
      <c r="T130" s="141">
        <f>T131+T151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T130" s="14" t="s">
        <v>73</v>
      </c>
      <c r="AU130" s="14" t="s">
        <v>105</v>
      </c>
      <c r="BK130" s="142">
        <f>BK131+BK151</f>
        <v>0</v>
      </c>
    </row>
    <row r="131" spans="1:65" s="12" customFormat="1" ht="25.9" customHeight="1">
      <c r="B131" s="143"/>
      <c r="D131" s="144" t="s">
        <v>73</v>
      </c>
      <c r="E131" s="145" t="s">
        <v>588</v>
      </c>
      <c r="F131" s="145" t="s">
        <v>589</v>
      </c>
      <c r="I131" s="146"/>
      <c r="J131" s="147">
        <f>BK131</f>
        <v>0</v>
      </c>
      <c r="L131" s="143"/>
      <c r="M131" s="148"/>
      <c r="N131" s="149"/>
      <c r="O131" s="149"/>
      <c r="P131" s="150">
        <f>P132+P149</f>
        <v>0</v>
      </c>
      <c r="Q131" s="149"/>
      <c r="R131" s="150">
        <f>R132+R149</f>
        <v>0</v>
      </c>
      <c r="S131" s="149"/>
      <c r="T131" s="151">
        <f>T132+T149</f>
        <v>0</v>
      </c>
      <c r="AR131" s="144" t="s">
        <v>153</v>
      </c>
      <c r="AT131" s="152" t="s">
        <v>73</v>
      </c>
      <c r="AU131" s="152" t="s">
        <v>74</v>
      </c>
      <c r="AY131" s="144" t="s">
        <v>175</v>
      </c>
      <c r="BK131" s="153">
        <f>BK132+BK149</f>
        <v>0</v>
      </c>
    </row>
    <row r="132" spans="1:65" s="12" customFormat="1" ht="22.9" customHeight="1">
      <c r="B132" s="143"/>
      <c r="D132" s="144" t="s">
        <v>73</v>
      </c>
      <c r="E132" s="154" t="s">
        <v>1993</v>
      </c>
      <c r="F132" s="154" t="s">
        <v>1994</v>
      </c>
      <c r="I132" s="146"/>
      <c r="J132" s="155">
        <f>BK132</f>
        <v>0</v>
      </c>
      <c r="L132" s="143"/>
      <c r="M132" s="148"/>
      <c r="N132" s="149"/>
      <c r="O132" s="149"/>
      <c r="P132" s="150">
        <f>SUM(P133:P148)</f>
        <v>0</v>
      </c>
      <c r="Q132" s="149"/>
      <c r="R132" s="150">
        <f>SUM(R133:R148)</f>
        <v>0</v>
      </c>
      <c r="S132" s="149"/>
      <c r="T132" s="151">
        <f>SUM(T133:T148)</f>
        <v>0</v>
      </c>
      <c r="AR132" s="144" t="s">
        <v>153</v>
      </c>
      <c r="AT132" s="152" t="s">
        <v>73</v>
      </c>
      <c r="AU132" s="152" t="s">
        <v>82</v>
      </c>
      <c r="AY132" s="144" t="s">
        <v>175</v>
      </c>
      <c r="BK132" s="153">
        <f>SUM(BK133:BK148)</f>
        <v>0</v>
      </c>
    </row>
    <row r="133" spans="1:65" s="2" customFormat="1" ht="24.2" customHeight="1">
      <c r="A133" s="29"/>
      <c r="B133" s="121"/>
      <c r="C133" s="156" t="s">
        <v>82</v>
      </c>
      <c r="D133" s="156" t="s">
        <v>177</v>
      </c>
      <c r="E133" s="157" t="s">
        <v>1995</v>
      </c>
      <c r="F133" s="158" t="s">
        <v>1996</v>
      </c>
      <c r="G133" s="159" t="s">
        <v>396</v>
      </c>
      <c r="H133" s="160">
        <v>10</v>
      </c>
      <c r="I133" s="161"/>
      <c r="J133" s="160">
        <f t="shared" ref="J133:J148" si="5">ROUND(I133*H133,3)</f>
        <v>0</v>
      </c>
      <c r="K133" s="162"/>
      <c r="L133" s="30"/>
      <c r="M133" s="163" t="s">
        <v>1</v>
      </c>
      <c r="N133" s="164" t="s">
        <v>40</v>
      </c>
      <c r="O133" s="55"/>
      <c r="P133" s="165">
        <f t="shared" ref="P133:P148" si="6">O133*H133</f>
        <v>0</v>
      </c>
      <c r="Q133" s="165">
        <v>0</v>
      </c>
      <c r="R133" s="165">
        <f t="shared" ref="R133:R148" si="7">Q133*H133</f>
        <v>0</v>
      </c>
      <c r="S133" s="165">
        <v>0</v>
      </c>
      <c r="T133" s="166">
        <f t="shared" ref="T133:T148" si="8"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7" t="s">
        <v>204</v>
      </c>
      <c r="AT133" s="167" t="s">
        <v>177</v>
      </c>
      <c r="AU133" s="167" t="s">
        <v>153</v>
      </c>
      <c r="AY133" s="14" t="s">
        <v>175</v>
      </c>
      <c r="BE133" s="168">
        <f t="shared" ref="BE133:BE148" si="9">IF(N133="základná",J133,0)</f>
        <v>0</v>
      </c>
      <c r="BF133" s="168">
        <f t="shared" ref="BF133:BF148" si="10">IF(N133="znížená",J133,0)</f>
        <v>0</v>
      </c>
      <c r="BG133" s="168">
        <f t="shared" ref="BG133:BG148" si="11">IF(N133="zákl. prenesená",J133,0)</f>
        <v>0</v>
      </c>
      <c r="BH133" s="168">
        <f t="shared" ref="BH133:BH148" si="12">IF(N133="zníž. prenesená",J133,0)</f>
        <v>0</v>
      </c>
      <c r="BI133" s="168">
        <f t="shared" ref="BI133:BI148" si="13">IF(N133="nulová",J133,0)</f>
        <v>0</v>
      </c>
      <c r="BJ133" s="14" t="s">
        <v>153</v>
      </c>
      <c r="BK133" s="169">
        <f t="shared" ref="BK133:BK148" si="14">ROUND(I133*H133,3)</f>
        <v>0</v>
      </c>
      <c r="BL133" s="14" t="s">
        <v>204</v>
      </c>
      <c r="BM133" s="167" t="s">
        <v>153</v>
      </c>
    </row>
    <row r="134" spans="1:65" s="2" customFormat="1" ht="24.2" customHeight="1">
      <c r="A134" s="29"/>
      <c r="B134" s="121"/>
      <c r="C134" s="156" t="s">
        <v>153</v>
      </c>
      <c r="D134" s="156" t="s">
        <v>177</v>
      </c>
      <c r="E134" s="157" t="s">
        <v>1997</v>
      </c>
      <c r="F134" s="158" t="s">
        <v>1998</v>
      </c>
      <c r="G134" s="159" t="s">
        <v>396</v>
      </c>
      <c r="H134" s="160">
        <v>16</v>
      </c>
      <c r="I134" s="161"/>
      <c r="J134" s="160">
        <f t="shared" si="5"/>
        <v>0</v>
      </c>
      <c r="K134" s="162"/>
      <c r="L134" s="30"/>
      <c r="M134" s="163" t="s">
        <v>1</v>
      </c>
      <c r="N134" s="164" t="s">
        <v>40</v>
      </c>
      <c r="O134" s="55"/>
      <c r="P134" s="165">
        <f t="shared" si="6"/>
        <v>0</v>
      </c>
      <c r="Q134" s="165">
        <v>0</v>
      </c>
      <c r="R134" s="165">
        <f t="shared" si="7"/>
        <v>0</v>
      </c>
      <c r="S134" s="165">
        <v>0</v>
      </c>
      <c r="T134" s="166">
        <f t="shared" si="8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7" t="s">
        <v>204</v>
      </c>
      <c r="AT134" s="167" t="s">
        <v>177</v>
      </c>
      <c r="AU134" s="167" t="s">
        <v>153</v>
      </c>
      <c r="AY134" s="14" t="s">
        <v>175</v>
      </c>
      <c r="BE134" s="168">
        <f t="shared" si="9"/>
        <v>0</v>
      </c>
      <c r="BF134" s="168">
        <f t="shared" si="10"/>
        <v>0</v>
      </c>
      <c r="BG134" s="168">
        <f t="shared" si="11"/>
        <v>0</v>
      </c>
      <c r="BH134" s="168">
        <f t="shared" si="12"/>
        <v>0</v>
      </c>
      <c r="BI134" s="168">
        <f t="shared" si="13"/>
        <v>0</v>
      </c>
      <c r="BJ134" s="14" t="s">
        <v>153</v>
      </c>
      <c r="BK134" s="169">
        <f t="shared" si="14"/>
        <v>0</v>
      </c>
      <c r="BL134" s="14" t="s">
        <v>204</v>
      </c>
      <c r="BM134" s="167" t="s">
        <v>181</v>
      </c>
    </row>
    <row r="135" spans="1:65" s="2" customFormat="1" ht="24.2" customHeight="1">
      <c r="A135" s="29"/>
      <c r="B135" s="121"/>
      <c r="C135" s="156" t="s">
        <v>184</v>
      </c>
      <c r="D135" s="156" t="s">
        <v>177</v>
      </c>
      <c r="E135" s="157" t="s">
        <v>1999</v>
      </c>
      <c r="F135" s="158" t="s">
        <v>2000</v>
      </c>
      <c r="G135" s="159" t="s">
        <v>396</v>
      </c>
      <c r="H135" s="160">
        <v>16</v>
      </c>
      <c r="I135" s="161"/>
      <c r="J135" s="160">
        <f t="shared" si="5"/>
        <v>0</v>
      </c>
      <c r="K135" s="162"/>
      <c r="L135" s="30"/>
      <c r="M135" s="163" t="s">
        <v>1</v>
      </c>
      <c r="N135" s="164" t="s">
        <v>40</v>
      </c>
      <c r="O135" s="55"/>
      <c r="P135" s="165">
        <f t="shared" si="6"/>
        <v>0</v>
      </c>
      <c r="Q135" s="165">
        <v>0</v>
      </c>
      <c r="R135" s="165">
        <f t="shared" si="7"/>
        <v>0</v>
      </c>
      <c r="S135" s="165">
        <v>0</v>
      </c>
      <c r="T135" s="166">
        <f t="shared" si="8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7" t="s">
        <v>204</v>
      </c>
      <c r="AT135" s="167" t="s">
        <v>177</v>
      </c>
      <c r="AU135" s="167" t="s">
        <v>153</v>
      </c>
      <c r="AY135" s="14" t="s">
        <v>175</v>
      </c>
      <c r="BE135" s="168">
        <f t="shared" si="9"/>
        <v>0</v>
      </c>
      <c r="BF135" s="168">
        <f t="shared" si="10"/>
        <v>0</v>
      </c>
      <c r="BG135" s="168">
        <f t="shared" si="11"/>
        <v>0</v>
      </c>
      <c r="BH135" s="168">
        <f t="shared" si="12"/>
        <v>0</v>
      </c>
      <c r="BI135" s="168">
        <f t="shared" si="13"/>
        <v>0</v>
      </c>
      <c r="BJ135" s="14" t="s">
        <v>153</v>
      </c>
      <c r="BK135" s="169">
        <f t="shared" si="14"/>
        <v>0</v>
      </c>
      <c r="BL135" s="14" t="s">
        <v>204</v>
      </c>
      <c r="BM135" s="167" t="s">
        <v>187</v>
      </c>
    </row>
    <row r="136" spans="1:65" s="2" customFormat="1" ht="24.2" customHeight="1">
      <c r="A136" s="29"/>
      <c r="B136" s="121"/>
      <c r="C136" s="156" t="s">
        <v>181</v>
      </c>
      <c r="D136" s="156" t="s">
        <v>177</v>
      </c>
      <c r="E136" s="157" t="s">
        <v>2001</v>
      </c>
      <c r="F136" s="158" t="s">
        <v>2002</v>
      </c>
      <c r="G136" s="159" t="s">
        <v>396</v>
      </c>
      <c r="H136" s="160">
        <v>0.5</v>
      </c>
      <c r="I136" s="161"/>
      <c r="J136" s="160">
        <f t="shared" si="5"/>
        <v>0</v>
      </c>
      <c r="K136" s="162"/>
      <c r="L136" s="30"/>
      <c r="M136" s="163" t="s">
        <v>1</v>
      </c>
      <c r="N136" s="164" t="s">
        <v>40</v>
      </c>
      <c r="O136" s="55"/>
      <c r="P136" s="165">
        <f t="shared" si="6"/>
        <v>0</v>
      </c>
      <c r="Q136" s="165">
        <v>0</v>
      </c>
      <c r="R136" s="165">
        <f t="shared" si="7"/>
        <v>0</v>
      </c>
      <c r="S136" s="165">
        <v>0</v>
      </c>
      <c r="T136" s="166">
        <f t="shared" si="8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7" t="s">
        <v>204</v>
      </c>
      <c r="AT136" s="167" t="s">
        <v>177</v>
      </c>
      <c r="AU136" s="167" t="s">
        <v>153</v>
      </c>
      <c r="AY136" s="14" t="s">
        <v>175</v>
      </c>
      <c r="BE136" s="168">
        <f t="shared" si="9"/>
        <v>0</v>
      </c>
      <c r="BF136" s="168">
        <f t="shared" si="10"/>
        <v>0</v>
      </c>
      <c r="BG136" s="168">
        <f t="shared" si="11"/>
        <v>0</v>
      </c>
      <c r="BH136" s="168">
        <f t="shared" si="12"/>
        <v>0</v>
      </c>
      <c r="BI136" s="168">
        <f t="shared" si="13"/>
        <v>0</v>
      </c>
      <c r="BJ136" s="14" t="s">
        <v>153</v>
      </c>
      <c r="BK136" s="169">
        <f t="shared" si="14"/>
        <v>0</v>
      </c>
      <c r="BL136" s="14" t="s">
        <v>204</v>
      </c>
      <c r="BM136" s="167" t="s">
        <v>190</v>
      </c>
    </row>
    <row r="137" spans="1:65" s="2" customFormat="1" ht="24.2" customHeight="1">
      <c r="A137" s="29"/>
      <c r="B137" s="121"/>
      <c r="C137" s="156" t="s">
        <v>191</v>
      </c>
      <c r="D137" s="156" t="s">
        <v>177</v>
      </c>
      <c r="E137" s="157" t="s">
        <v>2003</v>
      </c>
      <c r="F137" s="158" t="s">
        <v>2004</v>
      </c>
      <c r="G137" s="159" t="s">
        <v>396</v>
      </c>
      <c r="H137" s="160">
        <v>1</v>
      </c>
      <c r="I137" s="161"/>
      <c r="J137" s="160">
        <f t="shared" si="5"/>
        <v>0</v>
      </c>
      <c r="K137" s="162"/>
      <c r="L137" s="30"/>
      <c r="M137" s="163" t="s">
        <v>1</v>
      </c>
      <c r="N137" s="164" t="s">
        <v>40</v>
      </c>
      <c r="O137" s="55"/>
      <c r="P137" s="165">
        <f t="shared" si="6"/>
        <v>0</v>
      </c>
      <c r="Q137" s="165">
        <v>0</v>
      </c>
      <c r="R137" s="165">
        <f t="shared" si="7"/>
        <v>0</v>
      </c>
      <c r="S137" s="165">
        <v>0</v>
      </c>
      <c r="T137" s="166">
        <f t="shared" si="8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7" t="s">
        <v>204</v>
      </c>
      <c r="AT137" s="167" t="s">
        <v>177</v>
      </c>
      <c r="AU137" s="167" t="s">
        <v>153</v>
      </c>
      <c r="AY137" s="14" t="s">
        <v>175</v>
      </c>
      <c r="BE137" s="168">
        <f t="shared" si="9"/>
        <v>0</v>
      </c>
      <c r="BF137" s="168">
        <f t="shared" si="10"/>
        <v>0</v>
      </c>
      <c r="BG137" s="168">
        <f t="shared" si="11"/>
        <v>0</v>
      </c>
      <c r="BH137" s="168">
        <f t="shared" si="12"/>
        <v>0</v>
      </c>
      <c r="BI137" s="168">
        <f t="shared" si="13"/>
        <v>0</v>
      </c>
      <c r="BJ137" s="14" t="s">
        <v>153</v>
      </c>
      <c r="BK137" s="169">
        <f t="shared" si="14"/>
        <v>0</v>
      </c>
      <c r="BL137" s="14" t="s">
        <v>204</v>
      </c>
      <c r="BM137" s="167" t="s">
        <v>194</v>
      </c>
    </row>
    <row r="138" spans="1:65" s="2" customFormat="1" ht="14.45" customHeight="1">
      <c r="A138" s="29"/>
      <c r="B138" s="121"/>
      <c r="C138" s="156" t="s">
        <v>187</v>
      </c>
      <c r="D138" s="156" t="s">
        <v>177</v>
      </c>
      <c r="E138" s="157" t="s">
        <v>2005</v>
      </c>
      <c r="F138" s="158" t="s">
        <v>2006</v>
      </c>
      <c r="G138" s="159" t="s">
        <v>396</v>
      </c>
      <c r="H138" s="160">
        <v>1</v>
      </c>
      <c r="I138" s="161"/>
      <c r="J138" s="160">
        <f t="shared" si="5"/>
        <v>0</v>
      </c>
      <c r="K138" s="162"/>
      <c r="L138" s="30"/>
      <c r="M138" s="163" t="s">
        <v>1</v>
      </c>
      <c r="N138" s="164" t="s">
        <v>40</v>
      </c>
      <c r="O138" s="55"/>
      <c r="P138" s="165">
        <f t="shared" si="6"/>
        <v>0</v>
      </c>
      <c r="Q138" s="165">
        <v>0</v>
      </c>
      <c r="R138" s="165">
        <f t="shared" si="7"/>
        <v>0</v>
      </c>
      <c r="S138" s="165">
        <v>0</v>
      </c>
      <c r="T138" s="166">
        <f t="shared" si="8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7" t="s">
        <v>204</v>
      </c>
      <c r="AT138" s="167" t="s">
        <v>177</v>
      </c>
      <c r="AU138" s="167" t="s">
        <v>153</v>
      </c>
      <c r="AY138" s="14" t="s">
        <v>175</v>
      </c>
      <c r="BE138" s="168">
        <f t="shared" si="9"/>
        <v>0</v>
      </c>
      <c r="BF138" s="168">
        <f t="shared" si="10"/>
        <v>0</v>
      </c>
      <c r="BG138" s="168">
        <f t="shared" si="11"/>
        <v>0</v>
      </c>
      <c r="BH138" s="168">
        <f t="shared" si="12"/>
        <v>0</v>
      </c>
      <c r="BI138" s="168">
        <f t="shared" si="13"/>
        <v>0</v>
      </c>
      <c r="BJ138" s="14" t="s">
        <v>153</v>
      </c>
      <c r="BK138" s="169">
        <f t="shared" si="14"/>
        <v>0</v>
      </c>
      <c r="BL138" s="14" t="s">
        <v>204</v>
      </c>
      <c r="BM138" s="167" t="s">
        <v>197</v>
      </c>
    </row>
    <row r="139" spans="1:65" s="2" customFormat="1" ht="24.2" customHeight="1">
      <c r="A139" s="29"/>
      <c r="B139" s="121"/>
      <c r="C139" s="170" t="s">
        <v>198</v>
      </c>
      <c r="D139" s="170" t="s">
        <v>220</v>
      </c>
      <c r="E139" s="171" t="s">
        <v>2007</v>
      </c>
      <c r="F139" s="172" t="s">
        <v>2008</v>
      </c>
      <c r="G139" s="173" t="s">
        <v>396</v>
      </c>
      <c r="H139" s="174">
        <v>1</v>
      </c>
      <c r="I139" s="175"/>
      <c r="J139" s="174">
        <f t="shared" si="5"/>
        <v>0</v>
      </c>
      <c r="K139" s="176"/>
      <c r="L139" s="177"/>
      <c r="M139" s="178" t="s">
        <v>1</v>
      </c>
      <c r="N139" s="179" t="s">
        <v>40</v>
      </c>
      <c r="O139" s="55"/>
      <c r="P139" s="165">
        <f t="shared" si="6"/>
        <v>0</v>
      </c>
      <c r="Q139" s="165">
        <v>0</v>
      </c>
      <c r="R139" s="165">
        <f t="shared" si="7"/>
        <v>0</v>
      </c>
      <c r="S139" s="165">
        <v>0</v>
      </c>
      <c r="T139" s="166">
        <f t="shared" si="8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7" t="s">
        <v>235</v>
      </c>
      <c r="AT139" s="167" t="s">
        <v>220</v>
      </c>
      <c r="AU139" s="167" t="s">
        <v>153</v>
      </c>
      <c r="AY139" s="14" t="s">
        <v>175</v>
      </c>
      <c r="BE139" s="168">
        <f t="shared" si="9"/>
        <v>0</v>
      </c>
      <c r="BF139" s="168">
        <f t="shared" si="10"/>
        <v>0</v>
      </c>
      <c r="BG139" s="168">
        <f t="shared" si="11"/>
        <v>0</v>
      </c>
      <c r="BH139" s="168">
        <f t="shared" si="12"/>
        <v>0</v>
      </c>
      <c r="BI139" s="168">
        <f t="shared" si="13"/>
        <v>0</v>
      </c>
      <c r="BJ139" s="14" t="s">
        <v>153</v>
      </c>
      <c r="BK139" s="169">
        <f t="shared" si="14"/>
        <v>0</v>
      </c>
      <c r="BL139" s="14" t="s">
        <v>204</v>
      </c>
      <c r="BM139" s="167" t="s">
        <v>201</v>
      </c>
    </row>
    <row r="140" spans="1:65" s="2" customFormat="1" ht="14.45" customHeight="1">
      <c r="A140" s="29"/>
      <c r="B140" s="121"/>
      <c r="C140" s="170" t="s">
        <v>190</v>
      </c>
      <c r="D140" s="170" t="s">
        <v>220</v>
      </c>
      <c r="E140" s="171" t="s">
        <v>2009</v>
      </c>
      <c r="F140" s="172" t="s">
        <v>2010</v>
      </c>
      <c r="G140" s="173" t="s">
        <v>284</v>
      </c>
      <c r="H140" s="174">
        <v>1</v>
      </c>
      <c r="I140" s="175"/>
      <c r="J140" s="174">
        <f t="shared" si="5"/>
        <v>0</v>
      </c>
      <c r="K140" s="176"/>
      <c r="L140" s="177"/>
      <c r="M140" s="178" t="s">
        <v>1</v>
      </c>
      <c r="N140" s="179" t="s">
        <v>40</v>
      </c>
      <c r="O140" s="55"/>
      <c r="P140" s="165">
        <f t="shared" si="6"/>
        <v>0</v>
      </c>
      <c r="Q140" s="165">
        <v>0</v>
      </c>
      <c r="R140" s="165">
        <f t="shared" si="7"/>
        <v>0</v>
      </c>
      <c r="S140" s="165">
        <v>0</v>
      </c>
      <c r="T140" s="166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7" t="s">
        <v>235</v>
      </c>
      <c r="AT140" s="167" t="s">
        <v>220</v>
      </c>
      <c r="AU140" s="167" t="s">
        <v>153</v>
      </c>
      <c r="AY140" s="14" t="s">
        <v>175</v>
      </c>
      <c r="BE140" s="168">
        <f t="shared" si="9"/>
        <v>0</v>
      </c>
      <c r="BF140" s="168">
        <f t="shared" si="10"/>
        <v>0</v>
      </c>
      <c r="BG140" s="168">
        <f t="shared" si="11"/>
        <v>0</v>
      </c>
      <c r="BH140" s="168">
        <f t="shared" si="12"/>
        <v>0</v>
      </c>
      <c r="BI140" s="168">
        <f t="shared" si="13"/>
        <v>0</v>
      </c>
      <c r="BJ140" s="14" t="s">
        <v>153</v>
      </c>
      <c r="BK140" s="169">
        <f t="shared" si="14"/>
        <v>0</v>
      </c>
      <c r="BL140" s="14" t="s">
        <v>204</v>
      </c>
      <c r="BM140" s="167" t="s">
        <v>204</v>
      </c>
    </row>
    <row r="141" spans="1:65" s="2" customFormat="1" ht="24.2" customHeight="1">
      <c r="A141" s="29"/>
      <c r="B141" s="121"/>
      <c r="C141" s="156" t="s">
        <v>205</v>
      </c>
      <c r="D141" s="156" t="s">
        <v>177</v>
      </c>
      <c r="E141" s="157" t="s">
        <v>2011</v>
      </c>
      <c r="F141" s="158" t="s">
        <v>2012</v>
      </c>
      <c r="G141" s="159" t="s">
        <v>284</v>
      </c>
      <c r="H141" s="160">
        <v>1</v>
      </c>
      <c r="I141" s="161"/>
      <c r="J141" s="160">
        <f t="shared" si="5"/>
        <v>0</v>
      </c>
      <c r="K141" s="162"/>
      <c r="L141" s="30"/>
      <c r="M141" s="163" t="s">
        <v>1</v>
      </c>
      <c r="N141" s="164" t="s">
        <v>40</v>
      </c>
      <c r="O141" s="55"/>
      <c r="P141" s="165">
        <f t="shared" si="6"/>
        <v>0</v>
      </c>
      <c r="Q141" s="165">
        <v>0</v>
      </c>
      <c r="R141" s="165">
        <f t="shared" si="7"/>
        <v>0</v>
      </c>
      <c r="S141" s="165">
        <v>0</v>
      </c>
      <c r="T141" s="166">
        <f t="shared" si="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7" t="s">
        <v>204</v>
      </c>
      <c r="AT141" s="167" t="s">
        <v>177</v>
      </c>
      <c r="AU141" s="167" t="s">
        <v>153</v>
      </c>
      <c r="AY141" s="14" t="s">
        <v>175</v>
      </c>
      <c r="BE141" s="168">
        <f t="shared" si="9"/>
        <v>0</v>
      </c>
      <c r="BF141" s="168">
        <f t="shared" si="10"/>
        <v>0</v>
      </c>
      <c r="BG141" s="168">
        <f t="shared" si="11"/>
        <v>0</v>
      </c>
      <c r="BH141" s="168">
        <f t="shared" si="12"/>
        <v>0</v>
      </c>
      <c r="BI141" s="168">
        <f t="shared" si="13"/>
        <v>0</v>
      </c>
      <c r="BJ141" s="14" t="s">
        <v>153</v>
      </c>
      <c r="BK141" s="169">
        <f t="shared" si="14"/>
        <v>0</v>
      </c>
      <c r="BL141" s="14" t="s">
        <v>204</v>
      </c>
      <c r="BM141" s="167" t="s">
        <v>208</v>
      </c>
    </row>
    <row r="142" spans="1:65" s="2" customFormat="1" ht="24.2" customHeight="1">
      <c r="A142" s="29"/>
      <c r="B142" s="121"/>
      <c r="C142" s="156" t="s">
        <v>194</v>
      </c>
      <c r="D142" s="156" t="s">
        <v>177</v>
      </c>
      <c r="E142" s="157" t="s">
        <v>2013</v>
      </c>
      <c r="F142" s="158" t="s">
        <v>2014</v>
      </c>
      <c r="G142" s="159" t="s">
        <v>396</v>
      </c>
      <c r="H142" s="160">
        <v>1</v>
      </c>
      <c r="I142" s="161"/>
      <c r="J142" s="160">
        <f t="shared" si="5"/>
        <v>0</v>
      </c>
      <c r="K142" s="162"/>
      <c r="L142" s="30"/>
      <c r="M142" s="163" t="s">
        <v>1</v>
      </c>
      <c r="N142" s="164" t="s">
        <v>40</v>
      </c>
      <c r="O142" s="55"/>
      <c r="P142" s="165">
        <f t="shared" si="6"/>
        <v>0</v>
      </c>
      <c r="Q142" s="165">
        <v>0</v>
      </c>
      <c r="R142" s="165">
        <f t="shared" si="7"/>
        <v>0</v>
      </c>
      <c r="S142" s="165">
        <v>0</v>
      </c>
      <c r="T142" s="166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7" t="s">
        <v>204</v>
      </c>
      <c r="AT142" s="167" t="s">
        <v>177</v>
      </c>
      <c r="AU142" s="167" t="s">
        <v>153</v>
      </c>
      <c r="AY142" s="14" t="s">
        <v>175</v>
      </c>
      <c r="BE142" s="168">
        <f t="shared" si="9"/>
        <v>0</v>
      </c>
      <c r="BF142" s="168">
        <f t="shared" si="10"/>
        <v>0</v>
      </c>
      <c r="BG142" s="168">
        <f t="shared" si="11"/>
        <v>0</v>
      </c>
      <c r="BH142" s="168">
        <f t="shared" si="12"/>
        <v>0</v>
      </c>
      <c r="BI142" s="168">
        <f t="shared" si="13"/>
        <v>0</v>
      </c>
      <c r="BJ142" s="14" t="s">
        <v>153</v>
      </c>
      <c r="BK142" s="169">
        <f t="shared" si="14"/>
        <v>0</v>
      </c>
      <c r="BL142" s="14" t="s">
        <v>204</v>
      </c>
      <c r="BM142" s="167" t="s">
        <v>7</v>
      </c>
    </row>
    <row r="143" spans="1:65" s="2" customFormat="1" ht="24.2" customHeight="1">
      <c r="A143" s="29"/>
      <c r="B143" s="121"/>
      <c r="C143" s="156" t="s">
        <v>212</v>
      </c>
      <c r="D143" s="156" t="s">
        <v>177</v>
      </c>
      <c r="E143" s="157" t="s">
        <v>2015</v>
      </c>
      <c r="F143" s="158" t="s">
        <v>2016</v>
      </c>
      <c r="G143" s="159" t="s">
        <v>284</v>
      </c>
      <c r="H143" s="160">
        <v>1</v>
      </c>
      <c r="I143" s="161"/>
      <c r="J143" s="160">
        <f t="shared" si="5"/>
        <v>0</v>
      </c>
      <c r="K143" s="162"/>
      <c r="L143" s="30"/>
      <c r="M143" s="163" t="s">
        <v>1</v>
      </c>
      <c r="N143" s="164" t="s">
        <v>40</v>
      </c>
      <c r="O143" s="55"/>
      <c r="P143" s="165">
        <f t="shared" si="6"/>
        <v>0</v>
      </c>
      <c r="Q143" s="165">
        <v>0</v>
      </c>
      <c r="R143" s="165">
        <f t="shared" si="7"/>
        <v>0</v>
      </c>
      <c r="S143" s="165">
        <v>0</v>
      </c>
      <c r="T143" s="166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7" t="s">
        <v>204</v>
      </c>
      <c r="AT143" s="167" t="s">
        <v>177</v>
      </c>
      <c r="AU143" s="167" t="s">
        <v>153</v>
      </c>
      <c r="AY143" s="14" t="s">
        <v>175</v>
      </c>
      <c r="BE143" s="168">
        <f t="shared" si="9"/>
        <v>0</v>
      </c>
      <c r="BF143" s="168">
        <f t="shared" si="10"/>
        <v>0</v>
      </c>
      <c r="BG143" s="168">
        <f t="shared" si="11"/>
        <v>0</v>
      </c>
      <c r="BH143" s="168">
        <f t="shared" si="12"/>
        <v>0</v>
      </c>
      <c r="BI143" s="168">
        <f t="shared" si="13"/>
        <v>0</v>
      </c>
      <c r="BJ143" s="14" t="s">
        <v>153</v>
      </c>
      <c r="BK143" s="169">
        <f t="shared" si="14"/>
        <v>0</v>
      </c>
      <c r="BL143" s="14" t="s">
        <v>204</v>
      </c>
      <c r="BM143" s="167" t="s">
        <v>215</v>
      </c>
    </row>
    <row r="144" spans="1:65" s="2" customFormat="1" ht="24.2" customHeight="1">
      <c r="A144" s="29"/>
      <c r="B144" s="121"/>
      <c r="C144" s="156" t="s">
        <v>197</v>
      </c>
      <c r="D144" s="156" t="s">
        <v>177</v>
      </c>
      <c r="E144" s="157" t="s">
        <v>2017</v>
      </c>
      <c r="F144" s="158" t="s">
        <v>2018</v>
      </c>
      <c r="G144" s="159" t="s">
        <v>284</v>
      </c>
      <c r="H144" s="160">
        <v>2</v>
      </c>
      <c r="I144" s="161"/>
      <c r="J144" s="160">
        <f t="shared" si="5"/>
        <v>0</v>
      </c>
      <c r="K144" s="162"/>
      <c r="L144" s="30"/>
      <c r="M144" s="163" t="s">
        <v>1</v>
      </c>
      <c r="N144" s="164" t="s">
        <v>40</v>
      </c>
      <c r="O144" s="55"/>
      <c r="P144" s="165">
        <f t="shared" si="6"/>
        <v>0</v>
      </c>
      <c r="Q144" s="165">
        <v>0</v>
      </c>
      <c r="R144" s="165">
        <f t="shared" si="7"/>
        <v>0</v>
      </c>
      <c r="S144" s="165">
        <v>0</v>
      </c>
      <c r="T144" s="166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7" t="s">
        <v>204</v>
      </c>
      <c r="AT144" s="167" t="s">
        <v>177</v>
      </c>
      <c r="AU144" s="167" t="s">
        <v>153</v>
      </c>
      <c r="AY144" s="14" t="s">
        <v>175</v>
      </c>
      <c r="BE144" s="168">
        <f t="shared" si="9"/>
        <v>0</v>
      </c>
      <c r="BF144" s="168">
        <f t="shared" si="10"/>
        <v>0</v>
      </c>
      <c r="BG144" s="168">
        <f t="shared" si="11"/>
        <v>0</v>
      </c>
      <c r="BH144" s="168">
        <f t="shared" si="12"/>
        <v>0</v>
      </c>
      <c r="BI144" s="168">
        <f t="shared" si="13"/>
        <v>0</v>
      </c>
      <c r="BJ144" s="14" t="s">
        <v>153</v>
      </c>
      <c r="BK144" s="169">
        <f t="shared" si="14"/>
        <v>0</v>
      </c>
      <c r="BL144" s="14" t="s">
        <v>204</v>
      </c>
      <c r="BM144" s="167" t="s">
        <v>218</v>
      </c>
    </row>
    <row r="145" spans="1:65" s="2" customFormat="1" ht="24.2" customHeight="1">
      <c r="A145" s="29"/>
      <c r="B145" s="121"/>
      <c r="C145" s="156" t="s">
        <v>219</v>
      </c>
      <c r="D145" s="156" t="s">
        <v>177</v>
      </c>
      <c r="E145" s="157" t="s">
        <v>2019</v>
      </c>
      <c r="F145" s="158" t="s">
        <v>2020</v>
      </c>
      <c r="G145" s="159" t="s">
        <v>284</v>
      </c>
      <c r="H145" s="160">
        <v>1</v>
      </c>
      <c r="I145" s="161"/>
      <c r="J145" s="160">
        <f t="shared" si="5"/>
        <v>0</v>
      </c>
      <c r="K145" s="162"/>
      <c r="L145" s="30"/>
      <c r="M145" s="163" t="s">
        <v>1</v>
      </c>
      <c r="N145" s="164" t="s">
        <v>40</v>
      </c>
      <c r="O145" s="55"/>
      <c r="P145" s="165">
        <f t="shared" si="6"/>
        <v>0</v>
      </c>
      <c r="Q145" s="165">
        <v>0</v>
      </c>
      <c r="R145" s="165">
        <f t="shared" si="7"/>
        <v>0</v>
      </c>
      <c r="S145" s="165">
        <v>0</v>
      </c>
      <c r="T145" s="166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7" t="s">
        <v>204</v>
      </c>
      <c r="AT145" s="167" t="s">
        <v>177</v>
      </c>
      <c r="AU145" s="167" t="s">
        <v>153</v>
      </c>
      <c r="AY145" s="14" t="s">
        <v>175</v>
      </c>
      <c r="BE145" s="168">
        <f t="shared" si="9"/>
        <v>0</v>
      </c>
      <c r="BF145" s="168">
        <f t="shared" si="10"/>
        <v>0</v>
      </c>
      <c r="BG145" s="168">
        <f t="shared" si="11"/>
        <v>0</v>
      </c>
      <c r="BH145" s="168">
        <f t="shared" si="12"/>
        <v>0</v>
      </c>
      <c r="BI145" s="168">
        <f t="shared" si="13"/>
        <v>0</v>
      </c>
      <c r="BJ145" s="14" t="s">
        <v>153</v>
      </c>
      <c r="BK145" s="169">
        <f t="shared" si="14"/>
        <v>0</v>
      </c>
      <c r="BL145" s="14" t="s">
        <v>204</v>
      </c>
      <c r="BM145" s="167" t="s">
        <v>223</v>
      </c>
    </row>
    <row r="146" spans="1:65" s="2" customFormat="1" ht="37.9" customHeight="1">
      <c r="A146" s="29"/>
      <c r="B146" s="121"/>
      <c r="C146" s="170" t="s">
        <v>201</v>
      </c>
      <c r="D146" s="170" t="s">
        <v>220</v>
      </c>
      <c r="E146" s="171" t="s">
        <v>2021</v>
      </c>
      <c r="F146" s="172" t="s">
        <v>2022</v>
      </c>
      <c r="G146" s="173" t="s">
        <v>284</v>
      </c>
      <c r="H146" s="174">
        <v>1</v>
      </c>
      <c r="I146" s="175"/>
      <c r="J146" s="174">
        <f t="shared" si="5"/>
        <v>0</v>
      </c>
      <c r="K146" s="176"/>
      <c r="L146" s="177"/>
      <c r="M146" s="178" t="s">
        <v>1</v>
      </c>
      <c r="N146" s="179" t="s">
        <v>40</v>
      </c>
      <c r="O146" s="55"/>
      <c r="P146" s="165">
        <f t="shared" si="6"/>
        <v>0</v>
      </c>
      <c r="Q146" s="165">
        <v>0</v>
      </c>
      <c r="R146" s="165">
        <f t="shared" si="7"/>
        <v>0</v>
      </c>
      <c r="S146" s="165">
        <v>0</v>
      </c>
      <c r="T146" s="166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7" t="s">
        <v>235</v>
      </c>
      <c r="AT146" s="167" t="s">
        <v>220</v>
      </c>
      <c r="AU146" s="167" t="s">
        <v>153</v>
      </c>
      <c r="AY146" s="14" t="s">
        <v>175</v>
      </c>
      <c r="BE146" s="168">
        <f t="shared" si="9"/>
        <v>0</v>
      </c>
      <c r="BF146" s="168">
        <f t="shared" si="10"/>
        <v>0</v>
      </c>
      <c r="BG146" s="168">
        <f t="shared" si="11"/>
        <v>0</v>
      </c>
      <c r="BH146" s="168">
        <f t="shared" si="12"/>
        <v>0</v>
      </c>
      <c r="BI146" s="168">
        <f t="shared" si="13"/>
        <v>0</v>
      </c>
      <c r="BJ146" s="14" t="s">
        <v>153</v>
      </c>
      <c r="BK146" s="169">
        <f t="shared" si="14"/>
        <v>0</v>
      </c>
      <c r="BL146" s="14" t="s">
        <v>204</v>
      </c>
      <c r="BM146" s="167" t="s">
        <v>227</v>
      </c>
    </row>
    <row r="147" spans="1:65" s="2" customFormat="1" ht="24.2" customHeight="1">
      <c r="A147" s="29"/>
      <c r="B147" s="121"/>
      <c r="C147" s="156" t="s">
        <v>229</v>
      </c>
      <c r="D147" s="156" t="s">
        <v>177</v>
      </c>
      <c r="E147" s="157" t="s">
        <v>2023</v>
      </c>
      <c r="F147" s="158" t="s">
        <v>2024</v>
      </c>
      <c r="G147" s="159" t="s">
        <v>211</v>
      </c>
      <c r="H147" s="160">
        <v>0.06</v>
      </c>
      <c r="I147" s="161"/>
      <c r="J147" s="160">
        <f t="shared" si="5"/>
        <v>0</v>
      </c>
      <c r="K147" s="162"/>
      <c r="L147" s="30"/>
      <c r="M147" s="163" t="s">
        <v>1</v>
      </c>
      <c r="N147" s="164" t="s">
        <v>40</v>
      </c>
      <c r="O147" s="55"/>
      <c r="P147" s="165">
        <f t="shared" si="6"/>
        <v>0</v>
      </c>
      <c r="Q147" s="165">
        <v>0</v>
      </c>
      <c r="R147" s="165">
        <f t="shared" si="7"/>
        <v>0</v>
      </c>
      <c r="S147" s="165">
        <v>0</v>
      </c>
      <c r="T147" s="166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7" t="s">
        <v>204</v>
      </c>
      <c r="AT147" s="167" t="s">
        <v>177</v>
      </c>
      <c r="AU147" s="167" t="s">
        <v>153</v>
      </c>
      <c r="AY147" s="14" t="s">
        <v>175</v>
      </c>
      <c r="BE147" s="168">
        <f t="shared" si="9"/>
        <v>0</v>
      </c>
      <c r="BF147" s="168">
        <f t="shared" si="10"/>
        <v>0</v>
      </c>
      <c r="BG147" s="168">
        <f t="shared" si="11"/>
        <v>0</v>
      </c>
      <c r="BH147" s="168">
        <f t="shared" si="12"/>
        <v>0</v>
      </c>
      <c r="BI147" s="168">
        <f t="shared" si="13"/>
        <v>0</v>
      </c>
      <c r="BJ147" s="14" t="s">
        <v>153</v>
      </c>
      <c r="BK147" s="169">
        <f t="shared" si="14"/>
        <v>0</v>
      </c>
      <c r="BL147" s="14" t="s">
        <v>204</v>
      </c>
      <c r="BM147" s="167" t="s">
        <v>232</v>
      </c>
    </row>
    <row r="148" spans="1:65" s="2" customFormat="1" ht="24.2" customHeight="1">
      <c r="A148" s="29"/>
      <c r="B148" s="121"/>
      <c r="C148" s="156" t="s">
        <v>204</v>
      </c>
      <c r="D148" s="156" t="s">
        <v>177</v>
      </c>
      <c r="E148" s="157" t="s">
        <v>2025</v>
      </c>
      <c r="F148" s="158" t="s">
        <v>2026</v>
      </c>
      <c r="G148" s="159" t="s">
        <v>211</v>
      </c>
      <c r="H148" s="160">
        <v>0.111</v>
      </c>
      <c r="I148" s="161"/>
      <c r="J148" s="160">
        <f t="shared" si="5"/>
        <v>0</v>
      </c>
      <c r="K148" s="162"/>
      <c r="L148" s="30"/>
      <c r="M148" s="163" t="s">
        <v>1</v>
      </c>
      <c r="N148" s="164" t="s">
        <v>40</v>
      </c>
      <c r="O148" s="55"/>
      <c r="P148" s="165">
        <f t="shared" si="6"/>
        <v>0</v>
      </c>
      <c r="Q148" s="165">
        <v>0</v>
      </c>
      <c r="R148" s="165">
        <f t="shared" si="7"/>
        <v>0</v>
      </c>
      <c r="S148" s="165">
        <v>0</v>
      </c>
      <c r="T148" s="166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7" t="s">
        <v>204</v>
      </c>
      <c r="AT148" s="167" t="s">
        <v>177</v>
      </c>
      <c r="AU148" s="167" t="s">
        <v>153</v>
      </c>
      <c r="AY148" s="14" t="s">
        <v>175</v>
      </c>
      <c r="BE148" s="168">
        <f t="shared" si="9"/>
        <v>0</v>
      </c>
      <c r="BF148" s="168">
        <f t="shared" si="10"/>
        <v>0</v>
      </c>
      <c r="BG148" s="168">
        <f t="shared" si="11"/>
        <v>0</v>
      </c>
      <c r="BH148" s="168">
        <f t="shared" si="12"/>
        <v>0</v>
      </c>
      <c r="BI148" s="168">
        <f t="shared" si="13"/>
        <v>0</v>
      </c>
      <c r="BJ148" s="14" t="s">
        <v>153</v>
      </c>
      <c r="BK148" s="169">
        <f t="shared" si="14"/>
        <v>0</v>
      </c>
      <c r="BL148" s="14" t="s">
        <v>204</v>
      </c>
      <c r="BM148" s="167" t="s">
        <v>235</v>
      </c>
    </row>
    <row r="149" spans="1:65" s="12" customFormat="1" ht="22.9" customHeight="1">
      <c r="B149" s="143"/>
      <c r="D149" s="144" t="s">
        <v>73</v>
      </c>
      <c r="E149" s="154" t="s">
        <v>1513</v>
      </c>
      <c r="F149" s="154" t="s">
        <v>1514</v>
      </c>
      <c r="I149" s="146"/>
      <c r="J149" s="155">
        <f>BK149</f>
        <v>0</v>
      </c>
      <c r="L149" s="143"/>
      <c r="M149" s="148"/>
      <c r="N149" s="149"/>
      <c r="O149" s="149"/>
      <c r="P149" s="150">
        <f>P150</f>
        <v>0</v>
      </c>
      <c r="Q149" s="149"/>
      <c r="R149" s="150">
        <f>R150</f>
        <v>0</v>
      </c>
      <c r="S149" s="149"/>
      <c r="T149" s="151">
        <f>T150</f>
        <v>0</v>
      </c>
      <c r="AR149" s="144" t="s">
        <v>153</v>
      </c>
      <c r="AT149" s="152" t="s">
        <v>73</v>
      </c>
      <c r="AU149" s="152" t="s">
        <v>82</v>
      </c>
      <c r="AY149" s="144" t="s">
        <v>175</v>
      </c>
      <c r="BK149" s="153">
        <f>BK150</f>
        <v>0</v>
      </c>
    </row>
    <row r="150" spans="1:65" s="2" customFormat="1" ht="24.2" customHeight="1">
      <c r="A150" s="29"/>
      <c r="B150" s="121"/>
      <c r="C150" s="156" t="s">
        <v>236</v>
      </c>
      <c r="D150" s="156" t="s">
        <v>177</v>
      </c>
      <c r="E150" s="157" t="s">
        <v>2027</v>
      </c>
      <c r="F150" s="158" t="s">
        <v>2028</v>
      </c>
      <c r="G150" s="159" t="s">
        <v>396</v>
      </c>
      <c r="H150" s="160">
        <v>26</v>
      </c>
      <c r="I150" s="161"/>
      <c r="J150" s="160">
        <f>ROUND(I150*H150,3)</f>
        <v>0</v>
      </c>
      <c r="K150" s="162"/>
      <c r="L150" s="30"/>
      <c r="M150" s="163" t="s">
        <v>1</v>
      </c>
      <c r="N150" s="164" t="s">
        <v>40</v>
      </c>
      <c r="O150" s="55"/>
      <c r="P150" s="165">
        <f>O150*H150</f>
        <v>0</v>
      </c>
      <c r="Q150" s="165">
        <v>0</v>
      </c>
      <c r="R150" s="165">
        <f>Q150*H150</f>
        <v>0</v>
      </c>
      <c r="S150" s="165">
        <v>0</v>
      </c>
      <c r="T150" s="166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7" t="s">
        <v>204</v>
      </c>
      <c r="AT150" s="167" t="s">
        <v>177</v>
      </c>
      <c r="AU150" s="167" t="s">
        <v>153</v>
      </c>
      <c r="AY150" s="14" t="s">
        <v>175</v>
      </c>
      <c r="BE150" s="168">
        <f>IF(N150="základná",J150,0)</f>
        <v>0</v>
      </c>
      <c r="BF150" s="168">
        <f>IF(N150="znížená",J150,0)</f>
        <v>0</v>
      </c>
      <c r="BG150" s="168">
        <f>IF(N150="zákl. prenesená",J150,0)</f>
        <v>0</v>
      </c>
      <c r="BH150" s="168">
        <f>IF(N150="zníž. prenesená",J150,0)</f>
        <v>0</v>
      </c>
      <c r="BI150" s="168">
        <f>IF(N150="nulová",J150,0)</f>
        <v>0</v>
      </c>
      <c r="BJ150" s="14" t="s">
        <v>153</v>
      </c>
      <c r="BK150" s="169">
        <f>ROUND(I150*H150,3)</f>
        <v>0</v>
      </c>
      <c r="BL150" s="14" t="s">
        <v>204</v>
      </c>
      <c r="BM150" s="167" t="s">
        <v>239</v>
      </c>
    </row>
    <row r="151" spans="1:65" s="12" customFormat="1" ht="25.9" customHeight="1">
      <c r="B151" s="143"/>
      <c r="D151" s="144" t="s">
        <v>73</v>
      </c>
      <c r="E151" s="145" t="s">
        <v>2029</v>
      </c>
      <c r="F151" s="145" t="s">
        <v>157</v>
      </c>
      <c r="I151" s="146"/>
      <c r="J151" s="147">
        <f>BK151</f>
        <v>0</v>
      </c>
      <c r="L151" s="143"/>
      <c r="M151" s="148"/>
      <c r="N151" s="149"/>
      <c r="O151" s="149"/>
      <c r="P151" s="150">
        <f>SUM(P152:P154)</f>
        <v>0</v>
      </c>
      <c r="Q151" s="149"/>
      <c r="R151" s="150">
        <f>SUM(R152:R154)</f>
        <v>0</v>
      </c>
      <c r="S151" s="149"/>
      <c r="T151" s="151">
        <f>SUM(T152:T154)</f>
        <v>0</v>
      </c>
      <c r="AR151" s="144" t="s">
        <v>181</v>
      </c>
      <c r="AT151" s="152" t="s">
        <v>73</v>
      </c>
      <c r="AU151" s="152" t="s">
        <v>74</v>
      </c>
      <c r="AY151" s="144" t="s">
        <v>175</v>
      </c>
      <c r="BK151" s="153">
        <f>SUM(BK152:BK154)</f>
        <v>0</v>
      </c>
    </row>
    <row r="152" spans="1:65" s="2" customFormat="1" ht="14.45" customHeight="1">
      <c r="A152" s="29"/>
      <c r="B152" s="121"/>
      <c r="C152" s="156" t="s">
        <v>208</v>
      </c>
      <c r="D152" s="156" t="s">
        <v>177</v>
      </c>
      <c r="E152" s="157" t="s">
        <v>2030</v>
      </c>
      <c r="F152" s="158" t="s">
        <v>2031</v>
      </c>
      <c r="G152" s="159" t="s">
        <v>1535</v>
      </c>
      <c r="H152" s="160">
        <v>6</v>
      </c>
      <c r="I152" s="161"/>
      <c r="J152" s="160">
        <f>ROUND(I152*H152,3)</f>
        <v>0</v>
      </c>
      <c r="K152" s="162"/>
      <c r="L152" s="30"/>
      <c r="M152" s="163" t="s">
        <v>1</v>
      </c>
      <c r="N152" s="164" t="s">
        <v>40</v>
      </c>
      <c r="O152" s="55"/>
      <c r="P152" s="165">
        <f>O152*H152</f>
        <v>0</v>
      </c>
      <c r="Q152" s="165">
        <v>0</v>
      </c>
      <c r="R152" s="165">
        <f>Q152*H152</f>
        <v>0</v>
      </c>
      <c r="S152" s="165">
        <v>0</v>
      </c>
      <c r="T152" s="166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7" t="s">
        <v>1536</v>
      </c>
      <c r="AT152" s="167" t="s">
        <v>177</v>
      </c>
      <c r="AU152" s="167" t="s">
        <v>82</v>
      </c>
      <c r="AY152" s="14" t="s">
        <v>175</v>
      </c>
      <c r="BE152" s="168">
        <f>IF(N152="základná",J152,0)</f>
        <v>0</v>
      </c>
      <c r="BF152" s="168">
        <f>IF(N152="znížená",J152,0)</f>
        <v>0</v>
      </c>
      <c r="BG152" s="168">
        <f>IF(N152="zákl. prenesená",J152,0)</f>
        <v>0</v>
      </c>
      <c r="BH152" s="168">
        <f>IF(N152="zníž. prenesená",J152,0)</f>
        <v>0</v>
      </c>
      <c r="BI152" s="168">
        <f>IF(N152="nulová",J152,0)</f>
        <v>0</v>
      </c>
      <c r="BJ152" s="14" t="s">
        <v>153</v>
      </c>
      <c r="BK152" s="169">
        <f>ROUND(I152*H152,3)</f>
        <v>0</v>
      </c>
      <c r="BL152" s="14" t="s">
        <v>1536</v>
      </c>
      <c r="BM152" s="167" t="s">
        <v>246</v>
      </c>
    </row>
    <row r="153" spans="1:65" s="2" customFormat="1" ht="14.45" customHeight="1">
      <c r="A153" s="29"/>
      <c r="B153" s="121"/>
      <c r="C153" s="156" t="s">
        <v>243</v>
      </c>
      <c r="D153" s="156" t="s">
        <v>177</v>
      </c>
      <c r="E153" s="157" t="s">
        <v>2032</v>
      </c>
      <c r="F153" s="158" t="s">
        <v>2033</v>
      </c>
      <c r="G153" s="159" t="s">
        <v>1535</v>
      </c>
      <c r="H153" s="160">
        <v>2</v>
      </c>
      <c r="I153" s="161"/>
      <c r="J153" s="160">
        <f>ROUND(I153*H153,3)</f>
        <v>0</v>
      </c>
      <c r="K153" s="162"/>
      <c r="L153" s="30"/>
      <c r="M153" s="163" t="s">
        <v>1</v>
      </c>
      <c r="N153" s="164" t="s">
        <v>40</v>
      </c>
      <c r="O153" s="55"/>
      <c r="P153" s="165">
        <f>O153*H153</f>
        <v>0</v>
      </c>
      <c r="Q153" s="165">
        <v>0</v>
      </c>
      <c r="R153" s="165">
        <f>Q153*H153</f>
        <v>0</v>
      </c>
      <c r="S153" s="165">
        <v>0</v>
      </c>
      <c r="T153" s="166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7" t="s">
        <v>1536</v>
      </c>
      <c r="AT153" s="167" t="s">
        <v>177</v>
      </c>
      <c r="AU153" s="167" t="s">
        <v>82</v>
      </c>
      <c r="AY153" s="14" t="s">
        <v>175</v>
      </c>
      <c r="BE153" s="168">
        <f>IF(N153="základná",J153,0)</f>
        <v>0</v>
      </c>
      <c r="BF153" s="168">
        <f>IF(N153="znížená",J153,0)</f>
        <v>0</v>
      </c>
      <c r="BG153" s="168">
        <f>IF(N153="zákl. prenesená",J153,0)</f>
        <v>0</v>
      </c>
      <c r="BH153" s="168">
        <f>IF(N153="zníž. prenesená",J153,0)</f>
        <v>0</v>
      </c>
      <c r="BI153" s="168">
        <f>IF(N153="nulová",J153,0)</f>
        <v>0</v>
      </c>
      <c r="BJ153" s="14" t="s">
        <v>153</v>
      </c>
      <c r="BK153" s="169">
        <f>ROUND(I153*H153,3)</f>
        <v>0</v>
      </c>
      <c r="BL153" s="14" t="s">
        <v>1536</v>
      </c>
      <c r="BM153" s="167" t="s">
        <v>249</v>
      </c>
    </row>
    <row r="154" spans="1:65" s="2" customFormat="1" ht="14.45" customHeight="1">
      <c r="A154" s="29"/>
      <c r="B154" s="121"/>
      <c r="C154" s="156" t="s">
        <v>7</v>
      </c>
      <c r="D154" s="156" t="s">
        <v>177</v>
      </c>
      <c r="E154" s="157" t="s">
        <v>2034</v>
      </c>
      <c r="F154" s="158" t="s">
        <v>2035</v>
      </c>
      <c r="G154" s="159" t="s">
        <v>2036</v>
      </c>
      <c r="H154" s="160">
        <v>1</v>
      </c>
      <c r="I154" s="161"/>
      <c r="J154" s="160">
        <f>ROUND(I154*H154,3)</f>
        <v>0</v>
      </c>
      <c r="K154" s="162"/>
      <c r="L154" s="30"/>
      <c r="M154" s="180" t="s">
        <v>1</v>
      </c>
      <c r="N154" s="181" t="s">
        <v>40</v>
      </c>
      <c r="O154" s="182"/>
      <c r="P154" s="183">
        <f>O154*H154</f>
        <v>0</v>
      </c>
      <c r="Q154" s="183">
        <v>0</v>
      </c>
      <c r="R154" s="183">
        <f>Q154*H154</f>
        <v>0</v>
      </c>
      <c r="S154" s="183">
        <v>0</v>
      </c>
      <c r="T154" s="184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7" t="s">
        <v>1536</v>
      </c>
      <c r="AT154" s="167" t="s">
        <v>177</v>
      </c>
      <c r="AU154" s="167" t="s">
        <v>82</v>
      </c>
      <c r="AY154" s="14" t="s">
        <v>175</v>
      </c>
      <c r="BE154" s="168">
        <f>IF(N154="základná",J154,0)</f>
        <v>0</v>
      </c>
      <c r="BF154" s="168">
        <f>IF(N154="znížená",J154,0)</f>
        <v>0</v>
      </c>
      <c r="BG154" s="168">
        <f>IF(N154="zákl. prenesená",J154,0)</f>
        <v>0</v>
      </c>
      <c r="BH154" s="168">
        <f>IF(N154="zníž. prenesená",J154,0)</f>
        <v>0</v>
      </c>
      <c r="BI154" s="168">
        <f>IF(N154="nulová",J154,0)</f>
        <v>0</v>
      </c>
      <c r="BJ154" s="14" t="s">
        <v>153</v>
      </c>
      <c r="BK154" s="169">
        <f>ROUND(I154*H154,3)</f>
        <v>0</v>
      </c>
      <c r="BL154" s="14" t="s">
        <v>1536</v>
      </c>
      <c r="BM154" s="167" t="s">
        <v>253</v>
      </c>
    </row>
    <row r="155" spans="1:65" s="2" customFormat="1" ht="6.95" customHeight="1">
      <c r="A155" s="29"/>
      <c r="B155" s="44"/>
      <c r="C155" s="45"/>
      <c r="D155" s="45"/>
      <c r="E155" s="45"/>
      <c r="F155" s="45"/>
      <c r="G155" s="45"/>
      <c r="H155" s="45"/>
      <c r="I155" s="45"/>
      <c r="J155" s="45"/>
      <c r="K155" s="45"/>
      <c r="L155" s="30"/>
      <c r="M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</row>
  </sheetData>
  <autoFilter ref="C129:K154"/>
  <mergeCells count="14">
    <mergeCell ref="D108:F108"/>
    <mergeCell ref="E120:H120"/>
    <mergeCell ref="E122:H122"/>
    <mergeCell ref="L2:V2"/>
    <mergeCell ref="E87:H87"/>
    <mergeCell ref="D104:F104"/>
    <mergeCell ref="D105:F105"/>
    <mergeCell ref="D106:F106"/>
    <mergeCell ref="D107:F107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3" t="s">
        <v>5</v>
      </c>
      <c r="M2" s="208"/>
      <c r="N2" s="208"/>
      <c r="O2" s="208"/>
      <c r="P2" s="208"/>
      <c r="Q2" s="208"/>
      <c r="R2" s="208"/>
      <c r="S2" s="208"/>
      <c r="T2" s="208"/>
      <c r="U2" s="208"/>
      <c r="V2" s="208"/>
      <c r="AT2" s="14" t="s">
        <v>92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96</v>
      </c>
      <c r="L4" s="17"/>
      <c r="M4" s="90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4" t="str">
        <f>'Rekapitulácia stavby'!K6</f>
        <v>Rekonštrukcia a prístavba objektu zriadenia starostlivosti o deti do 3 rokov veku dieťaťa</v>
      </c>
      <c r="F7" s="225"/>
      <c r="G7" s="225"/>
      <c r="H7" s="225"/>
      <c r="L7" s="17"/>
    </row>
    <row r="8" spans="1:46" s="2" customFormat="1" ht="12" customHeight="1">
      <c r="A8" s="29"/>
      <c r="B8" s="30"/>
      <c r="C8" s="29"/>
      <c r="D8" s="24" t="s">
        <v>97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5" t="s">
        <v>2037</v>
      </c>
      <c r="F9" s="226"/>
      <c r="G9" s="226"/>
      <c r="H9" s="226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2" t="str">
        <f>'Rekapitulácia stavby'!AN8</f>
        <v>6. 4. 2021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7" t="str">
        <f>'Rekapitulácia stavby'!E14</f>
        <v>Vyplň údaj</v>
      </c>
      <c r="F18" s="207"/>
      <c r="G18" s="207"/>
      <c r="H18" s="207"/>
      <c r="I18" s="24" t="s">
        <v>25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12" t="s">
        <v>1</v>
      </c>
      <c r="F27" s="212"/>
      <c r="G27" s="212"/>
      <c r="H27" s="212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99</v>
      </c>
      <c r="E30" s="29"/>
      <c r="F30" s="29"/>
      <c r="G30" s="29"/>
      <c r="H30" s="29"/>
      <c r="I30" s="29"/>
      <c r="J30" s="94">
        <f>J96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5" t="s">
        <v>100</v>
      </c>
      <c r="E31" s="29"/>
      <c r="F31" s="29"/>
      <c r="G31" s="29"/>
      <c r="H31" s="29"/>
      <c r="I31" s="29"/>
      <c r="J31" s="94">
        <f>J111</f>
        <v>0</v>
      </c>
      <c r="K31" s="29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6" t="s">
        <v>34</v>
      </c>
      <c r="E32" s="29"/>
      <c r="F32" s="29"/>
      <c r="G32" s="29"/>
      <c r="H32" s="29"/>
      <c r="I32" s="29"/>
      <c r="J32" s="68">
        <f>ROUND(J30 + J31,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63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36</v>
      </c>
      <c r="G34" s="29"/>
      <c r="H34" s="29"/>
      <c r="I34" s="33" t="s">
        <v>35</v>
      </c>
      <c r="J34" s="33" t="s">
        <v>37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97" t="s">
        <v>38</v>
      </c>
      <c r="E35" s="24" t="s">
        <v>39</v>
      </c>
      <c r="F35" s="98">
        <f>ROUND((SUM(BE111:BE118) + SUM(BE138:BE213)),  2)</f>
        <v>0</v>
      </c>
      <c r="G35" s="29"/>
      <c r="H35" s="29"/>
      <c r="I35" s="99">
        <v>0.2</v>
      </c>
      <c r="J35" s="98">
        <f>ROUND(((SUM(BE111:BE118) + SUM(BE138:BE213))*I35),  2)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4" t="s">
        <v>40</v>
      </c>
      <c r="F36" s="98">
        <f>ROUND((SUM(BF111:BF118) + SUM(BF138:BF213)),  2)</f>
        <v>0</v>
      </c>
      <c r="G36" s="29"/>
      <c r="H36" s="29"/>
      <c r="I36" s="99">
        <v>0.2</v>
      </c>
      <c r="J36" s="98">
        <f>ROUND(((SUM(BF111:BF118) + SUM(BF138:BF213))*I36),  2)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98">
        <f>ROUND((SUM(BG111:BG118) + SUM(BG138:BG213)),  2)</f>
        <v>0</v>
      </c>
      <c r="G37" s="29"/>
      <c r="H37" s="29"/>
      <c r="I37" s="99">
        <v>0.2</v>
      </c>
      <c r="J37" s="98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42</v>
      </c>
      <c r="F38" s="98">
        <f>ROUND((SUM(BH111:BH118) + SUM(BH138:BH213)),  2)</f>
        <v>0</v>
      </c>
      <c r="G38" s="29"/>
      <c r="H38" s="29"/>
      <c r="I38" s="99">
        <v>0.2</v>
      </c>
      <c r="J38" s="98">
        <f>0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43</v>
      </c>
      <c r="F39" s="98">
        <f>ROUND((SUM(BI111:BI118) + SUM(BI138:BI213)),  2)</f>
        <v>0</v>
      </c>
      <c r="G39" s="29"/>
      <c r="H39" s="29"/>
      <c r="I39" s="99">
        <v>0</v>
      </c>
      <c r="J39" s="98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0"/>
      <c r="D41" s="101" t="s">
        <v>44</v>
      </c>
      <c r="E41" s="57"/>
      <c r="F41" s="57"/>
      <c r="G41" s="102" t="s">
        <v>45</v>
      </c>
      <c r="H41" s="103" t="s">
        <v>46</v>
      </c>
      <c r="I41" s="57"/>
      <c r="J41" s="104">
        <f>SUM(J32:J39)</f>
        <v>0</v>
      </c>
      <c r="K41" s="105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49</v>
      </c>
      <c r="E61" s="32"/>
      <c r="F61" s="106" t="s">
        <v>50</v>
      </c>
      <c r="G61" s="42" t="s">
        <v>49</v>
      </c>
      <c r="H61" s="32"/>
      <c r="I61" s="32"/>
      <c r="J61" s="107" t="s">
        <v>50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51</v>
      </c>
      <c r="E65" s="43"/>
      <c r="F65" s="43"/>
      <c r="G65" s="40" t="s">
        <v>52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49</v>
      </c>
      <c r="E76" s="32"/>
      <c r="F76" s="106" t="s">
        <v>50</v>
      </c>
      <c r="G76" s="42" t="s">
        <v>49</v>
      </c>
      <c r="H76" s="32"/>
      <c r="I76" s="32"/>
      <c r="J76" s="107" t="s">
        <v>50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24" t="str">
        <f>E7</f>
        <v>Rekonštrukcia a prístavba objektu zriadenia starostlivosti o deti do 3 rokov veku dieťaťa</v>
      </c>
      <c r="F85" s="225"/>
      <c r="G85" s="225"/>
      <c r="H85" s="22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97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5" t="str">
        <f>E9</f>
        <v xml:space="preserve">04 - SO 02  Detské jasle - zateplenie objektu </v>
      </c>
      <c r="F87" s="226"/>
      <c r="G87" s="226"/>
      <c r="H87" s="226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Krompachy</v>
      </c>
      <c r="G89" s="29"/>
      <c r="H89" s="29"/>
      <c r="I89" s="24" t="s">
        <v>20</v>
      </c>
      <c r="J89" s="52" t="str">
        <f>IF(J12="","",J12)</f>
        <v>6. 4. 2021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>Mesto Krompachy</v>
      </c>
      <c r="G91" s="29"/>
      <c r="H91" s="29"/>
      <c r="I91" s="24" t="s">
        <v>28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8" t="s">
        <v>102</v>
      </c>
      <c r="D94" s="100"/>
      <c r="E94" s="100"/>
      <c r="F94" s="100"/>
      <c r="G94" s="100"/>
      <c r="H94" s="100"/>
      <c r="I94" s="100"/>
      <c r="J94" s="109" t="s">
        <v>103</v>
      </c>
      <c r="K94" s="100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0" t="s">
        <v>104</v>
      </c>
      <c r="D96" s="29"/>
      <c r="E96" s="29"/>
      <c r="F96" s="29"/>
      <c r="G96" s="29"/>
      <c r="H96" s="29"/>
      <c r="I96" s="29"/>
      <c r="J96" s="68">
        <f>J138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105</v>
      </c>
    </row>
    <row r="97" spans="1:65" s="9" customFormat="1" ht="24.95" customHeight="1">
      <c r="B97" s="111"/>
      <c r="D97" s="112" t="s">
        <v>106</v>
      </c>
      <c r="E97" s="113"/>
      <c r="F97" s="113"/>
      <c r="G97" s="113"/>
      <c r="H97" s="113"/>
      <c r="I97" s="113"/>
      <c r="J97" s="114">
        <f>J139</f>
        <v>0</v>
      </c>
      <c r="L97" s="111"/>
    </row>
    <row r="98" spans="1:65" s="10" customFormat="1" ht="19.899999999999999" customHeight="1">
      <c r="B98" s="115"/>
      <c r="D98" s="116" t="s">
        <v>111</v>
      </c>
      <c r="E98" s="117"/>
      <c r="F98" s="117"/>
      <c r="G98" s="117"/>
      <c r="H98" s="117"/>
      <c r="I98" s="117"/>
      <c r="J98" s="118">
        <f>J140</f>
        <v>0</v>
      </c>
      <c r="L98" s="115"/>
    </row>
    <row r="99" spans="1:65" s="10" customFormat="1" ht="19.899999999999999" customHeight="1">
      <c r="B99" s="115"/>
      <c r="D99" s="116" t="s">
        <v>113</v>
      </c>
      <c r="E99" s="117"/>
      <c r="F99" s="117"/>
      <c r="G99" s="117"/>
      <c r="H99" s="117"/>
      <c r="I99" s="117"/>
      <c r="J99" s="118">
        <f>J146</f>
        <v>0</v>
      </c>
      <c r="L99" s="115"/>
    </row>
    <row r="100" spans="1:65" s="10" customFormat="1" ht="19.899999999999999" customHeight="1">
      <c r="B100" s="115"/>
      <c r="D100" s="116" t="s">
        <v>114</v>
      </c>
      <c r="E100" s="117"/>
      <c r="F100" s="117"/>
      <c r="G100" s="117"/>
      <c r="H100" s="117"/>
      <c r="I100" s="117"/>
      <c r="J100" s="118">
        <f>J153</f>
        <v>0</v>
      </c>
      <c r="L100" s="115"/>
    </row>
    <row r="101" spans="1:65" s="9" customFormat="1" ht="24.95" customHeight="1">
      <c r="B101" s="111"/>
      <c r="D101" s="112" t="s">
        <v>116</v>
      </c>
      <c r="E101" s="113"/>
      <c r="F101" s="113"/>
      <c r="G101" s="113"/>
      <c r="H101" s="113"/>
      <c r="I101" s="113"/>
      <c r="J101" s="114">
        <f>J155</f>
        <v>0</v>
      </c>
      <c r="L101" s="111"/>
    </row>
    <row r="102" spans="1:65" s="10" customFormat="1" ht="19.899999999999999" customHeight="1">
      <c r="B102" s="115"/>
      <c r="D102" s="116" t="s">
        <v>2038</v>
      </c>
      <c r="E102" s="117"/>
      <c r="F102" s="117"/>
      <c r="G102" s="117"/>
      <c r="H102" s="117"/>
      <c r="I102" s="117"/>
      <c r="J102" s="118">
        <f>J156</f>
        <v>0</v>
      </c>
      <c r="L102" s="115"/>
    </row>
    <row r="103" spans="1:65" s="10" customFormat="1" ht="19.899999999999999" customHeight="1">
      <c r="B103" s="115"/>
      <c r="D103" s="116" t="s">
        <v>118</v>
      </c>
      <c r="E103" s="117"/>
      <c r="F103" s="117"/>
      <c r="G103" s="117"/>
      <c r="H103" s="117"/>
      <c r="I103" s="117"/>
      <c r="J103" s="118">
        <f>J161</f>
        <v>0</v>
      </c>
      <c r="L103" s="115"/>
    </row>
    <row r="104" spans="1:65" s="10" customFormat="1" ht="19.899999999999999" customHeight="1">
      <c r="B104" s="115"/>
      <c r="D104" s="116" t="s">
        <v>128</v>
      </c>
      <c r="E104" s="117"/>
      <c r="F104" s="117"/>
      <c r="G104" s="117"/>
      <c r="H104" s="117"/>
      <c r="I104" s="117"/>
      <c r="J104" s="118">
        <f>J168</f>
        <v>0</v>
      </c>
      <c r="L104" s="115"/>
    </row>
    <row r="105" spans="1:65" s="10" customFormat="1" ht="19.899999999999999" customHeight="1">
      <c r="B105" s="115"/>
      <c r="D105" s="116" t="s">
        <v>2039</v>
      </c>
      <c r="E105" s="117"/>
      <c r="F105" s="117"/>
      <c r="G105" s="117"/>
      <c r="H105" s="117"/>
      <c r="I105" s="117"/>
      <c r="J105" s="118">
        <f>J174</f>
        <v>0</v>
      </c>
      <c r="L105" s="115"/>
    </row>
    <row r="106" spans="1:65" s="10" customFormat="1" ht="19.899999999999999" customHeight="1">
      <c r="B106" s="115"/>
      <c r="D106" s="116" t="s">
        <v>130</v>
      </c>
      <c r="E106" s="117"/>
      <c r="F106" s="117"/>
      <c r="G106" s="117"/>
      <c r="H106" s="117"/>
      <c r="I106" s="117"/>
      <c r="J106" s="118">
        <f>J185</f>
        <v>0</v>
      </c>
      <c r="L106" s="115"/>
    </row>
    <row r="107" spans="1:65" s="10" customFormat="1" ht="19.899999999999999" customHeight="1">
      <c r="B107" s="115"/>
      <c r="D107" s="116" t="s">
        <v>131</v>
      </c>
      <c r="E107" s="117"/>
      <c r="F107" s="117"/>
      <c r="G107" s="117"/>
      <c r="H107" s="117"/>
      <c r="I107" s="117"/>
      <c r="J107" s="118">
        <f>J209</f>
        <v>0</v>
      </c>
      <c r="L107" s="115"/>
    </row>
    <row r="108" spans="1:65" s="10" customFormat="1" ht="19.899999999999999" customHeight="1">
      <c r="B108" s="115"/>
      <c r="D108" s="116" t="s">
        <v>135</v>
      </c>
      <c r="E108" s="117"/>
      <c r="F108" s="117"/>
      <c r="G108" s="117"/>
      <c r="H108" s="117"/>
      <c r="I108" s="117"/>
      <c r="J108" s="118">
        <f>J212</f>
        <v>0</v>
      </c>
      <c r="L108" s="115"/>
    </row>
    <row r="109" spans="1:65" s="2" customFormat="1" ht="21.7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65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65" s="2" customFormat="1" ht="29.25" customHeight="1">
      <c r="A111" s="29"/>
      <c r="B111" s="30"/>
      <c r="C111" s="110" t="s">
        <v>150</v>
      </c>
      <c r="D111" s="29"/>
      <c r="E111" s="29"/>
      <c r="F111" s="29"/>
      <c r="G111" s="29"/>
      <c r="H111" s="29"/>
      <c r="I111" s="29"/>
      <c r="J111" s="119">
        <f>ROUND(J112 + J113 + J114 + J115 + J116 + J117,2)</f>
        <v>0</v>
      </c>
      <c r="K111" s="29"/>
      <c r="L111" s="39"/>
      <c r="N111" s="120" t="s">
        <v>38</v>
      </c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65" s="2" customFormat="1" ht="18" customHeight="1">
      <c r="A112" s="29"/>
      <c r="B112" s="121"/>
      <c r="C112" s="122"/>
      <c r="D112" s="228" t="s">
        <v>151</v>
      </c>
      <c r="E112" s="229"/>
      <c r="F112" s="229"/>
      <c r="G112" s="122"/>
      <c r="H112" s="122"/>
      <c r="I112" s="122"/>
      <c r="J112" s="124">
        <v>0</v>
      </c>
      <c r="K112" s="122"/>
      <c r="L112" s="125"/>
      <c r="M112" s="126"/>
      <c r="N112" s="127" t="s">
        <v>40</v>
      </c>
      <c r="O112" s="126"/>
      <c r="P112" s="126"/>
      <c r="Q112" s="126"/>
      <c r="R112" s="126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6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  <c r="AT112" s="126"/>
      <c r="AU112" s="126"/>
      <c r="AV112" s="126"/>
      <c r="AW112" s="126"/>
      <c r="AX112" s="126"/>
      <c r="AY112" s="128" t="s">
        <v>152</v>
      </c>
      <c r="AZ112" s="126"/>
      <c r="BA112" s="126"/>
      <c r="BB112" s="126"/>
      <c r="BC112" s="126"/>
      <c r="BD112" s="126"/>
      <c r="BE112" s="129">
        <f t="shared" ref="BE112:BE117" si="0">IF(N112="základná",J112,0)</f>
        <v>0</v>
      </c>
      <c r="BF112" s="129">
        <f t="shared" ref="BF112:BF117" si="1">IF(N112="znížená",J112,0)</f>
        <v>0</v>
      </c>
      <c r="BG112" s="129">
        <f t="shared" ref="BG112:BG117" si="2">IF(N112="zákl. prenesená",J112,0)</f>
        <v>0</v>
      </c>
      <c r="BH112" s="129">
        <f t="shared" ref="BH112:BH117" si="3">IF(N112="zníž. prenesená",J112,0)</f>
        <v>0</v>
      </c>
      <c r="BI112" s="129">
        <f t="shared" ref="BI112:BI117" si="4">IF(N112="nulová",J112,0)</f>
        <v>0</v>
      </c>
      <c r="BJ112" s="128" t="s">
        <v>153</v>
      </c>
      <c r="BK112" s="126"/>
      <c r="BL112" s="126"/>
      <c r="BM112" s="126"/>
    </row>
    <row r="113" spans="1:65" s="2" customFormat="1" ht="18" customHeight="1">
      <c r="A113" s="29"/>
      <c r="B113" s="121"/>
      <c r="C113" s="122"/>
      <c r="D113" s="228" t="s">
        <v>154</v>
      </c>
      <c r="E113" s="229"/>
      <c r="F113" s="229"/>
      <c r="G113" s="122"/>
      <c r="H113" s="122"/>
      <c r="I113" s="122"/>
      <c r="J113" s="124">
        <v>0</v>
      </c>
      <c r="K113" s="122"/>
      <c r="L113" s="125"/>
      <c r="M113" s="126"/>
      <c r="N113" s="127" t="s">
        <v>40</v>
      </c>
      <c r="O113" s="126"/>
      <c r="P113" s="126"/>
      <c r="Q113" s="126"/>
      <c r="R113" s="126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22"/>
      <c r="AE113" s="122"/>
      <c r="AF113" s="126"/>
      <c r="AG113" s="126"/>
      <c r="AH113" s="126"/>
      <c r="AI113" s="126"/>
      <c r="AJ113" s="126"/>
      <c r="AK113" s="126"/>
      <c r="AL113" s="126"/>
      <c r="AM113" s="126"/>
      <c r="AN113" s="126"/>
      <c r="AO113" s="126"/>
      <c r="AP113" s="126"/>
      <c r="AQ113" s="126"/>
      <c r="AR113" s="126"/>
      <c r="AS113" s="126"/>
      <c r="AT113" s="126"/>
      <c r="AU113" s="126"/>
      <c r="AV113" s="126"/>
      <c r="AW113" s="126"/>
      <c r="AX113" s="126"/>
      <c r="AY113" s="128" t="s">
        <v>152</v>
      </c>
      <c r="AZ113" s="126"/>
      <c r="BA113" s="126"/>
      <c r="BB113" s="126"/>
      <c r="BC113" s="126"/>
      <c r="BD113" s="126"/>
      <c r="BE113" s="129">
        <f t="shared" si="0"/>
        <v>0</v>
      </c>
      <c r="BF113" s="129">
        <f t="shared" si="1"/>
        <v>0</v>
      </c>
      <c r="BG113" s="129">
        <f t="shared" si="2"/>
        <v>0</v>
      </c>
      <c r="BH113" s="129">
        <f t="shared" si="3"/>
        <v>0</v>
      </c>
      <c r="BI113" s="129">
        <f t="shared" si="4"/>
        <v>0</v>
      </c>
      <c r="BJ113" s="128" t="s">
        <v>153</v>
      </c>
      <c r="BK113" s="126"/>
      <c r="BL113" s="126"/>
      <c r="BM113" s="126"/>
    </row>
    <row r="114" spans="1:65" s="2" customFormat="1" ht="18" customHeight="1">
      <c r="A114" s="29"/>
      <c r="B114" s="121"/>
      <c r="C114" s="122"/>
      <c r="D114" s="228" t="s">
        <v>155</v>
      </c>
      <c r="E114" s="229"/>
      <c r="F114" s="229"/>
      <c r="G114" s="122"/>
      <c r="H114" s="122"/>
      <c r="I114" s="122"/>
      <c r="J114" s="124">
        <v>0</v>
      </c>
      <c r="K114" s="122"/>
      <c r="L114" s="125"/>
      <c r="M114" s="126"/>
      <c r="N114" s="127" t="s">
        <v>40</v>
      </c>
      <c r="O114" s="126"/>
      <c r="P114" s="126"/>
      <c r="Q114" s="126"/>
      <c r="R114" s="126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6"/>
      <c r="AG114" s="126"/>
      <c r="AH114" s="126"/>
      <c r="AI114" s="126"/>
      <c r="AJ114" s="126"/>
      <c r="AK114" s="126"/>
      <c r="AL114" s="126"/>
      <c r="AM114" s="126"/>
      <c r="AN114" s="126"/>
      <c r="AO114" s="126"/>
      <c r="AP114" s="126"/>
      <c r="AQ114" s="126"/>
      <c r="AR114" s="126"/>
      <c r="AS114" s="126"/>
      <c r="AT114" s="126"/>
      <c r="AU114" s="126"/>
      <c r="AV114" s="126"/>
      <c r="AW114" s="126"/>
      <c r="AX114" s="126"/>
      <c r="AY114" s="128" t="s">
        <v>152</v>
      </c>
      <c r="AZ114" s="126"/>
      <c r="BA114" s="126"/>
      <c r="BB114" s="126"/>
      <c r="BC114" s="126"/>
      <c r="BD114" s="126"/>
      <c r="BE114" s="129">
        <f t="shared" si="0"/>
        <v>0</v>
      </c>
      <c r="BF114" s="129">
        <f t="shared" si="1"/>
        <v>0</v>
      </c>
      <c r="BG114" s="129">
        <f t="shared" si="2"/>
        <v>0</v>
      </c>
      <c r="BH114" s="129">
        <f t="shared" si="3"/>
        <v>0</v>
      </c>
      <c r="BI114" s="129">
        <f t="shared" si="4"/>
        <v>0</v>
      </c>
      <c r="BJ114" s="128" t="s">
        <v>153</v>
      </c>
      <c r="BK114" s="126"/>
      <c r="BL114" s="126"/>
      <c r="BM114" s="126"/>
    </row>
    <row r="115" spans="1:65" s="2" customFormat="1" ht="18" customHeight="1">
      <c r="A115" s="29"/>
      <c r="B115" s="121"/>
      <c r="C115" s="122"/>
      <c r="D115" s="228" t="s">
        <v>156</v>
      </c>
      <c r="E115" s="229"/>
      <c r="F115" s="229"/>
      <c r="G115" s="122"/>
      <c r="H115" s="122"/>
      <c r="I115" s="122"/>
      <c r="J115" s="124">
        <v>0</v>
      </c>
      <c r="K115" s="122"/>
      <c r="L115" s="125"/>
      <c r="M115" s="126"/>
      <c r="N115" s="127" t="s">
        <v>40</v>
      </c>
      <c r="O115" s="126"/>
      <c r="P115" s="126"/>
      <c r="Q115" s="126"/>
      <c r="R115" s="126"/>
      <c r="S115" s="122"/>
      <c r="T115" s="122"/>
      <c r="U115" s="122"/>
      <c r="V115" s="122"/>
      <c r="W115" s="122"/>
      <c r="X115" s="122"/>
      <c r="Y115" s="122"/>
      <c r="Z115" s="122"/>
      <c r="AA115" s="122"/>
      <c r="AB115" s="122"/>
      <c r="AC115" s="122"/>
      <c r="AD115" s="122"/>
      <c r="AE115" s="122"/>
      <c r="AF115" s="126"/>
      <c r="AG115" s="126"/>
      <c r="AH115" s="126"/>
      <c r="AI115" s="126"/>
      <c r="AJ115" s="126"/>
      <c r="AK115" s="126"/>
      <c r="AL115" s="126"/>
      <c r="AM115" s="126"/>
      <c r="AN115" s="126"/>
      <c r="AO115" s="126"/>
      <c r="AP115" s="126"/>
      <c r="AQ115" s="126"/>
      <c r="AR115" s="126"/>
      <c r="AS115" s="126"/>
      <c r="AT115" s="126"/>
      <c r="AU115" s="126"/>
      <c r="AV115" s="126"/>
      <c r="AW115" s="126"/>
      <c r="AX115" s="126"/>
      <c r="AY115" s="128" t="s">
        <v>152</v>
      </c>
      <c r="AZ115" s="126"/>
      <c r="BA115" s="126"/>
      <c r="BB115" s="126"/>
      <c r="BC115" s="126"/>
      <c r="BD115" s="126"/>
      <c r="BE115" s="129">
        <f t="shared" si="0"/>
        <v>0</v>
      </c>
      <c r="BF115" s="129">
        <f t="shared" si="1"/>
        <v>0</v>
      </c>
      <c r="BG115" s="129">
        <f t="shared" si="2"/>
        <v>0</v>
      </c>
      <c r="BH115" s="129">
        <f t="shared" si="3"/>
        <v>0</v>
      </c>
      <c r="BI115" s="129">
        <f t="shared" si="4"/>
        <v>0</v>
      </c>
      <c r="BJ115" s="128" t="s">
        <v>153</v>
      </c>
      <c r="BK115" s="126"/>
      <c r="BL115" s="126"/>
      <c r="BM115" s="126"/>
    </row>
    <row r="116" spans="1:65" s="2" customFormat="1" ht="18" customHeight="1">
      <c r="A116" s="29"/>
      <c r="B116" s="121"/>
      <c r="C116" s="122"/>
      <c r="D116" s="228" t="s">
        <v>157</v>
      </c>
      <c r="E116" s="229"/>
      <c r="F116" s="229"/>
      <c r="G116" s="122"/>
      <c r="H116" s="122"/>
      <c r="I116" s="122"/>
      <c r="J116" s="124">
        <v>0</v>
      </c>
      <c r="K116" s="122"/>
      <c r="L116" s="125"/>
      <c r="M116" s="126"/>
      <c r="N116" s="127" t="s">
        <v>40</v>
      </c>
      <c r="O116" s="126"/>
      <c r="P116" s="126"/>
      <c r="Q116" s="126"/>
      <c r="R116" s="126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  <c r="AF116" s="126"/>
      <c r="AG116" s="126"/>
      <c r="AH116" s="126"/>
      <c r="AI116" s="126"/>
      <c r="AJ116" s="126"/>
      <c r="AK116" s="126"/>
      <c r="AL116" s="126"/>
      <c r="AM116" s="126"/>
      <c r="AN116" s="126"/>
      <c r="AO116" s="126"/>
      <c r="AP116" s="126"/>
      <c r="AQ116" s="126"/>
      <c r="AR116" s="126"/>
      <c r="AS116" s="126"/>
      <c r="AT116" s="126"/>
      <c r="AU116" s="126"/>
      <c r="AV116" s="126"/>
      <c r="AW116" s="126"/>
      <c r="AX116" s="126"/>
      <c r="AY116" s="128" t="s">
        <v>152</v>
      </c>
      <c r="AZ116" s="126"/>
      <c r="BA116" s="126"/>
      <c r="BB116" s="126"/>
      <c r="BC116" s="126"/>
      <c r="BD116" s="126"/>
      <c r="BE116" s="129">
        <f t="shared" si="0"/>
        <v>0</v>
      </c>
      <c r="BF116" s="129">
        <f t="shared" si="1"/>
        <v>0</v>
      </c>
      <c r="BG116" s="129">
        <f t="shared" si="2"/>
        <v>0</v>
      </c>
      <c r="BH116" s="129">
        <f t="shared" si="3"/>
        <v>0</v>
      </c>
      <c r="BI116" s="129">
        <f t="shared" si="4"/>
        <v>0</v>
      </c>
      <c r="BJ116" s="128" t="s">
        <v>153</v>
      </c>
      <c r="BK116" s="126"/>
      <c r="BL116" s="126"/>
      <c r="BM116" s="126"/>
    </row>
    <row r="117" spans="1:65" s="2" customFormat="1" ht="18" customHeight="1">
      <c r="A117" s="29"/>
      <c r="B117" s="121"/>
      <c r="C117" s="122"/>
      <c r="D117" s="123" t="s">
        <v>158</v>
      </c>
      <c r="E117" s="122"/>
      <c r="F117" s="122"/>
      <c r="G117" s="122"/>
      <c r="H117" s="122"/>
      <c r="I117" s="122"/>
      <c r="J117" s="124">
        <f>ROUND(J30*T117,2)</f>
        <v>0</v>
      </c>
      <c r="K117" s="122"/>
      <c r="L117" s="125"/>
      <c r="M117" s="126"/>
      <c r="N117" s="127" t="s">
        <v>40</v>
      </c>
      <c r="O117" s="126"/>
      <c r="P117" s="126"/>
      <c r="Q117" s="126"/>
      <c r="R117" s="126"/>
      <c r="S117" s="122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  <c r="AF117" s="126"/>
      <c r="AG117" s="126"/>
      <c r="AH117" s="126"/>
      <c r="AI117" s="126"/>
      <c r="AJ117" s="126"/>
      <c r="AK117" s="126"/>
      <c r="AL117" s="126"/>
      <c r="AM117" s="126"/>
      <c r="AN117" s="126"/>
      <c r="AO117" s="126"/>
      <c r="AP117" s="126"/>
      <c r="AQ117" s="126"/>
      <c r="AR117" s="126"/>
      <c r="AS117" s="126"/>
      <c r="AT117" s="126"/>
      <c r="AU117" s="126"/>
      <c r="AV117" s="126"/>
      <c r="AW117" s="126"/>
      <c r="AX117" s="126"/>
      <c r="AY117" s="128" t="s">
        <v>159</v>
      </c>
      <c r="AZ117" s="126"/>
      <c r="BA117" s="126"/>
      <c r="BB117" s="126"/>
      <c r="BC117" s="126"/>
      <c r="BD117" s="126"/>
      <c r="BE117" s="129">
        <f t="shared" si="0"/>
        <v>0</v>
      </c>
      <c r="BF117" s="129">
        <f t="shared" si="1"/>
        <v>0</v>
      </c>
      <c r="BG117" s="129">
        <f t="shared" si="2"/>
        <v>0</v>
      </c>
      <c r="BH117" s="129">
        <f t="shared" si="3"/>
        <v>0</v>
      </c>
      <c r="BI117" s="129">
        <f t="shared" si="4"/>
        <v>0</v>
      </c>
      <c r="BJ117" s="128" t="s">
        <v>153</v>
      </c>
      <c r="BK117" s="126"/>
      <c r="BL117" s="126"/>
      <c r="BM117" s="126"/>
    </row>
    <row r="118" spans="1:65" s="2" customFormat="1" ht="11.25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29.25" customHeight="1">
      <c r="A119" s="29"/>
      <c r="B119" s="30"/>
      <c r="C119" s="130" t="s">
        <v>160</v>
      </c>
      <c r="D119" s="100"/>
      <c r="E119" s="100"/>
      <c r="F119" s="100"/>
      <c r="G119" s="100"/>
      <c r="H119" s="100"/>
      <c r="I119" s="100"/>
      <c r="J119" s="131">
        <f>ROUND(J96+J111,2)</f>
        <v>0</v>
      </c>
      <c r="K119" s="100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6.95" customHeight="1">
      <c r="A120" s="29"/>
      <c r="B120" s="44"/>
      <c r="C120" s="45"/>
      <c r="D120" s="45"/>
      <c r="E120" s="45"/>
      <c r="F120" s="45"/>
      <c r="G120" s="45"/>
      <c r="H120" s="45"/>
      <c r="I120" s="45"/>
      <c r="J120" s="45"/>
      <c r="K120" s="45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4" spans="1:65" s="2" customFormat="1" ht="6.95" customHeight="1">
      <c r="A124" s="29"/>
      <c r="B124" s="46"/>
      <c r="C124" s="47"/>
      <c r="D124" s="47"/>
      <c r="E124" s="47"/>
      <c r="F124" s="47"/>
      <c r="G124" s="47"/>
      <c r="H124" s="47"/>
      <c r="I124" s="47"/>
      <c r="J124" s="47"/>
      <c r="K124" s="47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5" s="2" customFormat="1" ht="24.95" customHeight="1">
      <c r="A125" s="29"/>
      <c r="B125" s="30"/>
      <c r="C125" s="18" t="s">
        <v>161</v>
      </c>
      <c r="D125" s="29"/>
      <c r="E125" s="29"/>
      <c r="F125" s="29"/>
      <c r="G125" s="29"/>
      <c r="H125" s="29"/>
      <c r="I125" s="2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5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5" s="2" customFormat="1" ht="12" customHeight="1">
      <c r="A127" s="29"/>
      <c r="B127" s="30"/>
      <c r="C127" s="24" t="s">
        <v>14</v>
      </c>
      <c r="D127" s="29"/>
      <c r="E127" s="29"/>
      <c r="F127" s="29"/>
      <c r="G127" s="29"/>
      <c r="H127" s="29"/>
      <c r="I127" s="29"/>
      <c r="J127" s="29"/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65" s="2" customFormat="1" ht="26.25" customHeight="1">
      <c r="A128" s="29"/>
      <c r="B128" s="30"/>
      <c r="C128" s="29"/>
      <c r="D128" s="29"/>
      <c r="E128" s="224" t="str">
        <f>E7</f>
        <v>Rekonštrukcia a prístavba objektu zriadenia starostlivosti o deti do 3 rokov veku dieťaťa</v>
      </c>
      <c r="F128" s="225"/>
      <c r="G128" s="225"/>
      <c r="H128" s="225"/>
      <c r="I128" s="29"/>
      <c r="J128" s="29"/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2" customHeight="1">
      <c r="A129" s="29"/>
      <c r="B129" s="30"/>
      <c r="C129" s="24" t="s">
        <v>97</v>
      </c>
      <c r="D129" s="29"/>
      <c r="E129" s="29"/>
      <c r="F129" s="29"/>
      <c r="G129" s="29"/>
      <c r="H129" s="29"/>
      <c r="I129" s="29"/>
      <c r="J129" s="29"/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6.5" customHeight="1">
      <c r="A130" s="29"/>
      <c r="B130" s="30"/>
      <c r="C130" s="29"/>
      <c r="D130" s="29"/>
      <c r="E130" s="185" t="str">
        <f>E9</f>
        <v xml:space="preserve">04 - SO 02  Detské jasle - zateplenie objektu </v>
      </c>
      <c r="F130" s="226"/>
      <c r="G130" s="226"/>
      <c r="H130" s="226"/>
      <c r="I130" s="29"/>
      <c r="J130" s="29"/>
      <c r="K130" s="29"/>
      <c r="L130" s="3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6.95" customHeight="1">
      <c r="A131" s="29"/>
      <c r="B131" s="30"/>
      <c r="C131" s="29"/>
      <c r="D131" s="29"/>
      <c r="E131" s="29"/>
      <c r="F131" s="29"/>
      <c r="G131" s="29"/>
      <c r="H131" s="29"/>
      <c r="I131" s="29"/>
      <c r="J131" s="29"/>
      <c r="K131" s="29"/>
      <c r="L131" s="3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2" customHeight="1">
      <c r="A132" s="29"/>
      <c r="B132" s="30"/>
      <c r="C132" s="24" t="s">
        <v>18</v>
      </c>
      <c r="D132" s="29"/>
      <c r="E132" s="29"/>
      <c r="F132" s="22" t="str">
        <f>F12</f>
        <v>Krompachy</v>
      </c>
      <c r="G132" s="29"/>
      <c r="H132" s="29"/>
      <c r="I132" s="24" t="s">
        <v>20</v>
      </c>
      <c r="J132" s="52" t="str">
        <f>IF(J12="","",J12)</f>
        <v>6. 4. 2021</v>
      </c>
      <c r="K132" s="29"/>
      <c r="L132" s="3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6.95" customHeight="1">
      <c r="A133" s="29"/>
      <c r="B133" s="30"/>
      <c r="C133" s="29"/>
      <c r="D133" s="29"/>
      <c r="E133" s="29"/>
      <c r="F133" s="29"/>
      <c r="G133" s="29"/>
      <c r="H133" s="29"/>
      <c r="I133" s="29"/>
      <c r="J133" s="29"/>
      <c r="K133" s="29"/>
      <c r="L133" s="3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15.2" customHeight="1">
      <c r="A134" s="29"/>
      <c r="B134" s="30"/>
      <c r="C134" s="24" t="s">
        <v>22</v>
      </c>
      <c r="D134" s="29"/>
      <c r="E134" s="29"/>
      <c r="F134" s="22" t="str">
        <f>E15</f>
        <v>Mesto Krompachy</v>
      </c>
      <c r="G134" s="29"/>
      <c r="H134" s="29"/>
      <c r="I134" s="24" t="s">
        <v>28</v>
      </c>
      <c r="J134" s="27" t="str">
        <f>E21</f>
        <v xml:space="preserve"> </v>
      </c>
      <c r="K134" s="29"/>
      <c r="L134" s="3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2" customFormat="1" ht="15.2" customHeight="1">
      <c r="A135" s="29"/>
      <c r="B135" s="30"/>
      <c r="C135" s="24" t="s">
        <v>26</v>
      </c>
      <c r="D135" s="29"/>
      <c r="E135" s="29"/>
      <c r="F135" s="22" t="str">
        <f>IF(E18="","",E18)</f>
        <v>Vyplň údaj</v>
      </c>
      <c r="G135" s="29"/>
      <c r="H135" s="29"/>
      <c r="I135" s="24" t="s">
        <v>32</v>
      </c>
      <c r="J135" s="27" t="str">
        <f>E24</f>
        <v xml:space="preserve"> </v>
      </c>
      <c r="K135" s="29"/>
      <c r="L135" s="3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5" s="2" customFormat="1" ht="10.35" customHeight="1">
      <c r="A136" s="29"/>
      <c r="B136" s="30"/>
      <c r="C136" s="29"/>
      <c r="D136" s="29"/>
      <c r="E136" s="29"/>
      <c r="F136" s="29"/>
      <c r="G136" s="29"/>
      <c r="H136" s="29"/>
      <c r="I136" s="29"/>
      <c r="J136" s="29"/>
      <c r="K136" s="29"/>
      <c r="L136" s="3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  <row r="137" spans="1:65" s="11" customFormat="1" ht="29.25" customHeight="1">
      <c r="A137" s="132"/>
      <c r="B137" s="133"/>
      <c r="C137" s="134" t="s">
        <v>162</v>
      </c>
      <c r="D137" s="135" t="s">
        <v>59</v>
      </c>
      <c r="E137" s="135" t="s">
        <v>55</v>
      </c>
      <c r="F137" s="135" t="s">
        <v>56</v>
      </c>
      <c r="G137" s="135" t="s">
        <v>163</v>
      </c>
      <c r="H137" s="135" t="s">
        <v>164</v>
      </c>
      <c r="I137" s="135" t="s">
        <v>165</v>
      </c>
      <c r="J137" s="136" t="s">
        <v>103</v>
      </c>
      <c r="K137" s="137" t="s">
        <v>166</v>
      </c>
      <c r="L137" s="138"/>
      <c r="M137" s="59" t="s">
        <v>1</v>
      </c>
      <c r="N137" s="60" t="s">
        <v>38</v>
      </c>
      <c r="O137" s="60" t="s">
        <v>167</v>
      </c>
      <c r="P137" s="60" t="s">
        <v>168</v>
      </c>
      <c r="Q137" s="60" t="s">
        <v>169</v>
      </c>
      <c r="R137" s="60" t="s">
        <v>170</v>
      </c>
      <c r="S137" s="60" t="s">
        <v>171</v>
      </c>
      <c r="T137" s="61" t="s">
        <v>172</v>
      </c>
      <c r="U137" s="132"/>
      <c r="V137" s="132"/>
      <c r="W137" s="132"/>
      <c r="X137" s="132"/>
      <c r="Y137" s="132"/>
      <c r="Z137" s="132"/>
      <c r="AA137" s="132"/>
      <c r="AB137" s="132"/>
      <c r="AC137" s="132"/>
      <c r="AD137" s="132"/>
      <c r="AE137" s="132"/>
    </row>
    <row r="138" spans="1:65" s="2" customFormat="1" ht="22.9" customHeight="1">
      <c r="A138" s="29"/>
      <c r="B138" s="30"/>
      <c r="C138" s="66" t="s">
        <v>99</v>
      </c>
      <c r="D138" s="29"/>
      <c r="E138" s="29"/>
      <c r="F138" s="29"/>
      <c r="G138" s="29"/>
      <c r="H138" s="29"/>
      <c r="I138" s="29"/>
      <c r="J138" s="139">
        <f>BK138</f>
        <v>0</v>
      </c>
      <c r="K138" s="29"/>
      <c r="L138" s="30"/>
      <c r="M138" s="62"/>
      <c r="N138" s="53"/>
      <c r="O138" s="63"/>
      <c r="P138" s="140">
        <f>P139+P155</f>
        <v>0</v>
      </c>
      <c r="Q138" s="63"/>
      <c r="R138" s="140">
        <f>R139+R155</f>
        <v>2.6459877000000001</v>
      </c>
      <c r="S138" s="63"/>
      <c r="T138" s="141">
        <f>T139+T155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T138" s="14" t="s">
        <v>73</v>
      </c>
      <c r="AU138" s="14" t="s">
        <v>105</v>
      </c>
      <c r="BK138" s="142">
        <f>BK139+BK155</f>
        <v>0</v>
      </c>
    </row>
    <row r="139" spans="1:65" s="12" customFormat="1" ht="25.9" customHeight="1">
      <c r="B139" s="143"/>
      <c r="D139" s="144" t="s">
        <v>73</v>
      </c>
      <c r="E139" s="145" t="s">
        <v>173</v>
      </c>
      <c r="F139" s="145" t="s">
        <v>174</v>
      </c>
      <c r="I139" s="146"/>
      <c r="J139" s="147">
        <f>BK139</f>
        <v>0</v>
      </c>
      <c r="L139" s="143"/>
      <c r="M139" s="148"/>
      <c r="N139" s="149"/>
      <c r="O139" s="149"/>
      <c r="P139" s="150">
        <f>P140+P146+P153</f>
        <v>0</v>
      </c>
      <c r="Q139" s="149"/>
      <c r="R139" s="150">
        <f>R140+R146+R153</f>
        <v>0</v>
      </c>
      <c r="S139" s="149"/>
      <c r="T139" s="151">
        <f>T140+T146+T153</f>
        <v>0</v>
      </c>
      <c r="AR139" s="144" t="s">
        <v>82</v>
      </c>
      <c r="AT139" s="152" t="s">
        <v>73</v>
      </c>
      <c r="AU139" s="152" t="s">
        <v>74</v>
      </c>
      <c r="AY139" s="144" t="s">
        <v>175</v>
      </c>
      <c r="BK139" s="153">
        <f>BK140+BK146+BK153</f>
        <v>0</v>
      </c>
    </row>
    <row r="140" spans="1:65" s="12" customFormat="1" ht="22.9" customHeight="1">
      <c r="B140" s="143"/>
      <c r="D140" s="144" t="s">
        <v>73</v>
      </c>
      <c r="E140" s="154" t="s">
        <v>187</v>
      </c>
      <c r="F140" s="154" t="s">
        <v>353</v>
      </c>
      <c r="I140" s="146"/>
      <c r="J140" s="155">
        <f>BK140</f>
        <v>0</v>
      </c>
      <c r="L140" s="143"/>
      <c r="M140" s="148"/>
      <c r="N140" s="149"/>
      <c r="O140" s="149"/>
      <c r="P140" s="150">
        <f>SUM(P141:P145)</f>
        <v>0</v>
      </c>
      <c r="Q140" s="149"/>
      <c r="R140" s="150">
        <f>SUM(R141:R145)</f>
        <v>0</v>
      </c>
      <c r="S140" s="149"/>
      <c r="T140" s="151">
        <f>SUM(T141:T145)</f>
        <v>0</v>
      </c>
      <c r="AR140" s="144" t="s">
        <v>82</v>
      </c>
      <c r="AT140" s="152" t="s">
        <v>73</v>
      </c>
      <c r="AU140" s="152" t="s">
        <v>82</v>
      </c>
      <c r="AY140" s="144" t="s">
        <v>175</v>
      </c>
      <c r="BK140" s="153">
        <f>SUM(BK141:BK145)</f>
        <v>0</v>
      </c>
    </row>
    <row r="141" spans="1:65" s="2" customFormat="1" ht="37.9" customHeight="1">
      <c r="A141" s="29"/>
      <c r="B141" s="121"/>
      <c r="C141" s="156" t="s">
        <v>82</v>
      </c>
      <c r="D141" s="156" t="s">
        <v>177</v>
      </c>
      <c r="E141" s="157" t="s">
        <v>2040</v>
      </c>
      <c r="F141" s="158" t="s">
        <v>2041</v>
      </c>
      <c r="G141" s="159" t="s">
        <v>226</v>
      </c>
      <c r="H141" s="160">
        <v>173.023</v>
      </c>
      <c r="I141" s="161"/>
      <c r="J141" s="160">
        <f>ROUND(I141*H141,3)</f>
        <v>0</v>
      </c>
      <c r="K141" s="162"/>
      <c r="L141" s="30"/>
      <c r="M141" s="163" t="s">
        <v>1</v>
      </c>
      <c r="N141" s="164" t="s">
        <v>40</v>
      </c>
      <c r="O141" s="55"/>
      <c r="P141" s="165">
        <f>O141*H141</f>
        <v>0</v>
      </c>
      <c r="Q141" s="165">
        <v>0</v>
      </c>
      <c r="R141" s="165">
        <f>Q141*H141</f>
        <v>0</v>
      </c>
      <c r="S141" s="165">
        <v>0</v>
      </c>
      <c r="T141" s="166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7" t="s">
        <v>181</v>
      </c>
      <c r="AT141" s="167" t="s">
        <v>177</v>
      </c>
      <c r="AU141" s="167" t="s">
        <v>153</v>
      </c>
      <c r="AY141" s="14" t="s">
        <v>175</v>
      </c>
      <c r="BE141" s="168">
        <f>IF(N141="základná",J141,0)</f>
        <v>0</v>
      </c>
      <c r="BF141" s="168">
        <f>IF(N141="znížená",J141,0)</f>
        <v>0</v>
      </c>
      <c r="BG141" s="168">
        <f>IF(N141="zákl. prenesená",J141,0)</f>
        <v>0</v>
      </c>
      <c r="BH141" s="168">
        <f>IF(N141="zníž. prenesená",J141,0)</f>
        <v>0</v>
      </c>
      <c r="BI141" s="168">
        <f>IF(N141="nulová",J141,0)</f>
        <v>0</v>
      </c>
      <c r="BJ141" s="14" t="s">
        <v>153</v>
      </c>
      <c r="BK141" s="169">
        <f>ROUND(I141*H141,3)</f>
        <v>0</v>
      </c>
      <c r="BL141" s="14" t="s">
        <v>181</v>
      </c>
      <c r="BM141" s="167" t="s">
        <v>153</v>
      </c>
    </row>
    <row r="142" spans="1:65" s="2" customFormat="1" ht="37.9" customHeight="1">
      <c r="A142" s="29"/>
      <c r="B142" s="121"/>
      <c r="C142" s="156" t="s">
        <v>153</v>
      </c>
      <c r="D142" s="156" t="s">
        <v>177</v>
      </c>
      <c r="E142" s="157" t="s">
        <v>2042</v>
      </c>
      <c r="F142" s="158" t="s">
        <v>2043</v>
      </c>
      <c r="G142" s="159" t="s">
        <v>226</v>
      </c>
      <c r="H142" s="160">
        <v>39.619999999999997</v>
      </c>
      <c r="I142" s="161"/>
      <c r="J142" s="160">
        <f>ROUND(I142*H142,3)</f>
        <v>0</v>
      </c>
      <c r="K142" s="162"/>
      <c r="L142" s="30"/>
      <c r="M142" s="163" t="s">
        <v>1</v>
      </c>
      <c r="N142" s="164" t="s">
        <v>40</v>
      </c>
      <c r="O142" s="55"/>
      <c r="P142" s="165">
        <f>O142*H142</f>
        <v>0</v>
      </c>
      <c r="Q142" s="165">
        <v>0</v>
      </c>
      <c r="R142" s="165">
        <f>Q142*H142</f>
        <v>0</v>
      </c>
      <c r="S142" s="165">
        <v>0</v>
      </c>
      <c r="T142" s="166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7" t="s">
        <v>181</v>
      </c>
      <c r="AT142" s="167" t="s">
        <v>177</v>
      </c>
      <c r="AU142" s="167" t="s">
        <v>153</v>
      </c>
      <c r="AY142" s="14" t="s">
        <v>175</v>
      </c>
      <c r="BE142" s="168">
        <f>IF(N142="základná",J142,0)</f>
        <v>0</v>
      </c>
      <c r="BF142" s="168">
        <f>IF(N142="znížená",J142,0)</f>
        <v>0</v>
      </c>
      <c r="BG142" s="168">
        <f>IF(N142="zákl. prenesená",J142,0)</f>
        <v>0</v>
      </c>
      <c r="BH142" s="168">
        <f>IF(N142="zníž. prenesená",J142,0)</f>
        <v>0</v>
      </c>
      <c r="BI142" s="168">
        <f>IF(N142="nulová",J142,0)</f>
        <v>0</v>
      </c>
      <c r="BJ142" s="14" t="s">
        <v>153</v>
      </c>
      <c r="BK142" s="169">
        <f>ROUND(I142*H142,3)</f>
        <v>0</v>
      </c>
      <c r="BL142" s="14" t="s">
        <v>181</v>
      </c>
      <c r="BM142" s="167" t="s">
        <v>181</v>
      </c>
    </row>
    <row r="143" spans="1:65" s="2" customFormat="1" ht="24.2" customHeight="1">
      <c r="A143" s="29"/>
      <c r="B143" s="121"/>
      <c r="C143" s="156" t="s">
        <v>184</v>
      </c>
      <c r="D143" s="156" t="s">
        <v>177</v>
      </c>
      <c r="E143" s="157" t="s">
        <v>2044</v>
      </c>
      <c r="F143" s="158" t="s">
        <v>2045</v>
      </c>
      <c r="G143" s="159" t="s">
        <v>226</v>
      </c>
      <c r="H143" s="160">
        <v>142.32</v>
      </c>
      <c r="I143" s="161"/>
      <c r="J143" s="160">
        <f>ROUND(I143*H143,3)</f>
        <v>0</v>
      </c>
      <c r="K143" s="162"/>
      <c r="L143" s="30"/>
      <c r="M143" s="163" t="s">
        <v>1</v>
      </c>
      <c r="N143" s="164" t="s">
        <v>40</v>
      </c>
      <c r="O143" s="55"/>
      <c r="P143" s="165">
        <f>O143*H143</f>
        <v>0</v>
      </c>
      <c r="Q143" s="165">
        <v>0</v>
      </c>
      <c r="R143" s="165">
        <f>Q143*H143</f>
        <v>0</v>
      </c>
      <c r="S143" s="165">
        <v>0</v>
      </c>
      <c r="T143" s="166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7" t="s">
        <v>181</v>
      </c>
      <c r="AT143" s="167" t="s">
        <v>177</v>
      </c>
      <c r="AU143" s="167" t="s">
        <v>153</v>
      </c>
      <c r="AY143" s="14" t="s">
        <v>175</v>
      </c>
      <c r="BE143" s="168">
        <f>IF(N143="základná",J143,0)</f>
        <v>0</v>
      </c>
      <c r="BF143" s="168">
        <f>IF(N143="znížená",J143,0)</f>
        <v>0</v>
      </c>
      <c r="BG143" s="168">
        <f>IF(N143="zákl. prenesená",J143,0)</f>
        <v>0</v>
      </c>
      <c r="BH143" s="168">
        <f>IF(N143="zníž. prenesená",J143,0)</f>
        <v>0</v>
      </c>
      <c r="BI143" s="168">
        <f>IF(N143="nulová",J143,0)</f>
        <v>0</v>
      </c>
      <c r="BJ143" s="14" t="s">
        <v>153</v>
      </c>
      <c r="BK143" s="169">
        <f>ROUND(I143*H143,3)</f>
        <v>0</v>
      </c>
      <c r="BL143" s="14" t="s">
        <v>181</v>
      </c>
      <c r="BM143" s="167" t="s">
        <v>187</v>
      </c>
    </row>
    <row r="144" spans="1:65" s="2" customFormat="1" ht="24.2" customHeight="1">
      <c r="A144" s="29"/>
      <c r="B144" s="121"/>
      <c r="C144" s="156" t="s">
        <v>181</v>
      </c>
      <c r="D144" s="156" t="s">
        <v>177</v>
      </c>
      <c r="E144" s="157" t="s">
        <v>2046</v>
      </c>
      <c r="F144" s="158" t="s">
        <v>2047</v>
      </c>
      <c r="G144" s="159" t="s">
        <v>226</v>
      </c>
      <c r="H144" s="160">
        <v>17.613</v>
      </c>
      <c r="I144" s="161"/>
      <c r="J144" s="160">
        <f>ROUND(I144*H144,3)</f>
        <v>0</v>
      </c>
      <c r="K144" s="162"/>
      <c r="L144" s="30"/>
      <c r="M144" s="163" t="s">
        <v>1</v>
      </c>
      <c r="N144" s="164" t="s">
        <v>40</v>
      </c>
      <c r="O144" s="55"/>
      <c r="P144" s="165">
        <f>O144*H144</f>
        <v>0</v>
      </c>
      <c r="Q144" s="165">
        <v>0</v>
      </c>
      <c r="R144" s="165">
        <f>Q144*H144</f>
        <v>0</v>
      </c>
      <c r="S144" s="165">
        <v>0</v>
      </c>
      <c r="T144" s="166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7" t="s">
        <v>181</v>
      </c>
      <c r="AT144" s="167" t="s">
        <v>177</v>
      </c>
      <c r="AU144" s="167" t="s">
        <v>153</v>
      </c>
      <c r="AY144" s="14" t="s">
        <v>175</v>
      </c>
      <c r="BE144" s="168">
        <f>IF(N144="základná",J144,0)</f>
        <v>0</v>
      </c>
      <c r="BF144" s="168">
        <f>IF(N144="znížená",J144,0)</f>
        <v>0</v>
      </c>
      <c r="BG144" s="168">
        <f>IF(N144="zákl. prenesená",J144,0)</f>
        <v>0</v>
      </c>
      <c r="BH144" s="168">
        <f>IF(N144="zníž. prenesená",J144,0)</f>
        <v>0</v>
      </c>
      <c r="BI144" s="168">
        <f>IF(N144="nulová",J144,0)</f>
        <v>0</v>
      </c>
      <c r="BJ144" s="14" t="s">
        <v>153</v>
      </c>
      <c r="BK144" s="169">
        <f>ROUND(I144*H144,3)</f>
        <v>0</v>
      </c>
      <c r="BL144" s="14" t="s">
        <v>181</v>
      </c>
      <c r="BM144" s="167" t="s">
        <v>190</v>
      </c>
    </row>
    <row r="145" spans="1:65" s="2" customFormat="1" ht="24.2" customHeight="1">
      <c r="A145" s="29"/>
      <c r="B145" s="121"/>
      <c r="C145" s="156" t="s">
        <v>191</v>
      </c>
      <c r="D145" s="156" t="s">
        <v>177</v>
      </c>
      <c r="E145" s="157" t="s">
        <v>2048</v>
      </c>
      <c r="F145" s="158" t="s">
        <v>2049</v>
      </c>
      <c r="G145" s="159" t="s">
        <v>226</v>
      </c>
      <c r="H145" s="160">
        <v>58.83</v>
      </c>
      <c r="I145" s="161"/>
      <c r="J145" s="160">
        <f>ROUND(I145*H145,3)</f>
        <v>0</v>
      </c>
      <c r="K145" s="162"/>
      <c r="L145" s="30"/>
      <c r="M145" s="163" t="s">
        <v>1</v>
      </c>
      <c r="N145" s="164" t="s">
        <v>40</v>
      </c>
      <c r="O145" s="55"/>
      <c r="P145" s="165">
        <f>O145*H145</f>
        <v>0</v>
      </c>
      <c r="Q145" s="165">
        <v>0</v>
      </c>
      <c r="R145" s="165">
        <f>Q145*H145</f>
        <v>0</v>
      </c>
      <c r="S145" s="165">
        <v>0</v>
      </c>
      <c r="T145" s="166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7" t="s">
        <v>181</v>
      </c>
      <c r="AT145" s="167" t="s">
        <v>177</v>
      </c>
      <c r="AU145" s="167" t="s">
        <v>153</v>
      </c>
      <c r="AY145" s="14" t="s">
        <v>175</v>
      </c>
      <c r="BE145" s="168">
        <f>IF(N145="základná",J145,0)</f>
        <v>0</v>
      </c>
      <c r="BF145" s="168">
        <f>IF(N145="znížená",J145,0)</f>
        <v>0</v>
      </c>
      <c r="BG145" s="168">
        <f>IF(N145="zákl. prenesená",J145,0)</f>
        <v>0</v>
      </c>
      <c r="BH145" s="168">
        <f>IF(N145="zníž. prenesená",J145,0)</f>
        <v>0</v>
      </c>
      <c r="BI145" s="168">
        <f>IF(N145="nulová",J145,0)</f>
        <v>0</v>
      </c>
      <c r="BJ145" s="14" t="s">
        <v>153</v>
      </c>
      <c r="BK145" s="169">
        <f>ROUND(I145*H145,3)</f>
        <v>0</v>
      </c>
      <c r="BL145" s="14" t="s">
        <v>181</v>
      </c>
      <c r="BM145" s="167" t="s">
        <v>194</v>
      </c>
    </row>
    <row r="146" spans="1:65" s="12" customFormat="1" ht="22.9" customHeight="1">
      <c r="B146" s="143"/>
      <c r="D146" s="144" t="s">
        <v>73</v>
      </c>
      <c r="E146" s="154" t="s">
        <v>205</v>
      </c>
      <c r="F146" s="154" t="s">
        <v>525</v>
      </c>
      <c r="I146" s="146"/>
      <c r="J146" s="155">
        <f>BK146</f>
        <v>0</v>
      </c>
      <c r="L146" s="143"/>
      <c r="M146" s="148"/>
      <c r="N146" s="149"/>
      <c r="O146" s="149"/>
      <c r="P146" s="150">
        <f>SUM(P147:P152)</f>
        <v>0</v>
      </c>
      <c r="Q146" s="149"/>
      <c r="R146" s="150">
        <f>SUM(R147:R152)</f>
        <v>0</v>
      </c>
      <c r="S146" s="149"/>
      <c r="T146" s="151">
        <f>SUM(T147:T152)</f>
        <v>0</v>
      </c>
      <c r="AR146" s="144" t="s">
        <v>82</v>
      </c>
      <c r="AT146" s="152" t="s">
        <v>73</v>
      </c>
      <c r="AU146" s="152" t="s">
        <v>82</v>
      </c>
      <c r="AY146" s="144" t="s">
        <v>175</v>
      </c>
      <c r="BK146" s="153">
        <f>SUM(BK147:BK152)</f>
        <v>0</v>
      </c>
    </row>
    <row r="147" spans="1:65" s="2" customFormat="1" ht="24.2" customHeight="1">
      <c r="A147" s="29"/>
      <c r="B147" s="121"/>
      <c r="C147" s="156" t="s">
        <v>187</v>
      </c>
      <c r="D147" s="156" t="s">
        <v>177</v>
      </c>
      <c r="E147" s="157" t="s">
        <v>2050</v>
      </c>
      <c r="F147" s="158" t="s">
        <v>2051</v>
      </c>
      <c r="G147" s="159" t="s">
        <v>226</v>
      </c>
      <c r="H147" s="160">
        <v>175.58199999999999</v>
      </c>
      <c r="I147" s="161"/>
      <c r="J147" s="160">
        <f t="shared" ref="J147:J152" si="5">ROUND(I147*H147,3)</f>
        <v>0</v>
      </c>
      <c r="K147" s="162"/>
      <c r="L147" s="30"/>
      <c r="M147" s="163" t="s">
        <v>1</v>
      </c>
      <c r="N147" s="164" t="s">
        <v>40</v>
      </c>
      <c r="O147" s="55"/>
      <c r="P147" s="165">
        <f t="shared" ref="P147:P152" si="6">O147*H147</f>
        <v>0</v>
      </c>
      <c r="Q147" s="165">
        <v>0</v>
      </c>
      <c r="R147" s="165">
        <f t="shared" ref="R147:R152" si="7">Q147*H147</f>
        <v>0</v>
      </c>
      <c r="S147" s="165">
        <v>0</v>
      </c>
      <c r="T147" s="166">
        <f t="shared" ref="T147:T152" si="8"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7" t="s">
        <v>181</v>
      </c>
      <c r="AT147" s="167" t="s">
        <v>177</v>
      </c>
      <c r="AU147" s="167" t="s">
        <v>153</v>
      </c>
      <c r="AY147" s="14" t="s">
        <v>175</v>
      </c>
      <c r="BE147" s="168">
        <f t="shared" ref="BE147:BE152" si="9">IF(N147="základná",J147,0)</f>
        <v>0</v>
      </c>
      <c r="BF147" s="168">
        <f t="shared" ref="BF147:BF152" si="10">IF(N147="znížená",J147,0)</f>
        <v>0</v>
      </c>
      <c r="BG147" s="168">
        <f t="shared" ref="BG147:BG152" si="11">IF(N147="zákl. prenesená",J147,0)</f>
        <v>0</v>
      </c>
      <c r="BH147" s="168">
        <f t="shared" ref="BH147:BH152" si="12">IF(N147="zníž. prenesená",J147,0)</f>
        <v>0</v>
      </c>
      <c r="BI147" s="168">
        <f t="shared" ref="BI147:BI152" si="13">IF(N147="nulová",J147,0)</f>
        <v>0</v>
      </c>
      <c r="BJ147" s="14" t="s">
        <v>153</v>
      </c>
      <c r="BK147" s="169">
        <f t="shared" ref="BK147:BK152" si="14">ROUND(I147*H147,3)</f>
        <v>0</v>
      </c>
      <c r="BL147" s="14" t="s">
        <v>181</v>
      </c>
      <c r="BM147" s="167" t="s">
        <v>197</v>
      </c>
    </row>
    <row r="148" spans="1:65" s="2" customFormat="1" ht="37.9" customHeight="1">
      <c r="A148" s="29"/>
      <c r="B148" s="121"/>
      <c r="C148" s="156" t="s">
        <v>198</v>
      </c>
      <c r="D148" s="156" t="s">
        <v>177</v>
      </c>
      <c r="E148" s="157" t="s">
        <v>2052</v>
      </c>
      <c r="F148" s="158" t="s">
        <v>2053</v>
      </c>
      <c r="G148" s="159" t="s">
        <v>226</v>
      </c>
      <c r="H148" s="160">
        <v>175.58199999999999</v>
      </c>
      <c r="I148" s="161"/>
      <c r="J148" s="160">
        <f t="shared" si="5"/>
        <v>0</v>
      </c>
      <c r="K148" s="162"/>
      <c r="L148" s="30"/>
      <c r="M148" s="163" t="s">
        <v>1</v>
      </c>
      <c r="N148" s="164" t="s">
        <v>40</v>
      </c>
      <c r="O148" s="55"/>
      <c r="P148" s="165">
        <f t="shared" si="6"/>
        <v>0</v>
      </c>
      <c r="Q148" s="165">
        <v>0</v>
      </c>
      <c r="R148" s="165">
        <f t="shared" si="7"/>
        <v>0</v>
      </c>
      <c r="S148" s="165">
        <v>0</v>
      </c>
      <c r="T148" s="166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7" t="s">
        <v>181</v>
      </c>
      <c r="AT148" s="167" t="s">
        <v>177</v>
      </c>
      <c r="AU148" s="167" t="s">
        <v>153</v>
      </c>
      <c r="AY148" s="14" t="s">
        <v>175</v>
      </c>
      <c r="BE148" s="168">
        <f t="shared" si="9"/>
        <v>0</v>
      </c>
      <c r="BF148" s="168">
        <f t="shared" si="10"/>
        <v>0</v>
      </c>
      <c r="BG148" s="168">
        <f t="shared" si="11"/>
        <v>0</v>
      </c>
      <c r="BH148" s="168">
        <f t="shared" si="12"/>
        <v>0</v>
      </c>
      <c r="BI148" s="168">
        <f t="shared" si="13"/>
        <v>0</v>
      </c>
      <c r="BJ148" s="14" t="s">
        <v>153</v>
      </c>
      <c r="BK148" s="169">
        <f t="shared" si="14"/>
        <v>0</v>
      </c>
      <c r="BL148" s="14" t="s">
        <v>181</v>
      </c>
      <c r="BM148" s="167" t="s">
        <v>201</v>
      </c>
    </row>
    <row r="149" spans="1:65" s="2" customFormat="1" ht="24.2" customHeight="1">
      <c r="A149" s="29"/>
      <c r="B149" s="121"/>
      <c r="C149" s="156" t="s">
        <v>190</v>
      </c>
      <c r="D149" s="156" t="s">
        <v>177</v>
      </c>
      <c r="E149" s="157" t="s">
        <v>2054</v>
      </c>
      <c r="F149" s="158" t="s">
        <v>2055</v>
      </c>
      <c r="G149" s="159" t="s">
        <v>226</v>
      </c>
      <c r="H149" s="160">
        <v>175.58199999999999</v>
      </c>
      <c r="I149" s="161"/>
      <c r="J149" s="160">
        <f t="shared" si="5"/>
        <v>0</v>
      </c>
      <c r="K149" s="162"/>
      <c r="L149" s="30"/>
      <c r="M149" s="163" t="s">
        <v>1</v>
      </c>
      <c r="N149" s="164" t="s">
        <v>40</v>
      </c>
      <c r="O149" s="55"/>
      <c r="P149" s="165">
        <f t="shared" si="6"/>
        <v>0</v>
      </c>
      <c r="Q149" s="165">
        <v>0</v>
      </c>
      <c r="R149" s="165">
        <f t="shared" si="7"/>
        <v>0</v>
      </c>
      <c r="S149" s="165">
        <v>0</v>
      </c>
      <c r="T149" s="166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7" t="s">
        <v>181</v>
      </c>
      <c r="AT149" s="167" t="s">
        <v>177</v>
      </c>
      <c r="AU149" s="167" t="s">
        <v>153</v>
      </c>
      <c r="AY149" s="14" t="s">
        <v>175</v>
      </c>
      <c r="BE149" s="168">
        <f t="shared" si="9"/>
        <v>0</v>
      </c>
      <c r="BF149" s="168">
        <f t="shared" si="10"/>
        <v>0</v>
      </c>
      <c r="BG149" s="168">
        <f t="shared" si="11"/>
        <v>0</v>
      </c>
      <c r="BH149" s="168">
        <f t="shared" si="12"/>
        <v>0</v>
      </c>
      <c r="BI149" s="168">
        <f t="shared" si="13"/>
        <v>0</v>
      </c>
      <c r="BJ149" s="14" t="s">
        <v>153</v>
      </c>
      <c r="BK149" s="169">
        <f t="shared" si="14"/>
        <v>0</v>
      </c>
      <c r="BL149" s="14" t="s">
        <v>181</v>
      </c>
      <c r="BM149" s="167" t="s">
        <v>204</v>
      </c>
    </row>
    <row r="150" spans="1:65" s="2" customFormat="1" ht="14.45" customHeight="1">
      <c r="A150" s="29"/>
      <c r="B150" s="121"/>
      <c r="C150" s="156" t="s">
        <v>205</v>
      </c>
      <c r="D150" s="156" t="s">
        <v>177</v>
      </c>
      <c r="E150" s="157" t="s">
        <v>2056</v>
      </c>
      <c r="F150" s="158" t="s">
        <v>2057</v>
      </c>
      <c r="G150" s="159" t="s">
        <v>396</v>
      </c>
      <c r="H150" s="160">
        <v>39.905000000000001</v>
      </c>
      <c r="I150" s="161"/>
      <c r="J150" s="160">
        <f t="shared" si="5"/>
        <v>0</v>
      </c>
      <c r="K150" s="162"/>
      <c r="L150" s="30"/>
      <c r="M150" s="163" t="s">
        <v>1</v>
      </c>
      <c r="N150" s="164" t="s">
        <v>40</v>
      </c>
      <c r="O150" s="55"/>
      <c r="P150" s="165">
        <f t="shared" si="6"/>
        <v>0</v>
      </c>
      <c r="Q150" s="165">
        <v>0</v>
      </c>
      <c r="R150" s="165">
        <f t="shared" si="7"/>
        <v>0</v>
      </c>
      <c r="S150" s="165">
        <v>0</v>
      </c>
      <c r="T150" s="166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7" t="s">
        <v>181</v>
      </c>
      <c r="AT150" s="167" t="s">
        <v>177</v>
      </c>
      <c r="AU150" s="167" t="s">
        <v>153</v>
      </c>
      <c r="AY150" s="14" t="s">
        <v>175</v>
      </c>
      <c r="BE150" s="168">
        <f t="shared" si="9"/>
        <v>0</v>
      </c>
      <c r="BF150" s="168">
        <f t="shared" si="10"/>
        <v>0</v>
      </c>
      <c r="BG150" s="168">
        <f t="shared" si="11"/>
        <v>0</v>
      </c>
      <c r="BH150" s="168">
        <f t="shared" si="12"/>
        <v>0</v>
      </c>
      <c r="BI150" s="168">
        <f t="shared" si="13"/>
        <v>0</v>
      </c>
      <c r="BJ150" s="14" t="s">
        <v>153</v>
      </c>
      <c r="BK150" s="169">
        <f t="shared" si="14"/>
        <v>0</v>
      </c>
      <c r="BL150" s="14" t="s">
        <v>181</v>
      </c>
      <c r="BM150" s="167" t="s">
        <v>208</v>
      </c>
    </row>
    <row r="151" spans="1:65" s="2" customFormat="1" ht="14.45" customHeight="1">
      <c r="A151" s="29"/>
      <c r="B151" s="121"/>
      <c r="C151" s="156" t="s">
        <v>194</v>
      </c>
      <c r="D151" s="156" t="s">
        <v>177</v>
      </c>
      <c r="E151" s="157" t="s">
        <v>2058</v>
      </c>
      <c r="F151" s="158" t="s">
        <v>2059</v>
      </c>
      <c r="G151" s="159" t="s">
        <v>396</v>
      </c>
      <c r="H151" s="160">
        <v>17.5</v>
      </c>
      <c r="I151" s="161"/>
      <c r="J151" s="160">
        <f t="shared" si="5"/>
        <v>0</v>
      </c>
      <c r="K151" s="162"/>
      <c r="L151" s="30"/>
      <c r="M151" s="163" t="s">
        <v>1</v>
      </c>
      <c r="N151" s="164" t="s">
        <v>40</v>
      </c>
      <c r="O151" s="55"/>
      <c r="P151" s="165">
        <f t="shared" si="6"/>
        <v>0</v>
      </c>
      <c r="Q151" s="165">
        <v>0</v>
      </c>
      <c r="R151" s="165">
        <f t="shared" si="7"/>
        <v>0</v>
      </c>
      <c r="S151" s="165">
        <v>0</v>
      </c>
      <c r="T151" s="166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7" t="s">
        <v>181</v>
      </c>
      <c r="AT151" s="167" t="s">
        <v>177</v>
      </c>
      <c r="AU151" s="167" t="s">
        <v>153</v>
      </c>
      <c r="AY151" s="14" t="s">
        <v>175</v>
      </c>
      <c r="BE151" s="168">
        <f t="shared" si="9"/>
        <v>0</v>
      </c>
      <c r="BF151" s="168">
        <f t="shared" si="10"/>
        <v>0</v>
      </c>
      <c r="BG151" s="168">
        <f t="shared" si="11"/>
        <v>0</v>
      </c>
      <c r="BH151" s="168">
        <f t="shared" si="12"/>
        <v>0</v>
      </c>
      <c r="BI151" s="168">
        <f t="shared" si="13"/>
        <v>0</v>
      </c>
      <c r="BJ151" s="14" t="s">
        <v>153</v>
      </c>
      <c r="BK151" s="169">
        <f t="shared" si="14"/>
        <v>0</v>
      </c>
      <c r="BL151" s="14" t="s">
        <v>181</v>
      </c>
      <c r="BM151" s="167" t="s">
        <v>7</v>
      </c>
    </row>
    <row r="152" spans="1:65" s="2" customFormat="1" ht="24.2" customHeight="1">
      <c r="A152" s="29"/>
      <c r="B152" s="121"/>
      <c r="C152" s="156" t="s">
        <v>212</v>
      </c>
      <c r="D152" s="156" t="s">
        <v>177</v>
      </c>
      <c r="E152" s="157" t="s">
        <v>2060</v>
      </c>
      <c r="F152" s="158" t="s">
        <v>2061</v>
      </c>
      <c r="G152" s="159" t="s">
        <v>396</v>
      </c>
      <c r="H152" s="160">
        <v>58.71</v>
      </c>
      <c r="I152" s="161"/>
      <c r="J152" s="160">
        <f t="shared" si="5"/>
        <v>0</v>
      </c>
      <c r="K152" s="162"/>
      <c r="L152" s="30"/>
      <c r="M152" s="163" t="s">
        <v>1</v>
      </c>
      <c r="N152" s="164" t="s">
        <v>40</v>
      </c>
      <c r="O152" s="55"/>
      <c r="P152" s="165">
        <f t="shared" si="6"/>
        <v>0</v>
      </c>
      <c r="Q152" s="165">
        <v>0</v>
      </c>
      <c r="R152" s="165">
        <f t="shared" si="7"/>
        <v>0</v>
      </c>
      <c r="S152" s="165">
        <v>0</v>
      </c>
      <c r="T152" s="166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7" t="s">
        <v>181</v>
      </c>
      <c r="AT152" s="167" t="s">
        <v>177</v>
      </c>
      <c r="AU152" s="167" t="s">
        <v>153</v>
      </c>
      <c r="AY152" s="14" t="s">
        <v>175</v>
      </c>
      <c r="BE152" s="168">
        <f t="shared" si="9"/>
        <v>0</v>
      </c>
      <c r="BF152" s="168">
        <f t="shared" si="10"/>
        <v>0</v>
      </c>
      <c r="BG152" s="168">
        <f t="shared" si="11"/>
        <v>0</v>
      </c>
      <c r="BH152" s="168">
        <f t="shared" si="12"/>
        <v>0</v>
      </c>
      <c r="BI152" s="168">
        <f t="shared" si="13"/>
        <v>0</v>
      </c>
      <c r="BJ152" s="14" t="s">
        <v>153</v>
      </c>
      <c r="BK152" s="169">
        <f t="shared" si="14"/>
        <v>0</v>
      </c>
      <c r="BL152" s="14" t="s">
        <v>181</v>
      </c>
      <c r="BM152" s="167" t="s">
        <v>215</v>
      </c>
    </row>
    <row r="153" spans="1:65" s="12" customFormat="1" ht="22.9" customHeight="1">
      <c r="B153" s="143"/>
      <c r="D153" s="144" t="s">
        <v>73</v>
      </c>
      <c r="E153" s="154" t="s">
        <v>529</v>
      </c>
      <c r="F153" s="154" t="s">
        <v>582</v>
      </c>
      <c r="I153" s="146"/>
      <c r="J153" s="155">
        <f>BK153</f>
        <v>0</v>
      </c>
      <c r="L153" s="143"/>
      <c r="M153" s="148"/>
      <c r="N153" s="149"/>
      <c r="O153" s="149"/>
      <c r="P153" s="150">
        <f>P154</f>
        <v>0</v>
      </c>
      <c r="Q153" s="149"/>
      <c r="R153" s="150">
        <f>R154</f>
        <v>0</v>
      </c>
      <c r="S153" s="149"/>
      <c r="T153" s="151">
        <f>T154</f>
        <v>0</v>
      </c>
      <c r="AR153" s="144" t="s">
        <v>82</v>
      </c>
      <c r="AT153" s="152" t="s">
        <v>73</v>
      </c>
      <c r="AU153" s="152" t="s">
        <v>82</v>
      </c>
      <c r="AY153" s="144" t="s">
        <v>175</v>
      </c>
      <c r="BK153" s="153">
        <f>BK154</f>
        <v>0</v>
      </c>
    </row>
    <row r="154" spans="1:65" s="2" customFormat="1" ht="24.2" customHeight="1">
      <c r="A154" s="29"/>
      <c r="B154" s="121"/>
      <c r="C154" s="156" t="s">
        <v>197</v>
      </c>
      <c r="D154" s="156" t="s">
        <v>177</v>
      </c>
      <c r="E154" s="157" t="s">
        <v>583</v>
      </c>
      <c r="F154" s="158" t="s">
        <v>584</v>
      </c>
      <c r="G154" s="159" t="s">
        <v>211</v>
      </c>
      <c r="H154" s="160">
        <v>15.641999999999999</v>
      </c>
      <c r="I154" s="161"/>
      <c r="J154" s="160">
        <f>ROUND(I154*H154,3)</f>
        <v>0</v>
      </c>
      <c r="K154" s="162"/>
      <c r="L154" s="30"/>
      <c r="M154" s="163" t="s">
        <v>1</v>
      </c>
      <c r="N154" s="164" t="s">
        <v>40</v>
      </c>
      <c r="O154" s="55"/>
      <c r="P154" s="165">
        <f>O154*H154</f>
        <v>0</v>
      </c>
      <c r="Q154" s="165">
        <v>0</v>
      </c>
      <c r="R154" s="165">
        <f>Q154*H154</f>
        <v>0</v>
      </c>
      <c r="S154" s="165">
        <v>0</v>
      </c>
      <c r="T154" s="166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7" t="s">
        <v>181</v>
      </c>
      <c r="AT154" s="167" t="s">
        <v>177</v>
      </c>
      <c r="AU154" s="167" t="s">
        <v>153</v>
      </c>
      <c r="AY154" s="14" t="s">
        <v>175</v>
      </c>
      <c r="BE154" s="168">
        <f>IF(N154="základná",J154,0)</f>
        <v>0</v>
      </c>
      <c r="BF154" s="168">
        <f>IF(N154="znížená",J154,0)</f>
        <v>0</v>
      </c>
      <c r="BG154" s="168">
        <f>IF(N154="zákl. prenesená",J154,0)</f>
        <v>0</v>
      </c>
      <c r="BH154" s="168">
        <f>IF(N154="zníž. prenesená",J154,0)</f>
        <v>0</v>
      </c>
      <c r="BI154" s="168">
        <f>IF(N154="nulová",J154,0)</f>
        <v>0</v>
      </c>
      <c r="BJ154" s="14" t="s">
        <v>153</v>
      </c>
      <c r="BK154" s="169">
        <f>ROUND(I154*H154,3)</f>
        <v>0</v>
      </c>
      <c r="BL154" s="14" t="s">
        <v>181</v>
      </c>
      <c r="BM154" s="167" t="s">
        <v>218</v>
      </c>
    </row>
    <row r="155" spans="1:65" s="12" customFormat="1" ht="25.9" customHeight="1">
      <c r="B155" s="143"/>
      <c r="D155" s="144" t="s">
        <v>73</v>
      </c>
      <c r="E155" s="145" t="s">
        <v>588</v>
      </c>
      <c r="F155" s="145" t="s">
        <v>589</v>
      </c>
      <c r="I155" s="146"/>
      <c r="J155" s="147">
        <f>BK155</f>
        <v>0</v>
      </c>
      <c r="L155" s="143"/>
      <c r="M155" s="148"/>
      <c r="N155" s="149"/>
      <c r="O155" s="149"/>
      <c r="P155" s="150">
        <f>P156+P161+P168+P174+P185+P209+P212</f>
        <v>0</v>
      </c>
      <c r="Q155" s="149"/>
      <c r="R155" s="150">
        <f>R156+R161+R168+R174+R185+R209+R212</f>
        <v>2.6459877000000001</v>
      </c>
      <c r="S155" s="149"/>
      <c r="T155" s="151">
        <f>T156+T161+T168+T174+T185+T209+T212</f>
        <v>0</v>
      </c>
      <c r="AR155" s="144" t="s">
        <v>153</v>
      </c>
      <c r="AT155" s="152" t="s">
        <v>73</v>
      </c>
      <c r="AU155" s="152" t="s">
        <v>74</v>
      </c>
      <c r="AY155" s="144" t="s">
        <v>175</v>
      </c>
      <c r="BK155" s="153">
        <f>BK156+BK161+BK168+BK174+BK185+BK209+BK212</f>
        <v>0</v>
      </c>
    </row>
    <row r="156" spans="1:65" s="12" customFormat="1" ht="22.9" customHeight="1">
      <c r="B156" s="143"/>
      <c r="D156" s="144" t="s">
        <v>73</v>
      </c>
      <c r="E156" s="154" t="s">
        <v>1530</v>
      </c>
      <c r="F156" s="154" t="s">
        <v>2062</v>
      </c>
      <c r="I156" s="146"/>
      <c r="J156" s="155">
        <f>BK156</f>
        <v>0</v>
      </c>
      <c r="L156" s="143"/>
      <c r="M156" s="148"/>
      <c r="N156" s="149"/>
      <c r="O156" s="149"/>
      <c r="P156" s="150">
        <f>SUM(P157:P160)</f>
        <v>0</v>
      </c>
      <c r="Q156" s="149"/>
      <c r="R156" s="150">
        <f>SUM(R157:R160)</f>
        <v>0</v>
      </c>
      <c r="S156" s="149"/>
      <c r="T156" s="151">
        <f>SUM(T157:T160)</f>
        <v>0</v>
      </c>
      <c r="AR156" s="144" t="s">
        <v>153</v>
      </c>
      <c r="AT156" s="152" t="s">
        <v>73</v>
      </c>
      <c r="AU156" s="152" t="s">
        <v>82</v>
      </c>
      <c r="AY156" s="144" t="s">
        <v>175</v>
      </c>
      <c r="BK156" s="153">
        <f>SUM(BK157:BK160)</f>
        <v>0</v>
      </c>
    </row>
    <row r="157" spans="1:65" s="2" customFormat="1" ht="24.2" customHeight="1">
      <c r="A157" s="29"/>
      <c r="B157" s="121"/>
      <c r="C157" s="156" t="s">
        <v>219</v>
      </c>
      <c r="D157" s="156" t="s">
        <v>177</v>
      </c>
      <c r="E157" s="157" t="s">
        <v>2063</v>
      </c>
      <c r="F157" s="158" t="s">
        <v>2064</v>
      </c>
      <c r="G157" s="159" t="s">
        <v>396</v>
      </c>
      <c r="H157" s="160">
        <v>28.349</v>
      </c>
      <c r="I157" s="161"/>
      <c r="J157" s="160">
        <f>ROUND(I157*H157,3)</f>
        <v>0</v>
      </c>
      <c r="K157" s="162"/>
      <c r="L157" s="30"/>
      <c r="M157" s="163" t="s">
        <v>1</v>
      </c>
      <c r="N157" s="164" t="s">
        <v>40</v>
      </c>
      <c r="O157" s="55"/>
      <c r="P157" s="165">
        <f>O157*H157</f>
        <v>0</v>
      </c>
      <c r="Q157" s="165">
        <v>0</v>
      </c>
      <c r="R157" s="165">
        <f>Q157*H157</f>
        <v>0</v>
      </c>
      <c r="S157" s="165">
        <v>0</v>
      </c>
      <c r="T157" s="166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7" t="s">
        <v>204</v>
      </c>
      <c r="AT157" s="167" t="s">
        <v>177</v>
      </c>
      <c r="AU157" s="167" t="s">
        <v>153</v>
      </c>
      <c r="AY157" s="14" t="s">
        <v>175</v>
      </c>
      <c r="BE157" s="168">
        <f>IF(N157="základná",J157,0)</f>
        <v>0</v>
      </c>
      <c r="BF157" s="168">
        <f>IF(N157="znížená",J157,0)</f>
        <v>0</v>
      </c>
      <c r="BG157" s="168">
        <f>IF(N157="zákl. prenesená",J157,0)</f>
        <v>0</v>
      </c>
      <c r="BH157" s="168">
        <f>IF(N157="zníž. prenesená",J157,0)</f>
        <v>0</v>
      </c>
      <c r="BI157" s="168">
        <f>IF(N157="nulová",J157,0)</f>
        <v>0</v>
      </c>
      <c r="BJ157" s="14" t="s">
        <v>153</v>
      </c>
      <c r="BK157" s="169">
        <f>ROUND(I157*H157,3)</f>
        <v>0</v>
      </c>
      <c r="BL157" s="14" t="s">
        <v>204</v>
      </c>
      <c r="BM157" s="167" t="s">
        <v>285</v>
      </c>
    </row>
    <row r="158" spans="1:65" s="2" customFormat="1" ht="24.2" customHeight="1">
      <c r="A158" s="29"/>
      <c r="B158" s="121"/>
      <c r="C158" s="170" t="s">
        <v>201</v>
      </c>
      <c r="D158" s="170" t="s">
        <v>220</v>
      </c>
      <c r="E158" s="171" t="s">
        <v>2065</v>
      </c>
      <c r="F158" s="172" t="s">
        <v>2066</v>
      </c>
      <c r="G158" s="173" t="s">
        <v>284</v>
      </c>
      <c r="H158" s="174">
        <v>207.59200000000001</v>
      </c>
      <c r="I158" s="175"/>
      <c r="J158" s="174">
        <f>ROUND(I158*H158,3)</f>
        <v>0</v>
      </c>
      <c r="K158" s="176"/>
      <c r="L158" s="177"/>
      <c r="M158" s="178" t="s">
        <v>1</v>
      </c>
      <c r="N158" s="179" t="s">
        <v>40</v>
      </c>
      <c r="O158" s="55"/>
      <c r="P158" s="165">
        <f>O158*H158</f>
        <v>0</v>
      </c>
      <c r="Q158" s="165">
        <v>0</v>
      </c>
      <c r="R158" s="165">
        <f>Q158*H158</f>
        <v>0</v>
      </c>
      <c r="S158" s="165">
        <v>0</v>
      </c>
      <c r="T158" s="166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7" t="s">
        <v>235</v>
      </c>
      <c r="AT158" s="167" t="s">
        <v>220</v>
      </c>
      <c r="AU158" s="167" t="s">
        <v>153</v>
      </c>
      <c r="AY158" s="14" t="s">
        <v>175</v>
      </c>
      <c r="BE158" s="168">
        <f>IF(N158="základná",J158,0)</f>
        <v>0</v>
      </c>
      <c r="BF158" s="168">
        <f>IF(N158="znížená",J158,0)</f>
        <v>0</v>
      </c>
      <c r="BG158" s="168">
        <f>IF(N158="zákl. prenesená",J158,0)</f>
        <v>0</v>
      </c>
      <c r="BH158" s="168">
        <f>IF(N158="zníž. prenesená",J158,0)</f>
        <v>0</v>
      </c>
      <c r="BI158" s="168">
        <f>IF(N158="nulová",J158,0)</f>
        <v>0</v>
      </c>
      <c r="BJ158" s="14" t="s">
        <v>153</v>
      </c>
      <c r="BK158" s="169">
        <f>ROUND(I158*H158,3)</f>
        <v>0</v>
      </c>
      <c r="BL158" s="14" t="s">
        <v>204</v>
      </c>
      <c r="BM158" s="167" t="s">
        <v>381</v>
      </c>
    </row>
    <row r="159" spans="1:65" s="2" customFormat="1" ht="24.2" customHeight="1">
      <c r="A159" s="29"/>
      <c r="B159" s="121"/>
      <c r="C159" s="170" t="s">
        <v>229</v>
      </c>
      <c r="D159" s="170" t="s">
        <v>220</v>
      </c>
      <c r="E159" s="171" t="s">
        <v>2067</v>
      </c>
      <c r="F159" s="172" t="s">
        <v>2068</v>
      </c>
      <c r="G159" s="173" t="s">
        <v>226</v>
      </c>
      <c r="H159" s="174">
        <v>16.088000000000001</v>
      </c>
      <c r="I159" s="175"/>
      <c r="J159" s="174">
        <f>ROUND(I159*H159,3)</f>
        <v>0</v>
      </c>
      <c r="K159" s="176"/>
      <c r="L159" s="177"/>
      <c r="M159" s="178" t="s">
        <v>1</v>
      </c>
      <c r="N159" s="179" t="s">
        <v>40</v>
      </c>
      <c r="O159" s="55"/>
      <c r="P159" s="165">
        <f>O159*H159</f>
        <v>0</v>
      </c>
      <c r="Q159" s="165">
        <v>0</v>
      </c>
      <c r="R159" s="165">
        <f>Q159*H159</f>
        <v>0</v>
      </c>
      <c r="S159" s="165">
        <v>0</v>
      </c>
      <c r="T159" s="166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7" t="s">
        <v>235</v>
      </c>
      <c r="AT159" s="167" t="s">
        <v>220</v>
      </c>
      <c r="AU159" s="167" t="s">
        <v>153</v>
      </c>
      <c r="AY159" s="14" t="s">
        <v>175</v>
      </c>
      <c r="BE159" s="168">
        <f>IF(N159="základná",J159,0)</f>
        <v>0</v>
      </c>
      <c r="BF159" s="168">
        <f>IF(N159="znížená",J159,0)</f>
        <v>0</v>
      </c>
      <c r="BG159" s="168">
        <f>IF(N159="zákl. prenesená",J159,0)</f>
        <v>0</v>
      </c>
      <c r="BH159" s="168">
        <f>IF(N159="zníž. prenesená",J159,0)</f>
        <v>0</v>
      </c>
      <c r="BI159" s="168">
        <f>IF(N159="nulová",J159,0)</f>
        <v>0</v>
      </c>
      <c r="BJ159" s="14" t="s">
        <v>153</v>
      </c>
      <c r="BK159" s="169">
        <f>ROUND(I159*H159,3)</f>
        <v>0</v>
      </c>
      <c r="BL159" s="14" t="s">
        <v>204</v>
      </c>
      <c r="BM159" s="167" t="s">
        <v>292</v>
      </c>
    </row>
    <row r="160" spans="1:65" s="2" customFormat="1" ht="24.2" customHeight="1">
      <c r="A160" s="29"/>
      <c r="B160" s="121"/>
      <c r="C160" s="156" t="s">
        <v>204</v>
      </c>
      <c r="D160" s="156" t="s">
        <v>177</v>
      </c>
      <c r="E160" s="157" t="s">
        <v>2069</v>
      </c>
      <c r="F160" s="158" t="s">
        <v>2070</v>
      </c>
      <c r="G160" s="159" t="s">
        <v>211</v>
      </c>
      <c r="H160" s="160">
        <v>1.25</v>
      </c>
      <c r="I160" s="161"/>
      <c r="J160" s="160">
        <f>ROUND(I160*H160,3)</f>
        <v>0</v>
      </c>
      <c r="K160" s="162"/>
      <c r="L160" s="30"/>
      <c r="M160" s="163" t="s">
        <v>1</v>
      </c>
      <c r="N160" s="164" t="s">
        <v>40</v>
      </c>
      <c r="O160" s="55"/>
      <c r="P160" s="165">
        <f>O160*H160</f>
        <v>0</v>
      </c>
      <c r="Q160" s="165">
        <v>0</v>
      </c>
      <c r="R160" s="165">
        <f>Q160*H160</f>
        <v>0</v>
      </c>
      <c r="S160" s="165">
        <v>0</v>
      </c>
      <c r="T160" s="166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7" t="s">
        <v>204</v>
      </c>
      <c r="AT160" s="167" t="s">
        <v>177</v>
      </c>
      <c r="AU160" s="167" t="s">
        <v>153</v>
      </c>
      <c r="AY160" s="14" t="s">
        <v>175</v>
      </c>
      <c r="BE160" s="168">
        <f>IF(N160="základná",J160,0)</f>
        <v>0</v>
      </c>
      <c r="BF160" s="168">
        <f>IF(N160="znížená",J160,0)</f>
        <v>0</v>
      </c>
      <c r="BG160" s="168">
        <f>IF(N160="zákl. prenesená",J160,0)</f>
        <v>0</v>
      </c>
      <c r="BH160" s="168">
        <f>IF(N160="zníž. prenesená",J160,0)</f>
        <v>0</v>
      </c>
      <c r="BI160" s="168">
        <f>IF(N160="nulová",J160,0)</f>
        <v>0</v>
      </c>
      <c r="BJ160" s="14" t="s">
        <v>153</v>
      </c>
      <c r="BK160" s="169">
        <f>ROUND(I160*H160,3)</f>
        <v>0</v>
      </c>
      <c r="BL160" s="14" t="s">
        <v>204</v>
      </c>
      <c r="BM160" s="167" t="s">
        <v>296</v>
      </c>
    </row>
    <row r="161" spans="1:65" s="12" customFormat="1" ht="22.9" customHeight="1">
      <c r="B161" s="143"/>
      <c r="D161" s="144" t="s">
        <v>73</v>
      </c>
      <c r="E161" s="154" t="s">
        <v>622</v>
      </c>
      <c r="F161" s="154" t="s">
        <v>623</v>
      </c>
      <c r="I161" s="146"/>
      <c r="J161" s="155">
        <f>BK161</f>
        <v>0</v>
      </c>
      <c r="L161" s="143"/>
      <c r="M161" s="148"/>
      <c r="N161" s="149"/>
      <c r="O161" s="149"/>
      <c r="P161" s="150">
        <f>SUM(P162:P167)</f>
        <v>0</v>
      </c>
      <c r="Q161" s="149"/>
      <c r="R161" s="150">
        <f>SUM(R162:R167)</f>
        <v>0.29937269999999999</v>
      </c>
      <c r="S161" s="149"/>
      <c r="T161" s="151">
        <f>SUM(T162:T167)</f>
        <v>0</v>
      </c>
      <c r="AR161" s="144" t="s">
        <v>153</v>
      </c>
      <c r="AT161" s="152" t="s">
        <v>73</v>
      </c>
      <c r="AU161" s="152" t="s">
        <v>82</v>
      </c>
      <c r="AY161" s="144" t="s">
        <v>175</v>
      </c>
      <c r="BK161" s="153">
        <f>SUM(BK162:BK167)</f>
        <v>0</v>
      </c>
    </row>
    <row r="162" spans="1:65" s="2" customFormat="1" ht="24.2" customHeight="1">
      <c r="A162" s="29"/>
      <c r="B162" s="121"/>
      <c r="C162" s="156" t="s">
        <v>236</v>
      </c>
      <c r="D162" s="156" t="s">
        <v>177</v>
      </c>
      <c r="E162" s="157" t="s">
        <v>2071</v>
      </c>
      <c r="F162" s="158" t="s">
        <v>2072</v>
      </c>
      <c r="G162" s="159" t="s">
        <v>226</v>
      </c>
      <c r="H162" s="160">
        <v>194.58600000000001</v>
      </c>
      <c r="I162" s="161"/>
      <c r="J162" s="160">
        <f t="shared" ref="J162:J167" si="15">ROUND(I162*H162,3)</f>
        <v>0</v>
      </c>
      <c r="K162" s="162"/>
      <c r="L162" s="30"/>
      <c r="M162" s="163" t="s">
        <v>1</v>
      </c>
      <c r="N162" s="164" t="s">
        <v>40</v>
      </c>
      <c r="O162" s="55"/>
      <c r="P162" s="165">
        <f t="shared" ref="P162:P167" si="16">O162*H162</f>
        <v>0</v>
      </c>
      <c r="Q162" s="165">
        <v>0</v>
      </c>
      <c r="R162" s="165">
        <f t="shared" ref="R162:R167" si="17">Q162*H162</f>
        <v>0</v>
      </c>
      <c r="S162" s="165">
        <v>0</v>
      </c>
      <c r="T162" s="166">
        <f t="shared" ref="T162:T167" si="18"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7" t="s">
        <v>204</v>
      </c>
      <c r="AT162" s="167" t="s">
        <v>177</v>
      </c>
      <c r="AU162" s="167" t="s">
        <v>153</v>
      </c>
      <c r="AY162" s="14" t="s">
        <v>175</v>
      </c>
      <c r="BE162" s="168">
        <f t="shared" ref="BE162:BE167" si="19">IF(N162="základná",J162,0)</f>
        <v>0</v>
      </c>
      <c r="BF162" s="168">
        <f t="shared" ref="BF162:BF167" si="20">IF(N162="znížená",J162,0)</f>
        <v>0</v>
      </c>
      <c r="BG162" s="168">
        <f t="shared" ref="BG162:BG167" si="21">IF(N162="zákl. prenesená",J162,0)</f>
        <v>0</v>
      </c>
      <c r="BH162" s="168">
        <f t="shared" ref="BH162:BH167" si="22">IF(N162="zníž. prenesená",J162,0)</f>
        <v>0</v>
      </c>
      <c r="BI162" s="168">
        <f t="shared" ref="BI162:BI167" si="23">IF(N162="nulová",J162,0)</f>
        <v>0</v>
      </c>
      <c r="BJ162" s="14" t="s">
        <v>153</v>
      </c>
      <c r="BK162" s="169">
        <f t="shared" ref="BK162:BK167" si="24">ROUND(I162*H162,3)</f>
        <v>0</v>
      </c>
      <c r="BL162" s="14" t="s">
        <v>204</v>
      </c>
      <c r="BM162" s="167" t="s">
        <v>299</v>
      </c>
    </row>
    <row r="163" spans="1:65" s="2" customFormat="1" ht="24.2" customHeight="1">
      <c r="A163" s="29"/>
      <c r="B163" s="121"/>
      <c r="C163" s="170" t="s">
        <v>208</v>
      </c>
      <c r="D163" s="170" t="s">
        <v>220</v>
      </c>
      <c r="E163" s="171" t="s">
        <v>2073</v>
      </c>
      <c r="F163" s="172" t="s">
        <v>2074</v>
      </c>
      <c r="G163" s="173" t="s">
        <v>226</v>
      </c>
      <c r="H163" s="174">
        <v>396.95499999999998</v>
      </c>
      <c r="I163" s="175"/>
      <c r="J163" s="174">
        <f t="shared" si="15"/>
        <v>0</v>
      </c>
      <c r="K163" s="176"/>
      <c r="L163" s="177"/>
      <c r="M163" s="178" t="s">
        <v>1</v>
      </c>
      <c r="N163" s="179" t="s">
        <v>40</v>
      </c>
      <c r="O163" s="55"/>
      <c r="P163" s="165">
        <f t="shared" si="16"/>
        <v>0</v>
      </c>
      <c r="Q163" s="165">
        <v>0</v>
      </c>
      <c r="R163" s="165">
        <f t="shared" si="17"/>
        <v>0</v>
      </c>
      <c r="S163" s="165">
        <v>0</v>
      </c>
      <c r="T163" s="166">
        <f t="shared" si="1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7" t="s">
        <v>235</v>
      </c>
      <c r="AT163" s="167" t="s">
        <v>220</v>
      </c>
      <c r="AU163" s="167" t="s">
        <v>153</v>
      </c>
      <c r="AY163" s="14" t="s">
        <v>175</v>
      </c>
      <c r="BE163" s="168">
        <f t="shared" si="19"/>
        <v>0</v>
      </c>
      <c r="BF163" s="168">
        <f t="shared" si="20"/>
        <v>0</v>
      </c>
      <c r="BG163" s="168">
        <f t="shared" si="21"/>
        <v>0</v>
      </c>
      <c r="BH163" s="168">
        <f t="shared" si="22"/>
        <v>0</v>
      </c>
      <c r="BI163" s="168">
        <f t="shared" si="23"/>
        <v>0</v>
      </c>
      <c r="BJ163" s="14" t="s">
        <v>153</v>
      </c>
      <c r="BK163" s="169">
        <f t="shared" si="24"/>
        <v>0</v>
      </c>
      <c r="BL163" s="14" t="s">
        <v>204</v>
      </c>
      <c r="BM163" s="167" t="s">
        <v>412</v>
      </c>
    </row>
    <row r="164" spans="1:65" s="2" customFormat="1" ht="37.9" customHeight="1">
      <c r="A164" s="29"/>
      <c r="B164" s="121"/>
      <c r="C164" s="170" t="s">
        <v>243</v>
      </c>
      <c r="D164" s="170" t="s">
        <v>220</v>
      </c>
      <c r="E164" s="171" t="s">
        <v>2075</v>
      </c>
      <c r="F164" s="172" t="s">
        <v>2076</v>
      </c>
      <c r="G164" s="173" t="s">
        <v>226</v>
      </c>
      <c r="H164" s="174">
        <v>198.47800000000001</v>
      </c>
      <c r="I164" s="175"/>
      <c r="J164" s="174">
        <f t="shared" si="15"/>
        <v>0</v>
      </c>
      <c r="K164" s="176"/>
      <c r="L164" s="177"/>
      <c r="M164" s="178" t="s">
        <v>1</v>
      </c>
      <c r="N164" s="179" t="s">
        <v>40</v>
      </c>
      <c r="O164" s="55"/>
      <c r="P164" s="165">
        <f t="shared" si="16"/>
        <v>0</v>
      </c>
      <c r="Q164" s="165">
        <v>0</v>
      </c>
      <c r="R164" s="165">
        <f t="shared" si="17"/>
        <v>0</v>
      </c>
      <c r="S164" s="165">
        <v>0</v>
      </c>
      <c r="T164" s="166">
        <f t="shared" si="1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7" t="s">
        <v>235</v>
      </c>
      <c r="AT164" s="167" t="s">
        <v>220</v>
      </c>
      <c r="AU164" s="167" t="s">
        <v>153</v>
      </c>
      <c r="AY164" s="14" t="s">
        <v>175</v>
      </c>
      <c r="BE164" s="168">
        <f t="shared" si="19"/>
        <v>0</v>
      </c>
      <c r="BF164" s="168">
        <f t="shared" si="20"/>
        <v>0</v>
      </c>
      <c r="BG164" s="168">
        <f t="shared" si="21"/>
        <v>0</v>
      </c>
      <c r="BH164" s="168">
        <f t="shared" si="22"/>
        <v>0</v>
      </c>
      <c r="BI164" s="168">
        <f t="shared" si="23"/>
        <v>0</v>
      </c>
      <c r="BJ164" s="14" t="s">
        <v>153</v>
      </c>
      <c r="BK164" s="169">
        <f t="shared" si="24"/>
        <v>0</v>
      </c>
      <c r="BL164" s="14" t="s">
        <v>204</v>
      </c>
      <c r="BM164" s="167" t="s">
        <v>303</v>
      </c>
    </row>
    <row r="165" spans="1:65" s="2" customFormat="1" ht="24.2" customHeight="1">
      <c r="A165" s="29"/>
      <c r="B165" s="121"/>
      <c r="C165" s="156" t="s">
        <v>7</v>
      </c>
      <c r="D165" s="156" t="s">
        <v>177</v>
      </c>
      <c r="E165" s="157" t="s">
        <v>2077</v>
      </c>
      <c r="F165" s="158" t="s">
        <v>2078</v>
      </c>
      <c r="G165" s="159" t="s">
        <v>226</v>
      </c>
      <c r="H165" s="160">
        <v>88.94</v>
      </c>
      <c r="I165" s="161"/>
      <c r="J165" s="160">
        <f t="shared" si="15"/>
        <v>0</v>
      </c>
      <c r="K165" s="162"/>
      <c r="L165" s="30"/>
      <c r="M165" s="163" t="s">
        <v>1</v>
      </c>
      <c r="N165" s="164" t="s">
        <v>40</v>
      </c>
      <c r="O165" s="55"/>
      <c r="P165" s="165">
        <f t="shared" si="16"/>
        <v>0</v>
      </c>
      <c r="Q165" s="165">
        <v>0</v>
      </c>
      <c r="R165" s="165">
        <f t="shared" si="17"/>
        <v>0</v>
      </c>
      <c r="S165" s="165">
        <v>0</v>
      </c>
      <c r="T165" s="166">
        <f t="shared" si="1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7" t="s">
        <v>204</v>
      </c>
      <c r="AT165" s="167" t="s">
        <v>177</v>
      </c>
      <c r="AU165" s="167" t="s">
        <v>153</v>
      </c>
      <c r="AY165" s="14" t="s">
        <v>175</v>
      </c>
      <c r="BE165" s="168">
        <f t="shared" si="19"/>
        <v>0</v>
      </c>
      <c r="BF165" s="168">
        <f t="shared" si="20"/>
        <v>0</v>
      </c>
      <c r="BG165" s="168">
        <f t="shared" si="21"/>
        <v>0</v>
      </c>
      <c r="BH165" s="168">
        <f t="shared" si="22"/>
        <v>0</v>
      </c>
      <c r="BI165" s="168">
        <f t="shared" si="23"/>
        <v>0</v>
      </c>
      <c r="BJ165" s="14" t="s">
        <v>153</v>
      </c>
      <c r="BK165" s="169">
        <f t="shared" si="24"/>
        <v>0</v>
      </c>
      <c r="BL165" s="14" t="s">
        <v>204</v>
      </c>
      <c r="BM165" s="167" t="s">
        <v>306</v>
      </c>
    </row>
    <row r="166" spans="1:65" s="2" customFormat="1" ht="37.9" customHeight="1">
      <c r="A166" s="29"/>
      <c r="B166" s="121"/>
      <c r="C166" s="170" t="s">
        <v>250</v>
      </c>
      <c r="D166" s="170" t="s">
        <v>220</v>
      </c>
      <c r="E166" s="171" t="s">
        <v>2079</v>
      </c>
      <c r="F166" s="172" t="s">
        <v>2080</v>
      </c>
      <c r="G166" s="173" t="s">
        <v>226</v>
      </c>
      <c r="H166" s="174">
        <v>90.718999999999994</v>
      </c>
      <c r="I166" s="175"/>
      <c r="J166" s="174">
        <f t="shared" si="15"/>
        <v>0</v>
      </c>
      <c r="K166" s="176"/>
      <c r="L166" s="177"/>
      <c r="M166" s="178" t="s">
        <v>1</v>
      </c>
      <c r="N166" s="179" t="s">
        <v>40</v>
      </c>
      <c r="O166" s="55"/>
      <c r="P166" s="165">
        <f t="shared" si="16"/>
        <v>0</v>
      </c>
      <c r="Q166" s="165">
        <v>3.3E-3</v>
      </c>
      <c r="R166" s="165">
        <f t="shared" si="17"/>
        <v>0.29937269999999999</v>
      </c>
      <c r="S166" s="165">
        <v>0</v>
      </c>
      <c r="T166" s="166">
        <f t="shared" si="18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7" t="s">
        <v>235</v>
      </c>
      <c r="AT166" s="167" t="s">
        <v>220</v>
      </c>
      <c r="AU166" s="167" t="s">
        <v>153</v>
      </c>
      <c r="AY166" s="14" t="s">
        <v>175</v>
      </c>
      <c r="BE166" s="168">
        <f t="shared" si="19"/>
        <v>0</v>
      </c>
      <c r="BF166" s="168">
        <f t="shared" si="20"/>
        <v>0</v>
      </c>
      <c r="BG166" s="168">
        <f t="shared" si="21"/>
        <v>0</v>
      </c>
      <c r="BH166" s="168">
        <f t="shared" si="22"/>
        <v>0</v>
      </c>
      <c r="BI166" s="168">
        <f t="shared" si="23"/>
        <v>0</v>
      </c>
      <c r="BJ166" s="14" t="s">
        <v>153</v>
      </c>
      <c r="BK166" s="169">
        <f t="shared" si="24"/>
        <v>0</v>
      </c>
      <c r="BL166" s="14" t="s">
        <v>204</v>
      </c>
      <c r="BM166" s="167" t="s">
        <v>2081</v>
      </c>
    </row>
    <row r="167" spans="1:65" s="2" customFormat="1" ht="24.2" customHeight="1">
      <c r="A167" s="29"/>
      <c r="B167" s="121"/>
      <c r="C167" s="156" t="s">
        <v>215</v>
      </c>
      <c r="D167" s="156" t="s">
        <v>177</v>
      </c>
      <c r="E167" s="157" t="s">
        <v>2082</v>
      </c>
      <c r="F167" s="158" t="s">
        <v>646</v>
      </c>
      <c r="G167" s="159" t="s">
        <v>647</v>
      </c>
      <c r="H167" s="161"/>
      <c r="I167" s="161"/>
      <c r="J167" s="160">
        <f t="shared" si="15"/>
        <v>0</v>
      </c>
      <c r="K167" s="162"/>
      <c r="L167" s="30"/>
      <c r="M167" s="163" t="s">
        <v>1</v>
      </c>
      <c r="N167" s="164" t="s">
        <v>40</v>
      </c>
      <c r="O167" s="55"/>
      <c r="P167" s="165">
        <f t="shared" si="16"/>
        <v>0</v>
      </c>
      <c r="Q167" s="165">
        <v>0</v>
      </c>
      <c r="R167" s="165">
        <f t="shared" si="17"/>
        <v>0</v>
      </c>
      <c r="S167" s="165">
        <v>0</v>
      </c>
      <c r="T167" s="166">
        <f t="shared" si="18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7" t="s">
        <v>204</v>
      </c>
      <c r="AT167" s="167" t="s">
        <v>177</v>
      </c>
      <c r="AU167" s="167" t="s">
        <v>153</v>
      </c>
      <c r="AY167" s="14" t="s">
        <v>175</v>
      </c>
      <c r="BE167" s="168">
        <f t="shared" si="19"/>
        <v>0</v>
      </c>
      <c r="BF167" s="168">
        <f t="shared" si="20"/>
        <v>0</v>
      </c>
      <c r="BG167" s="168">
        <f t="shared" si="21"/>
        <v>0</v>
      </c>
      <c r="BH167" s="168">
        <f t="shared" si="22"/>
        <v>0</v>
      </c>
      <c r="BI167" s="168">
        <f t="shared" si="23"/>
        <v>0</v>
      </c>
      <c r="BJ167" s="14" t="s">
        <v>153</v>
      </c>
      <c r="BK167" s="169">
        <f t="shared" si="24"/>
        <v>0</v>
      </c>
      <c r="BL167" s="14" t="s">
        <v>204</v>
      </c>
      <c r="BM167" s="167" t="s">
        <v>321</v>
      </c>
    </row>
    <row r="168" spans="1:65" s="12" customFormat="1" ht="22.9" customHeight="1">
      <c r="B168" s="143"/>
      <c r="D168" s="144" t="s">
        <v>73</v>
      </c>
      <c r="E168" s="154" t="s">
        <v>1351</v>
      </c>
      <c r="F168" s="154" t="s">
        <v>1352</v>
      </c>
      <c r="I168" s="146"/>
      <c r="J168" s="155">
        <f>BK168</f>
        <v>0</v>
      </c>
      <c r="L168" s="143"/>
      <c r="M168" s="148"/>
      <c r="N168" s="149"/>
      <c r="O168" s="149"/>
      <c r="P168" s="150">
        <f>SUM(P169:P173)</f>
        <v>0</v>
      </c>
      <c r="Q168" s="149"/>
      <c r="R168" s="150">
        <f>SUM(R169:R173)</f>
        <v>0</v>
      </c>
      <c r="S168" s="149"/>
      <c r="T168" s="151">
        <f>SUM(T169:T173)</f>
        <v>0</v>
      </c>
      <c r="AR168" s="144" t="s">
        <v>153</v>
      </c>
      <c r="AT168" s="152" t="s">
        <v>73</v>
      </c>
      <c r="AU168" s="152" t="s">
        <v>82</v>
      </c>
      <c r="AY168" s="144" t="s">
        <v>175</v>
      </c>
      <c r="BK168" s="153">
        <f>SUM(BK169:BK173)</f>
        <v>0</v>
      </c>
    </row>
    <row r="169" spans="1:65" s="2" customFormat="1" ht="24.2" customHeight="1">
      <c r="A169" s="29"/>
      <c r="B169" s="121"/>
      <c r="C169" s="156" t="s">
        <v>256</v>
      </c>
      <c r="D169" s="156" t="s">
        <v>177</v>
      </c>
      <c r="E169" s="157" t="s">
        <v>2083</v>
      </c>
      <c r="F169" s="158" t="s">
        <v>2084</v>
      </c>
      <c r="G169" s="159" t="s">
        <v>226</v>
      </c>
      <c r="H169" s="160">
        <v>183.32</v>
      </c>
      <c r="I169" s="161"/>
      <c r="J169" s="160">
        <f>ROUND(I169*H169,3)</f>
        <v>0</v>
      </c>
      <c r="K169" s="162"/>
      <c r="L169" s="30"/>
      <c r="M169" s="163" t="s">
        <v>1</v>
      </c>
      <c r="N169" s="164" t="s">
        <v>40</v>
      </c>
      <c r="O169" s="55"/>
      <c r="P169" s="165">
        <f>O169*H169</f>
        <v>0</v>
      </c>
      <c r="Q169" s="165">
        <v>0</v>
      </c>
      <c r="R169" s="165">
        <f>Q169*H169</f>
        <v>0</v>
      </c>
      <c r="S169" s="165">
        <v>0</v>
      </c>
      <c r="T169" s="166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7" t="s">
        <v>204</v>
      </c>
      <c r="AT169" s="167" t="s">
        <v>177</v>
      </c>
      <c r="AU169" s="167" t="s">
        <v>153</v>
      </c>
      <c r="AY169" s="14" t="s">
        <v>175</v>
      </c>
      <c r="BE169" s="168">
        <f>IF(N169="základná",J169,0)</f>
        <v>0</v>
      </c>
      <c r="BF169" s="168">
        <f>IF(N169="znížená",J169,0)</f>
        <v>0</v>
      </c>
      <c r="BG169" s="168">
        <f>IF(N169="zákl. prenesená",J169,0)</f>
        <v>0</v>
      </c>
      <c r="BH169" s="168">
        <f>IF(N169="zníž. prenesená",J169,0)</f>
        <v>0</v>
      </c>
      <c r="BI169" s="168">
        <f>IF(N169="nulová",J169,0)</f>
        <v>0</v>
      </c>
      <c r="BJ169" s="14" t="s">
        <v>153</v>
      </c>
      <c r="BK169" s="169">
        <f>ROUND(I169*H169,3)</f>
        <v>0</v>
      </c>
      <c r="BL169" s="14" t="s">
        <v>204</v>
      </c>
      <c r="BM169" s="167" t="s">
        <v>325</v>
      </c>
    </row>
    <row r="170" spans="1:65" s="2" customFormat="1" ht="24.2" customHeight="1">
      <c r="A170" s="29"/>
      <c r="B170" s="121"/>
      <c r="C170" s="156" t="s">
        <v>218</v>
      </c>
      <c r="D170" s="156" t="s">
        <v>177</v>
      </c>
      <c r="E170" s="157" t="s">
        <v>2085</v>
      </c>
      <c r="F170" s="158" t="s">
        <v>2086</v>
      </c>
      <c r="G170" s="159" t="s">
        <v>396</v>
      </c>
      <c r="H170" s="160">
        <v>263.61</v>
      </c>
      <c r="I170" s="161"/>
      <c r="J170" s="160">
        <f>ROUND(I170*H170,3)</f>
        <v>0</v>
      </c>
      <c r="K170" s="162"/>
      <c r="L170" s="30"/>
      <c r="M170" s="163" t="s">
        <v>1</v>
      </c>
      <c r="N170" s="164" t="s">
        <v>40</v>
      </c>
      <c r="O170" s="55"/>
      <c r="P170" s="165">
        <f>O170*H170</f>
        <v>0</v>
      </c>
      <c r="Q170" s="165">
        <v>0</v>
      </c>
      <c r="R170" s="165">
        <f>Q170*H170</f>
        <v>0</v>
      </c>
      <c r="S170" s="165">
        <v>0</v>
      </c>
      <c r="T170" s="166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7" t="s">
        <v>204</v>
      </c>
      <c r="AT170" s="167" t="s">
        <v>177</v>
      </c>
      <c r="AU170" s="167" t="s">
        <v>153</v>
      </c>
      <c r="AY170" s="14" t="s">
        <v>175</v>
      </c>
      <c r="BE170" s="168">
        <f>IF(N170="základná",J170,0)</f>
        <v>0</v>
      </c>
      <c r="BF170" s="168">
        <f>IF(N170="znížená",J170,0)</f>
        <v>0</v>
      </c>
      <c r="BG170" s="168">
        <f>IF(N170="zákl. prenesená",J170,0)</f>
        <v>0</v>
      </c>
      <c r="BH170" s="168">
        <f>IF(N170="zníž. prenesená",J170,0)</f>
        <v>0</v>
      </c>
      <c r="BI170" s="168">
        <f>IF(N170="nulová",J170,0)</f>
        <v>0</v>
      </c>
      <c r="BJ170" s="14" t="s">
        <v>153</v>
      </c>
      <c r="BK170" s="169">
        <f>ROUND(I170*H170,3)</f>
        <v>0</v>
      </c>
      <c r="BL170" s="14" t="s">
        <v>204</v>
      </c>
      <c r="BM170" s="167" t="s">
        <v>328</v>
      </c>
    </row>
    <row r="171" spans="1:65" s="2" customFormat="1" ht="24.2" customHeight="1">
      <c r="A171" s="29"/>
      <c r="B171" s="121"/>
      <c r="C171" s="170" t="s">
        <v>263</v>
      </c>
      <c r="D171" s="170" t="s">
        <v>220</v>
      </c>
      <c r="E171" s="171" t="s">
        <v>2087</v>
      </c>
      <c r="F171" s="172" t="s">
        <v>2088</v>
      </c>
      <c r="G171" s="173" t="s">
        <v>180</v>
      </c>
      <c r="H171" s="174">
        <v>6.157</v>
      </c>
      <c r="I171" s="175"/>
      <c r="J171" s="174">
        <f>ROUND(I171*H171,3)</f>
        <v>0</v>
      </c>
      <c r="K171" s="176"/>
      <c r="L171" s="177"/>
      <c r="M171" s="178" t="s">
        <v>1</v>
      </c>
      <c r="N171" s="179" t="s">
        <v>40</v>
      </c>
      <c r="O171" s="55"/>
      <c r="P171" s="165">
        <f>O171*H171</f>
        <v>0</v>
      </c>
      <c r="Q171" s="165">
        <v>0</v>
      </c>
      <c r="R171" s="165">
        <f>Q171*H171</f>
        <v>0</v>
      </c>
      <c r="S171" s="165">
        <v>0</v>
      </c>
      <c r="T171" s="166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7" t="s">
        <v>235</v>
      </c>
      <c r="AT171" s="167" t="s">
        <v>220</v>
      </c>
      <c r="AU171" s="167" t="s">
        <v>153</v>
      </c>
      <c r="AY171" s="14" t="s">
        <v>175</v>
      </c>
      <c r="BE171" s="168">
        <f>IF(N171="základná",J171,0)</f>
        <v>0</v>
      </c>
      <c r="BF171" s="168">
        <f>IF(N171="znížená",J171,0)</f>
        <v>0</v>
      </c>
      <c r="BG171" s="168">
        <f>IF(N171="zákl. prenesená",J171,0)</f>
        <v>0</v>
      </c>
      <c r="BH171" s="168">
        <f>IF(N171="zníž. prenesená",J171,0)</f>
        <v>0</v>
      </c>
      <c r="BI171" s="168">
        <f>IF(N171="nulová",J171,0)</f>
        <v>0</v>
      </c>
      <c r="BJ171" s="14" t="s">
        <v>153</v>
      </c>
      <c r="BK171" s="169">
        <f>ROUND(I171*H171,3)</f>
        <v>0</v>
      </c>
      <c r="BL171" s="14" t="s">
        <v>204</v>
      </c>
      <c r="BM171" s="167" t="s">
        <v>332</v>
      </c>
    </row>
    <row r="172" spans="1:65" s="2" customFormat="1" ht="24.2" customHeight="1">
      <c r="A172" s="29"/>
      <c r="B172" s="121"/>
      <c r="C172" s="156" t="s">
        <v>223</v>
      </c>
      <c r="D172" s="156" t="s">
        <v>177</v>
      </c>
      <c r="E172" s="157" t="s">
        <v>2089</v>
      </c>
      <c r="F172" s="158" t="s">
        <v>2090</v>
      </c>
      <c r="G172" s="159" t="s">
        <v>180</v>
      </c>
      <c r="H172" s="160">
        <v>5.4</v>
      </c>
      <c r="I172" s="161"/>
      <c r="J172" s="160">
        <f>ROUND(I172*H172,3)</f>
        <v>0</v>
      </c>
      <c r="K172" s="162"/>
      <c r="L172" s="30"/>
      <c r="M172" s="163" t="s">
        <v>1</v>
      </c>
      <c r="N172" s="164" t="s">
        <v>40</v>
      </c>
      <c r="O172" s="55"/>
      <c r="P172" s="165">
        <f>O172*H172</f>
        <v>0</v>
      </c>
      <c r="Q172" s="165">
        <v>0</v>
      </c>
      <c r="R172" s="165">
        <f>Q172*H172</f>
        <v>0</v>
      </c>
      <c r="S172" s="165">
        <v>0</v>
      </c>
      <c r="T172" s="166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7" t="s">
        <v>204</v>
      </c>
      <c r="AT172" s="167" t="s">
        <v>177</v>
      </c>
      <c r="AU172" s="167" t="s">
        <v>153</v>
      </c>
      <c r="AY172" s="14" t="s">
        <v>175</v>
      </c>
      <c r="BE172" s="168">
        <f>IF(N172="základná",J172,0)</f>
        <v>0</v>
      </c>
      <c r="BF172" s="168">
        <f>IF(N172="znížená",J172,0)</f>
        <v>0</v>
      </c>
      <c r="BG172" s="168">
        <f>IF(N172="zákl. prenesená",J172,0)</f>
        <v>0</v>
      </c>
      <c r="BH172" s="168">
        <f>IF(N172="zníž. prenesená",J172,0)</f>
        <v>0</v>
      </c>
      <c r="BI172" s="168">
        <f>IF(N172="nulová",J172,0)</f>
        <v>0</v>
      </c>
      <c r="BJ172" s="14" t="s">
        <v>153</v>
      </c>
      <c r="BK172" s="169">
        <f>ROUND(I172*H172,3)</f>
        <v>0</v>
      </c>
      <c r="BL172" s="14" t="s">
        <v>204</v>
      </c>
      <c r="BM172" s="167" t="s">
        <v>341</v>
      </c>
    </row>
    <row r="173" spans="1:65" s="2" customFormat="1" ht="24.2" customHeight="1">
      <c r="A173" s="29"/>
      <c r="B173" s="121"/>
      <c r="C173" s="156" t="s">
        <v>271</v>
      </c>
      <c r="D173" s="156" t="s">
        <v>177</v>
      </c>
      <c r="E173" s="157" t="s">
        <v>2091</v>
      </c>
      <c r="F173" s="158" t="s">
        <v>2092</v>
      </c>
      <c r="G173" s="159" t="s">
        <v>211</v>
      </c>
      <c r="H173" s="160">
        <v>5.51</v>
      </c>
      <c r="I173" s="161"/>
      <c r="J173" s="160">
        <f>ROUND(I173*H173,3)</f>
        <v>0</v>
      </c>
      <c r="K173" s="162"/>
      <c r="L173" s="30"/>
      <c r="M173" s="163" t="s">
        <v>1</v>
      </c>
      <c r="N173" s="164" t="s">
        <v>40</v>
      </c>
      <c r="O173" s="55"/>
      <c r="P173" s="165">
        <f>O173*H173</f>
        <v>0</v>
      </c>
      <c r="Q173" s="165">
        <v>0</v>
      </c>
      <c r="R173" s="165">
        <f>Q173*H173</f>
        <v>0</v>
      </c>
      <c r="S173" s="165">
        <v>0</v>
      </c>
      <c r="T173" s="166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7" t="s">
        <v>204</v>
      </c>
      <c r="AT173" s="167" t="s">
        <v>177</v>
      </c>
      <c r="AU173" s="167" t="s">
        <v>153</v>
      </c>
      <c r="AY173" s="14" t="s">
        <v>175</v>
      </c>
      <c r="BE173" s="168">
        <f>IF(N173="základná",J173,0)</f>
        <v>0</v>
      </c>
      <c r="BF173" s="168">
        <f>IF(N173="znížená",J173,0)</f>
        <v>0</v>
      </c>
      <c r="BG173" s="168">
        <f>IF(N173="zákl. prenesená",J173,0)</f>
        <v>0</v>
      </c>
      <c r="BH173" s="168">
        <f>IF(N173="zníž. prenesená",J173,0)</f>
        <v>0</v>
      </c>
      <c r="BI173" s="168">
        <f>IF(N173="nulová",J173,0)</f>
        <v>0</v>
      </c>
      <c r="BJ173" s="14" t="s">
        <v>153</v>
      </c>
      <c r="BK173" s="169">
        <f>ROUND(I173*H173,3)</f>
        <v>0</v>
      </c>
      <c r="BL173" s="14" t="s">
        <v>204</v>
      </c>
      <c r="BM173" s="167" t="s">
        <v>352</v>
      </c>
    </row>
    <row r="174" spans="1:65" s="12" customFormat="1" ht="22.9" customHeight="1">
      <c r="B174" s="143"/>
      <c r="D174" s="144" t="s">
        <v>73</v>
      </c>
      <c r="E174" s="154" t="s">
        <v>2093</v>
      </c>
      <c r="F174" s="154" t="s">
        <v>2094</v>
      </c>
      <c r="I174" s="146"/>
      <c r="J174" s="155">
        <f>BK174</f>
        <v>0</v>
      </c>
      <c r="L174" s="143"/>
      <c r="M174" s="148"/>
      <c r="N174" s="149"/>
      <c r="O174" s="149"/>
      <c r="P174" s="150">
        <f>SUM(P175:P184)</f>
        <v>0</v>
      </c>
      <c r="Q174" s="149"/>
      <c r="R174" s="150">
        <f>SUM(R175:R184)</f>
        <v>2.0429075999999999</v>
      </c>
      <c r="S174" s="149"/>
      <c r="T174" s="151">
        <f>SUM(T175:T184)</f>
        <v>0</v>
      </c>
      <c r="AR174" s="144" t="s">
        <v>153</v>
      </c>
      <c r="AT174" s="152" t="s">
        <v>73</v>
      </c>
      <c r="AU174" s="152" t="s">
        <v>82</v>
      </c>
      <c r="AY174" s="144" t="s">
        <v>175</v>
      </c>
      <c r="BK174" s="153">
        <f>SUM(BK175:BK184)</f>
        <v>0</v>
      </c>
    </row>
    <row r="175" spans="1:65" s="2" customFormat="1" ht="24.2" customHeight="1">
      <c r="A175" s="29"/>
      <c r="B175" s="121"/>
      <c r="C175" s="156" t="s">
        <v>227</v>
      </c>
      <c r="D175" s="156" t="s">
        <v>177</v>
      </c>
      <c r="E175" s="157" t="s">
        <v>2095</v>
      </c>
      <c r="F175" s="158" t="s">
        <v>2096</v>
      </c>
      <c r="G175" s="159" t="s">
        <v>226</v>
      </c>
      <c r="H175" s="160">
        <v>183.32</v>
      </c>
      <c r="I175" s="161"/>
      <c r="J175" s="160">
        <f t="shared" ref="J175:J184" si="25">ROUND(I175*H175,3)</f>
        <v>0</v>
      </c>
      <c r="K175" s="162"/>
      <c r="L175" s="30"/>
      <c r="M175" s="163" t="s">
        <v>1</v>
      </c>
      <c r="N175" s="164" t="s">
        <v>40</v>
      </c>
      <c r="O175" s="55"/>
      <c r="P175" s="165">
        <f t="shared" ref="P175:P184" si="26">O175*H175</f>
        <v>0</v>
      </c>
      <c r="Q175" s="165">
        <v>1.03E-2</v>
      </c>
      <c r="R175" s="165">
        <f t="shared" ref="R175:R184" si="27">Q175*H175</f>
        <v>1.888196</v>
      </c>
      <c r="S175" s="165">
        <v>0</v>
      </c>
      <c r="T175" s="166">
        <f t="shared" ref="T175:T184" si="28"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7" t="s">
        <v>204</v>
      </c>
      <c r="AT175" s="167" t="s">
        <v>177</v>
      </c>
      <c r="AU175" s="167" t="s">
        <v>153</v>
      </c>
      <c r="AY175" s="14" t="s">
        <v>175</v>
      </c>
      <c r="BE175" s="168">
        <f t="shared" ref="BE175:BE184" si="29">IF(N175="základná",J175,0)</f>
        <v>0</v>
      </c>
      <c r="BF175" s="168">
        <f t="shared" ref="BF175:BF184" si="30">IF(N175="znížená",J175,0)</f>
        <v>0</v>
      </c>
      <c r="BG175" s="168">
        <f t="shared" ref="BG175:BG184" si="31">IF(N175="zákl. prenesená",J175,0)</f>
        <v>0</v>
      </c>
      <c r="BH175" s="168">
        <f t="shared" ref="BH175:BH184" si="32">IF(N175="zníž. prenesená",J175,0)</f>
        <v>0</v>
      </c>
      <c r="BI175" s="168">
        <f t="shared" ref="BI175:BI184" si="33">IF(N175="nulová",J175,0)</f>
        <v>0</v>
      </c>
      <c r="BJ175" s="14" t="s">
        <v>153</v>
      </c>
      <c r="BK175" s="169">
        <f t="shared" ref="BK175:BK184" si="34">ROUND(I175*H175,3)</f>
        <v>0</v>
      </c>
      <c r="BL175" s="14" t="s">
        <v>204</v>
      </c>
      <c r="BM175" s="167" t="s">
        <v>2097</v>
      </c>
    </row>
    <row r="176" spans="1:65" s="2" customFormat="1" ht="24.2" customHeight="1">
      <c r="A176" s="29"/>
      <c r="B176" s="121"/>
      <c r="C176" s="156" t="s">
        <v>278</v>
      </c>
      <c r="D176" s="156" t="s">
        <v>177</v>
      </c>
      <c r="E176" s="157" t="s">
        <v>2098</v>
      </c>
      <c r="F176" s="158" t="s">
        <v>2099</v>
      </c>
      <c r="G176" s="159" t="s">
        <v>396</v>
      </c>
      <c r="H176" s="160">
        <v>16.035</v>
      </c>
      <c r="I176" s="161"/>
      <c r="J176" s="160">
        <f t="shared" si="25"/>
        <v>0</v>
      </c>
      <c r="K176" s="162"/>
      <c r="L176" s="30"/>
      <c r="M176" s="163" t="s">
        <v>1</v>
      </c>
      <c r="N176" s="164" t="s">
        <v>40</v>
      </c>
      <c r="O176" s="55"/>
      <c r="P176" s="165">
        <f t="shared" si="26"/>
        <v>0</v>
      </c>
      <c r="Q176" s="165">
        <v>3.2000000000000003E-4</v>
      </c>
      <c r="R176" s="165">
        <f t="shared" si="27"/>
        <v>5.1312000000000007E-3</v>
      </c>
      <c r="S176" s="165">
        <v>0</v>
      </c>
      <c r="T176" s="166">
        <f t="shared" si="2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7" t="s">
        <v>204</v>
      </c>
      <c r="AT176" s="167" t="s">
        <v>177</v>
      </c>
      <c r="AU176" s="167" t="s">
        <v>153</v>
      </c>
      <c r="AY176" s="14" t="s">
        <v>175</v>
      </c>
      <c r="BE176" s="168">
        <f t="shared" si="29"/>
        <v>0</v>
      </c>
      <c r="BF176" s="168">
        <f t="shared" si="30"/>
        <v>0</v>
      </c>
      <c r="BG176" s="168">
        <f t="shared" si="31"/>
        <v>0</v>
      </c>
      <c r="BH176" s="168">
        <f t="shared" si="32"/>
        <v>0</v>
      </c>
      <c r="BI176" s="168">
        <f t="shared" si="33"/>
        <v>0</v>
      </c>
      <c r="BJ176" s="14" t="s">
        <v>153</v>
      </c>
      <c r="BK176" s="169">
        <f t="shared" si="34"/>
        <v>0</v>
      </c>
      <c r="BL176" s="14" t="s">
        <v>204</v>
      </c>
      <c r="BM176" s="167" t="s">
        <v>2100</v>
      </c>
    </row>
    <row r="177" spans="1:65" s="2" customFormat="1" ht="24.2" customHeight="1">
      <c r="A177" s="29"/>
      <c r="B177" s="121"/>
      <c r="C177" s="156" t="s">
        <v>232</v>
      </c>
      <c r="D177" s="156" t="s">
        <v>177</v>
      </c>
      <c r="E177" s="157" t="s">
        <v>2101</v>
      </c>
      <c r="F177" s="158" t="s">
        <v>2102</v>
      </c>
      <c r="G177" s="159" t="s">
        <v>396</v>
      </c>
      <c r="H177" s="160">
        <v>25</v>
      </c>
      <c r="I177" s="161"/>
      <c r="J177" s="160">
        <f t="shared" si="25"/>
        <v>0</v>
      </c>
      <c r="K177" s="162"/>
      <c r="L177" s="30"/>
      <c r="M177" s="163" t="s">
        <v>1</v>
      </c>
      <c r="N177" s="164" t="s">
        <v>40</v>
      </c>
      <c r="O177" s="55"/>
      <c r="P177" s="165">
        <f t="shared" si="26"/>
        <v>0</v>
      </c>
      <c r="Q177" s="165">
        <v>3.2000000000000003E-4</v>
      </c>
      <c r="R177" s="165">
        <f t="shared" si="27"/>
        <v>8.0000000000000002E-3</v>
      </c>
      <c r="S177" s="165">
        <v>0</v>
      </c>
      <c r="T177" s="166">
        <f t="shared" si="28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7" t="s">
        <v>204</v>
      </c>
      <c r="AT177" s="167" t="s">
        <v>177</v>
      </c>
      <c r="AU177" s="167" t="s">
        <v>153</v>
      </c>
      <c r="AY177" s="14" t="s">
        <v>175</v>
      </c>
      <c r="BE177" s="168">
        <f t="shared" si="29"/>
        <v>0</v>
      </c>
      <c r="BF177" s="168">
        <f t="shared" si="30"/>
        <v>0</v>
      </c>
      <c r="BG177" s="168">
        <f t="shared" si="31"/>
        <v>0</v>
      </c>
      <c r="BH177" s="168">
        <f t="shared" si="32"/>
        <v>0</v>
      </c>
      <c r="BI177" s="168">
        <f t="shared" si="33"/>
        <v>0</v>
      </c>
      <c r="BJ177" s="14" t="s">
        <v>153</v>
      </c>
      <c r="BK177" s="169">
        <f t="shared" si="34"/>
        <v>0</v>
      </c>
      <c r="BL177" s="14" t="s">
        <v>204</v>
      </c>
      <c r="BM177" s="167" t="s">
        <v>2103</v>
      </c>
    </row>
    <row r="178" spans="1:65" s="2" customFormat="1" ht="37.9" customHeight="1">
      <c r="A178" s="29"/>
      <c r="B178" s="121"/>
      <c r="C178" s="156" t="s">
        <v>286</v>
      </c>
      <c r="D178" s="156" t="s">
        <v>177</v>
      </c>
      <c r="E178" s="157" t="s">
        <v>2104</v>
      </c>
      <c r="F178" s="158" t="s">
        <v>2105</v>
      </c>
      <c r="G178" s="159" t="s">
        <v>226</v>
      </c>
      <c r="H178" s="160">
        <v>183.32</v>
      </c>
      <c r="I178" s="161"/>
      <c r="J178" s="160">
        <f t="shared" si="25"/>
        <v>0</v>
      </c>
      <c r="K178" s="162"/>
      <c r="L178" s="30"/>
      <c r="M178" s="163" t="s">
        <v>1</v>
      </c>
      <c r="N178" s="164" t="s">
        <v>40</v>
      </c>
      <c r="O178" s="55"/>
      <c r="P178" s="165">
        <f t="shared" si="26"/>
        <v>0</v>
      </c>
      <c r="Q178" s="165">
        <v>4.6999999999999999E-4</v>
      </c>
      <c r="R178" s="165">
        <f t="shared" si="27"/>
        <v>8.6160399999999998E-2</v>
      </c>
      <c r="S178" s="165">
        <v>0</v>
      </c>
      <c r="T178" s="166">
        <f t="shared" si="28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7" t="s">
        <v>204</v>
      </c>
      <c r="AT178" s="167" t="s">
        <v>177</v>
      </c>
      <c r="AU178" s="167" t="s">
        <v>153</v>
      </c>
      <c r="AY178" s="14" t="s">
        <v>175</v>
      </c>
      <c r="BE178" s="168">
        <f t="shared" si="29"/>
        <v>0</v>
      </c>
      <c r="BF178" s="168">
        <f t="shared" si="30"/>
        <v>0</v>
      </c>
      <c r="BG178" s="168">
        <f t="shared" si="31"/>
        <v>0</v>
      </c>
      <c r="BH178" s="168">
        <f t="shared" si="32"/>
        <v>0</v>
      </c>
      <c r="BI178" s="168">
        <f t="shared" si="33"/>
        <v>0</v>
      </c>
      <c r="BJ178" s="14" t="s">
        <v>153</v>
      </c>
      <c r="BK178" s="169">
        <f t="shared" si="34"/>
        <v>0</v>
      </c>
      <c r="BL178" s="14" t="s">
        <v>204</v>
      </c>
      <c r="BM178" s="167" t="s">
        <v>2106</v>
      </c>
    </row>
    <row r="179" spans="1:65" s="2" customFormat="1" ht="24.2" customHeight="1">
      <c r="A179" s="29"/>
      <c r="B179" s="121"/>
      <c r="C179" s="156" t="s">
        <v>235</v>
      </c>
      <c r="D179" s="156" t="s">
        <v>177</v>
      </c>
      <c r="E179" s="157" t="s">
        <v>2107</v>
      </c>
      <c r="F179" s="158" t="s">
        <v>2108</v>
      </c>
      <c r="G179" s="159" t="s">
        <v>396</v>
      </c>
      <c r="H179" s="160">
        <v>28.346</v>
      </c>
      <c r="I179" s="161"/>
      <c r="J179" s="160">
        <f t="shared" si="25"/>
        <v>0</v>
      </c>
      <c r="K179" s="162"/>
      <c r="L179" s="30"/>
      <c r="M179" s="163" t="s">
        <v>1</v>
      </c>
      <c r="N179" s="164" t="s">
        <v>40</v>
      </c>
      <c r="O179" s="55"/>
      <c r="P179" s="165">
        <f t="shared" si="26"/>
        <v>0</v>
      </c>
      <c r="Q179" s="165">
        <v>0</v>
      </c>
      <c r="R179" s="165">
        <f t="shared" si="27"/>
        <v>0</v>
      </c>
      <c r="S179" s="165">
        <v>0</v>
      </c>
      <c r="T179" s="166">
        <f t="shared" si="28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7" t="s">
        <v>204</v>
      </c>
      <c r="AT179" s="167" t="s">
        <v>177</v>
      </c>
      <c r="AU179" s="167" t="s">
        <v>153</v>
      </c>
      <c r="AY179" s="14" t="s">
        <v>175</v>
      </c>
      <c r="BE179" s="168">
        <f t="shared" si="29"/>
        <v>0</v>
      </c>
      <c r="BF179" s="168">
        <f t="shared" si="30"/>
        <v>0</v>
      </c>
      <c r="BG179" s="168">
        <f t="shared" si="31"/>
        <v>0</v>
      </c>
      <c r="BH179" s="168">
        <f t="shared" si="32"/>
        <v>0</v>
      </c>
      <c r="BI179" s="168">
        <f t="shared" si="33"/>
        <v>0</v>
      </c>
      <c r="BJ179" s="14" t="s">
        <v>153</v>
      </c>
      <c r="BK179" s="169">
        <f t="shared" si="34"/>
        <v>0</v>
      </c>
      <c r="BL179" s="14" t="s">
        <v>204</v>
      </c>
      <c r="BM179" s="167" t="s">
        <v>356</v>
      </c>
    </row>
    <row r="180" spans="1:65" s="2" customFormat="1" ht="24.2" customHeight="1">
      <c r="A180" s="29"/>
      <c r="B180" s="121"/>
      <c r="C180" s="156" t="s">
        <v>293</v>
      </c>
      <c r="D180" s="156" t="s">
        <v>177</v>
      </c>
      <c r="E180" s="157" t="s">
        <v>2109</v>
      </c>
      <c r="F180" s="158" t="s">
        <v>2110</v>
      </c>
      <c r="G180" s="159" t="s">
        <v>396</v>
      </c>
      <c r="H180" s="160">
        <v>25</v>
      </c>
      <c r="I180" s="161"/>
      <c r="J180" s="160">
        <f t="shared" si="25"/>
        <v>0</v>
      </c>
      <c r="K180" s="162"/>
      <c r="L180" s="30"/>
      <c r="M180" s="163" t="s">
        <v>1</v>
      </c>
      <c r="N180" s="164" t="s">
        <v>40</v>
      </c>
      <c r="O180" s="55"/>
      <c r="P180" s="165">
        <f t="shared" si="26"/>
        <v>0</v>
      </c>
      <c r="Q180" s="165">
        <v>0</v>
      </c>
      <c r="R180" s="165">
        <f t="shared" si="27"/>
        <v>0</v>
      </c>
      <c r="S180" s="165">
        <v>0</v>
      </c>
      <c r="T180" s="166">
        <f t="shared" si="28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7" t="s">
        <v>204</v>
      </c>
      <c r="AT180" s="167" t="s">
        <v>177</v>
      </c>
      <c r="AU180" s="167" t="s">
        <v>153</v>
      </c>
      <c r="AY180" s="14" t="s">
        <v>175</v>
      </c>
      <c r="BE180" s="168">
        <f t="shared" si="29"/>
        <v>0</v>
      </c>
      <c r="BF180" s="168">
        <f t="shared" si="30"/>
        <v>0</v>
      </c>
      <c r="BG180" s="168">
        <f t="shared" si="31"/>
        <v>0</v>
      </c>
      <c r="BH180" s="168">
        <f t="shared" si="32"/>
        <v>0</v>
      </c>
      <c r="BI180" s="168">
        <f t="shared" si="33"/>
        <v>0</v>
      </c>
      <c r="BJ180" s="14" t="s">
        <v>153</v>
      </c>
      <c r="BK180" s="169">
        <f t="shared" si="34"/>
        <v>0</v>
      </c>
      <c r="BL180" s="14" t="s">
        <v>204</v>
      </c>
      <c r="BM180" s="167" t="s">
        <v>360</v>
      </c>
    </row>
    <row r="181" spans="1:65" s="2" customFormat="1" ht="24.2" customHeight="1">
      <c r="A181" s="29"/>
      <c r="B181" s="121"/>
      <c r="C181" s="156" t="s">
        <v>239</v>
      </c>
      <c r="D181" s="156" t="s">
        <v>177</v>
      </c>
      <c r="E181" s="157" t="s">
        <v>2111</v>
      </c>
      <c r="F181" s="158" t="s">
        <v>2112</v>
      </c>
      <c r="G181" s="159" t="s">
        <v>284</v>
      </c>
      <c r="H181" s="160">
        <v>2</v>
      </c>
      <c r="I181" s="161"/>
      <c r="J181" s="160">
        <f t="shared" si="25"/>
        <v>0</v>
      </c>
      <c r="K181" s="162"/>
      <c r="L181" s="30"/>
      <c r="M181" s="163" t="s">
        <v>1</v>
      </c>
      <c r="N181" s="164" t="s">
        <v>40</v>
      </c>
      <c r="O181" s="55"/>
      <c r="P181" s="165">
        <f t="shared" si="26"/>
        <v>0</v>
      </c>
      <c r="Q181" s="165">
        <v>0</v>
      </c>
      <c r="R181" s="165">
        <f t="shared" si="27"/>
        <v>0</v>
      </c>
      <c r="S181" s="165">
        <v>0</v>
      </c>
      <c r="T181" s="166">
        <f t="shared" si="28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7" t="s">
        <v>204</v>
      </c>
      <c r="AT181" s="167" t="s">
        <v>177</v>
      </c>
      <c r="AU181" s="167" t="s">
        <v>153</v>
      </c>
      <c r="AY181" s="14" t="s">
        <v>175</v>
      </c>
      <c r="BE181" s="168">
        <f t="shared" si="29"/>
        <v>0</v>
      </c>
      <c r="BF181" s="168">
        <f t="shared" si="30"/>
        <v>0</v>
      </c>
      <c r="BG181" s="168">
        <f t="shared" si="31"/>
        <v>0</v>
      </c>
      <c r="BH181" s="168">
        <f t="shared" si="32"/>
        <v>0</v>
      </c>
      <c r="BI181" s="168">
        <f t="shared" si="33"/>
        <v>0</v>
      </c>
      <c r="BJ181" s="14" t="s">
        <v>153</v>
      </c>
      <c r="BK181" s="169">
        <f t="shared" si="34"/>
        <v>0</v>
      </c>
      <c r="BL181" s="14" t="s">
        <v>204</v>
      </c>
      <c r="BM181" s="167" t="s">
        <v>363</v>
      </c>
    </row>
    <row r="182" spans="1:65" s="2" customFormat="1" ht="24.2" customHeight="1">
      <c r="A182" s="29"/>
      <c r="B182" s="121"/>
      <c r="C182" s="156" t="s">
        <v>300</v>
      </c>
      <c r="D182" s="156" t="s">
        <v>177</v>
      </c>
      <c r="E182" s="157" t="s">
        <v>2113</v>
      </c>
      <c r="F182" s="158" t="s">
        <v>2114</v>
      </c>
      <c r="G182" s="159" t="s">
        <v>396</v>
      </c>
      <c r="H182" s="160">
        <v>10.3</v>
      </c>
      <c r="I182" s="161"/>
      <c r="J182" s="160">
        <f t="shared" si="25"/>
        <v>0</v>
      </c>
      <c r="K182" s="162"/>
      <c r="L182" s="30"/>
      <c r="M182" s="163" t="s">
        <v>1</v>
      </c>
      <c r="N182" s="164" t="s">
        <v>40</v>
      </c>
      <c r="O182" s="55"/>
      <c r="P182" s="165">
        <f t="shared" si="26"/>
        <v>0</v>
      </c>
      <c r="Q182" s="165">
        <v>0</v>
      </c>
      <c r="R182" s="165">
        <f t="shared" si="27"/>
        <v>0</v>
      </c>
      <c r="S182" s="165">
        <v>0</v>
      </c>
      <c r="T182" s="166">
        <f t="shared" si="2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7" t="s">
        <v>204</v>
      </c>
      <c r="AT182" s="167" t="s">
        <v>177</v>
      </c>
      <c r="AU182" s="167" t="s">
        <v>153</v>
      </c>
      <c r="AY182" s="14" t="s">
        <v>175</v>
      </c>
      <c r="BE182" s="168">
        <f t="shared" si="29"/>
        <v>0</v>
      </c>
      <c r="BF182" s="168">
        <f t="shared" si="30"/>
        <v>0</v>
      </c>
      <c r="BG182" s="168">
        <f t="shared" si="31"/>
        <v>0</v>
      </c>
      <c r="BH182" s="168">
        <f t="shared" si="32"/>
        <v>0</v>
      </c>
      <c r="BI182" s="168">
        <f t="shared" si="33"/>
        <v>0</v>
      </c>
      <c r="BJ182" s="14" t="s">
        <v>153</v>
      </c>
      <c r="BK182" s="169">
        <f t="shared" si="34"/>
        <v>0</v>
      </c>
      <c r="BL182" s="14" t="s">
        <v>204</v>
      </c>
      <c r="BM182" s="167" t="s">
        <v>367</v>
      </c>
    </row>
    <row r="183" spans="1:65" s="2" customFormat="1" ht="14.45" customHeight="1">
      <c r="A183" s="29"/>
      <c r="B183" s="121"/>
      <c r="C183" s="156" t="s">
        <v>246</v>
      </c>
      <c r="D183" s="156" t="s">
        <v>177</v>
      </c>
      <c r="E183" s="157" t="s">
        <v>2115</v>
      </c>
      <c r="F183" s="158" t="s">
        <v>2116</v>
      </c>
      <c r="G183" s="159" t="s">
        <v>396</v>
      </c>
      <c r="H183" s="160">
        <v>16.3</v>
      </c>
      <c r="I183" s="161"/>
      <c r="J183" s="160">
        <f t="shared" si="25"/>
        <v>0</v>
      </c>
      <c r="K183" s="162"/>
      <c r="L183" s="30"/>
      <c r="M183" s="163" t="s">
        <v>1</v>
      </c>
      <c r="N183" s="164" t="s">
        <v>40</v>
      </c>
      <c r="O183" s="55"/>
      <c r="P183" s="165">
        <f t="shared" si="26"/>
        <v>0</v>
      </c>
      <c r="Q183" s="165">
        <v>3.3999999999999998E-3</v>
      </c>
      <c r="R183" s="165">
        <f t="shared" si="27"/>
        <v>5.5419999999999997E-2</v>
      </c>
      <c r="S183" s="165">
        <v>0</v>
      </c>
      <c r="T183" s="166">
        <f t="shared" si="28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7" t="s">
        <v>204</v>
      </c>
      <c r="AT183" s="167" t="s">
        <v>177</v>
      </c>
      <c r="AU183" s="167" t="s">
        <v>153</v>
      </c>
      <c r="AY183" s="14" t="s">
        <v>175</v>
      </c>
      <c r="BE183" s="168">
        <f t="shared" si="29"/>
        <v>0</v>
      </c>
      <c r="BF183" s="168">
        <f t="shared" si="30"/>
        <v>0</v>
      </c>
      <c r="BG183" s="168">
        <f t="shared" si="31"/>
        <v>0</v>
      </c>
      <c r="BH183" s="168">
        <f t="shared" si="32"/>
        <v>0</v>
      </c>
      <c r="BI183" s="168">
        <f t="shared" si="33"/>
        <v>0</v>
      </c>
      <c r="BJ183" s="14" t="s">
        <v>153</v>
      </c>
      <c r="BK183" s="169">
        <f t="shared" si="34"/>
        <v>0</v>
      </c>
      <c r="BL183" s="14" t="s">
        <v>204</v>
      </c>
      <c r="BM183" s="167" t="s">
        <v>2117</v>
      </c>
    </row>
    <row r="184" spans="1:65" s="2" customFormat="1" ht="24.2" customHeight="1">
      <c r="A184" s="29"/>
      <c r="B184" s="121"/>
      <c r="C184" s="156" t="s">
        <v>308</v>
      </c>
      <c r="D184" s="156" t="s">
        <v>177</v>
      </c>
      <c r="E184" s="157" t="s">
        <v>2118</v>
      </c>
      <c r="F184" s="158" t="s">
        <v>2119</v>
      </c>
      <c r="G184" s="159" t="s">
        <v>647</v>
      </c>
      <c r="H184" s="161"/>
      <c r="I184" s="161"/>
      <c r="J184" s="160">
        <f t="shared" si="25"/>
        <v>0</v>
      </c>
      <c r="K184" s="162"/>
      <c r="L184" s="30"/>
      <c r="M184" s="163" t="s">
        <v>1</v>
      </c>
      <c r="N184" s="164" t="s">
        <v>40</v>
      </c>
      <c r="O184" s="55"/>
      <c r="P184" s="165">
        <f t="shared" si="26"/>
        <v>0</v>
      </c>
      <c r="Q184" s="165">
        <v>0</v>
      </c>
      <c r="R184" s="165">
        <f t="shared" si="27"/>
        <v>0</v>
      </c>
      <c r="S184" s="165">
        <v>0</v>
      </c>
      <c r="T184" s="166">
        <f t="shared" si="28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7" t="s">
        <v>204</v>
      </c>
      <c r="AT184" s="167" t="s">
        <v>177</v>
      </c>
      <c r="AU184" s="167" t="s">
        <v>153</v>
      </c>
      <c r="AY184" s="14" t="s">
        <v>175</v>
      </c>
      <c r="BE184" s="168">
        <f t="shared" si="29"/>
        <v>0</v>
      </c>
      <c r="BF184" s="168">
        <f t="shared" si="30"/>
        <v>0</v>
      </c>
      <c r="BG184" s="168">
        <f t="shared" si="31"/>
        <v>0</v>
      </c>
      <c r="BH184" s="168">
        <f t="shared" si="32"/>
        <v>0</v>
      </c>
      <c r="BI184" s="168">
        <f t="shared" si="33"/>
        <v>0</v>
      </c>
      <c r="BJ184" s="14" t="s">
        <v>153</v>
      </c>
      <c r="BK184" s="169">
        <f t="shared" si="34"/>
        <v>0</v>
      </c>
      <c r="BL184" s="14" t="s">
        <v>204</v>
      </c>
      <c r="BM184" s="167" t="s">
        <v>373</v>
      </c>
    </row>
    <row r="185" spans="1:65" s="12" customFormat="1" ht="22.9" customHeight="1">
      <c r="B185" s="143"/>
      <c r="D185" s="144" t="s">
        <v>73</v>
      </c>
      <c r="E185" s="154" t="s">
        <v>1369</v>
      </c>
      <c r="F185" s="154" t="s">
        <v>1370</v>
      </c>
      <c r="I185" s="146"/>
      <c r="J185" s="155">
        <f>BK185</f>
        <v>0</v>
      </c>
      <c r="L185" s="143"/>
      <c r="M185" s="148"/>
      <c r="N185" s="149"/>
      <c r="O185" s="149"/>
      <c r="P185" s="150">
        <f>SUM(P186:P208)</f>
        <v>0</v>
      </c>
      <c r="Q185" s="149"/>
      <c r="R185" s="150">
        <f>SUM(R186:R208)</f>
        <v>0.27188339999999994</v>
      </c>
      <c r="S185" s="149"/>
      <c r="T185" s="151">
        <f>SUM(T186:T208)</f>
        <v>0</v>
      </c>
      <c r="AR185" s="144" t="s">
        <v>153</v>
      </c>
      <c r="AT185" s="152" t="s">
        <v>73</v>
      </c>
      <c r="AU185" s="152" t="s">
        <v>82</v>
      </c>
      <c r="AY185" s="144" t="s">
        <v>175</v>
      </c>
      <c r="BK185" s="153">
        <f>SUM(BK186:BK208)</f>
        <v>0</v>
      </c>
    </row>
    <row r="186" spans="1:65" s="2" customFormat="1" ht="24.2" customHeight="1">
      <c r="A186" s="29"/>
      <c r="B186" s="121"/>
      <c r="C186" s="156" t="s">
        <v>249</v>
      </c>
      <c r="D186" s="156" t="s">
        <v>177</v>
      </c>
      <c r="E186" s="157" t="s">
        <v>2120</v>
      </c>
      <c r="F186" s="158" t="s">
        <v>2121</v>
      </c>
      <c r="G186" s="159" t="s">
        <v>396</v>
      </c>
      <c r="H186" s="160">
        <v>93.32</v>
      </c>
      <c r="I186" s="161"/>
      <c r="J186" s="160">
        <f t="shared" ref="J186:J208" si="35">ROUND(I186*H186,3)</f>
        <v>0</v>
      </c>
      <c r="K186" s="162"/>
      <c r="L186" s="30"/>
      <c r="M186" s="163" t="s">
        <v>1</v>
      </c>
      <c r="N186" s="164" t="s">
        <v>40</v>
      </c>
      <c r="O186" s="55"/>
      <c r="P186" s="165">
        <f t="shared" ref="P186:P208" si="36">O186*H186</f>
        <v>0</v>
      </c>
      <c r="Q186" s="165">
        <v>0</v>
      </c>
      <c r="R186" s="165">
        <f t="shared" ref="R186:R208" si="37">Q186*H186</f>
        <v>0</v>
      </c>
      <c r="S186" s="165">
        <v>0</v>
      </c>
      <c r="T186" s="166">
        <f t="shared" ref="T186:T208" si="38"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7" t="s">
        <v>204</v>
      </c>
      <c r="AT186" s="167" t="s">
        <v>177</v>
      </c>
      <c r="AU186" s="167" t="s">
        <v>153</v>
      </c>
      <c r="AY186" s="14" t="s">
        <v>175</v>
      </c>
      <c r="BE186" s="168">
        <f t="shared" ref="BE186:BE208" si="39">IF(N186="základná",J186,0)</f>
        <v>0</v>
      </c>
      <c r="BF186" s="168">
        <f t="shared" ref="BF186:BF208" si="40">IF(N186="znížená",J186,0)</f>
        <v>0</v>
      </c>
      <c r="BG186" s="168">
        <f t="shared" ref="BG186:BG208" si="41">IF(N186="zákl. prenesená",J186,0)</f>
        <v>0</v>
      </c>
      <c r="BH186" s="168">
        <f t="shared" ref="BH186:BH208" si="42">IF(N186="zníž. prenesená",J186,0)</f>
        <v>0</v>
      </c>
      <c r="BI186" s="168">
        <f t="shared" ref="BI186:BI208" si="43">IF(N186="nulová",J186,0)</f>
        <v>0</v>
      </c>
      <c r="BJ186" s="14" t="s">
        <v>153</v>
      </c>
      <c r="BK186" s="169">
        <f t="shared" ref="BK186:BK208" si="44">ROUND(I186*H186,3)</f>
        <v>0</v>
      </c>
      <c r="BL186" s="14" t="s">
        <v>204</v>
      </c>
      <c r="BM186" s="167" t="s">
        <v>376</v>
      </c>
    </row>
    <row r="187" spans="1:65" s="2" customFormat="1" ht="37.9" customHeight="1">
      <c r="A187" s="29"/>
      <c r="B187" s="121"/>
      <c r="C187" s="170" t="s">
        <v>315</v>
      </c>
      <c r="D187" s="170" t="s">
        <v>220</v>
      </c>
      <c r="E187" s="171" t="s">
        <v>2122</v>
      </c>
      <c r="F187" s="172" t="s">
        <v>2123</v>
      </c>
      <c r="G187" s="173" t="s">
        <v>396</v>
      </c>
      <c r="H187" s="174">
        <v>93.32</v>
      </c>
      <c r="I187" s="175"/>
      <c r="J187" s="174">
        <f t="shared" si="35"/>
        <v>0</v>
      </c>
      <c r="K187" s="176"/>
      <c r="L187" s="177"/>
      <c r="M187" s="178" t="s">
        <v>1</v>
      </c>
      <c r="N187" s="179" t="s">
        <v>40</v>
      </c>
      <c r="O187" s="55"/>
      <c r="P187" s="165">
        <f t="shared" si="36"/>
        <v>0</v>
      </c>
      <c r="Q187" s="165">
        <v>0</v>
      </c>
      <c r="R187" s="165">
        <f t="shared" si="37"/>
        <v>0</v>
      </c>
      <c r="S187" s="165">
        <v>0</v>
      </c>
      <c r="T187" s="166">
        <f t="shared" si="38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7" t="s">
        <v>235</v>
      </c>
      <c r="AT187" s="167" t="s">
        <v>220</v>
      </c>
      <c r="AU187" s="167" t="s">
        <v>153</v>
      </c>
      <c r="AY187" s="14" t="s">
        <v>175</v>
      </c>
      <c r="BE187" s="168">
        <f t="shared" si="39"/>
        <v>0</v>
      </c>
      <c r="BF187" s="168">
        <f t="shared" si="40"/>
        <v>0</v>
      </c>
      <c r="BG187" s="168">
        <f t="shared" si="41"/>
        <v>0</v>
      </c>
      <c r="BH187" s="168">
        <f t="shared" si="42"/>
        <v>0</v>
      </c>
      <c r="BI187" s="168">
        <f t="shared" si="43"/>
        <v>0</v>
      </c>
      <c r="BJ187" s="14" t="s">
        <v>153</v>
      </c>
      <c r="BK187" s="169">
        <f t="shared" si="44"/>
        <v>0</v>
      </c>
      <c r="BL187" s="14" t="s">
        <v>204</v>
      </c>
      <c r="BM187" s="167" t="s">
        <v>380</v>
      </c>
    </row>
    <row r="188" spans="1:65" s="2" customFormat="1" ht="37.9" customHeight="1">
      <c r="A188" s="29"/>
      <c r="B188" s="121"/>
      <c r="C188" s="170" t="s">
        <v>253</v>
      </c>
      <c r="D188" s="170" t="s">
        <v>220</v>
      </c>
      <c r="E188" s="171" t="s">
        <v>2124</v>
      </c>
      <c r="F188" s="172" t="s">
        <v>2125</v>
      </c>
      <c r="G188" s="173" t="s">
        <v>396</v>
      </c>
      <c r="H188" s="174">
        <v>93.32</v>
      </c>
      <c r="I188" s="175"/>
      <c r="J188" s="174">
        <f t="shared" si="35"/>
        <v>0</v>
      </c>
      <c r="K188" s="176"/>
      <c r="L188" s="177"/>
      <c r="M188" s="178" t="s">
        <v>1</v>
      </c>
      <c r="N188" s="179" t="s">
        <v>40</v>
      </c>
      <c r="O188" s="55"/>
      <c r="P188" s="165">
        <f t="shared" si="36"/>
        <v>0</v>
      </c>
      <c r="Q188" s="165">
        <v>0</v>
      </c>
      <c r="R188" s="165">
        <f t="shared" si="37"/>
        <v>0</v>
      </c>
      <c r="S188" s="165">
        <v>0</v>
      </c>
      <c r="T188" s="166">
        <f t="shared" si="38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7" t="s">
        <v>235</v>
      </c>
      <c r="AT188" s="167" t="s">
        <v>220</v>
      </c>
      <c r="AU188" s="167" t="s">
        <v>153</v>
      </c>
      <c r="AY188" s="14" t="s">
        <v>175</v>
      </c>
      <c r="BE188" s="168">
        <f t="shared" si="39"/>
        <v>0</v>
      </c>
      <c r="BF188" s="168">
        <f t="shared" si="40"/>
        <v>0</v>
      </c>
      <c r="BG188" s="168">
        <f t="shared" si="41"/>
        <v>0</v>
      </c>
      <c r="BH188" s="168">
        <f t="shared" si="42"/>
        <v>0</v>
      </c>
      <c r="BI188" s="168">
        <f t="shared" si="43"/>
        <v>0</v>
      </c>
      <c r="BJ188" s="14" t="s">
        <v>153</v>
      </c>
      <c r="BK188" s="169">
        <f t="shared" si="44"/>
        <v>0</v>
      </c>
      <c r="BL188" s="14" t="s">
        <v>204</v>
      </c>
      <c r="BM188" s="167" t="s">
        <v>384</v>
      </c>
    </row>
    <row r="189" spans="1:65" s="2" customFormat="1" ht="37.9" customHeight="1">
      <c r="A189" s="29"/>
      <c r="B189" s="121"/>
      <c r="C189" s="170" t="s">
        <v>322</v>
      </c>
      <c r="D189" s="170" t="s">
        <v>220</v>
      </c>
      <c r="E189" s="171" t="s">
        <v>2126</v>
      </c>
      <c r="F189" s="172" t="s">
        <v>2127</v>
      </c>
      <c r="G189" s="173" t="s">
        <v>284</v>
      </c>
      <c r="H189" s="174">
        <v>2</v>
      </c>
      <c r="I189" s="175"/>
      <c r="J189" s="174">
        <f t="shared" si="35"/>
        <v>0</v>
      </c>
      <c r="K189" s="176"/>
      <c r="L189" s="177"/>
      <c r="M189" s="178" t="s">
        <v>1</v>
      </c>
      <c r="N189" s="179" t="s">
        <v>40</v>
      </c>
      <c r="O189" s="55"/>
      <c r="P189" s="165">
        <f t="shared" si="36"/>
        <v>0</v>
      </c>
      <c r="Q189" s="165">
        <v>0</v>
      </c>
      <c r="R189" s="165">
        <f t="shared" si="37"/>
        <v>0</v>
      </c>
      <c r="S189" s="165">
        <v>0</v>
      </c>
      <c r="T189" s="166">
        <f t="shared" si="38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7" t="s">
        <v>235</v>
      </c>
      <c r="AT189" s="167" t="s">
        <v>220</v>
      </c>
      <c r="AU189" s="167" t="s">
        <v>153</v>
      </c>
      <c r="AY189" s="14" t="s">
        <v>175</v>
      </c>
      <c r="BE189" s="168">
        <f t="shared" si="39"/>
        <v>0</v>
      </c>
      <c r="BF189" s="168">
        <f t="shared" si="40"/>
        <v>0</v>
      </c>
      <c r="BG189" s="168">
        <f t="shared" si="41"/>
        <v>0</v>
      </c>
      <c r="BH189" s="168">
        <f t="shared" si="42"/>
        <v>0</v>
      </c>
      <c r="BI189" s="168">
        <f t="shared" si="43"/>
        <v>0</v>
      </c>
      <c r="BJ189" s="14" t="s">
        <v>153</v>
      </c>
      <c r="BK189" s="169">
        <f t="shared" si="44"/>
        <v>0</v>
      </c>
      <c r="BL189" s="14" t="s">
        <v>204</v>
      </c>
      <c r="BM189" s="167" t="s">
        <v>388</v>
      </c>
    </row>
    <row r="190" spans="1:65" s="2" customFormat="1" ht="37.9" customHeight="1">
      <c r="A190" s="29"/>
      <c r="B190" s="121"/>
      <c r="C190" s="170" t="s">
        <v>259</v>
      </c>
      <c r="D190" s="170" t="s">
        <v>220</v>
      </c>
      <c r="E190" s="171" t="s">
        <v>2128</v>
      </c>
      <c r="F190" s="172" t="s">
        <v>2129</v>
      </c>
      <c r="G190" s="173" t="s">
        <v>284</v>
      </c>
      <c r="H190" s="174">
        <v>1</v>
      </c>
      <c r="I190" s="175"/>
      <c r="J190" s="174">
        <f t="shared" si="35"/>
        <v>0</v>
      </c>
      <c r="K190" s="176"/>
      <c r="L190" s="177"/>
      <c r="M190" s="178" t="s">
        <v>1</v>
      </c>
      <c r="N190" s="179" t="s">
        <v>40</v>
      </c>
      <c r="O190" s="55"/>
      <c r="P190" s="165">
        <f t="shared" si="36"/>
        <v>0</v>
      </c>
      <c r="Q190" s="165">
        <v>0</v>
      </c>
      <c r="R190" s="165">
        <f t="shared" si="37"/>
        <v>0</v>
      </c>
      <c r="S190" s="165">
        <v>0</v>
      </c>
      <c r="T190" s="166">
        <f t="shared" si="38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7" t="s">
        <v>235</v>
      </c>
      <c r="AT190" s="167" t="s">
        <v>220</v>
      </c>
      <c r="AU190" s="167" t="s">
        <v>153</v>
      </c>
      <c r="AY190" s="14" t="s">
        <v>175</v>
      </c>
      <c r="BE190" s="168">
        <f t="shared" si="39"/>
        <v>0</v>
      </c>
      <c r="BF190" s="168">
        <f t="shared" si="40"/>
        <v>0</v>
      </c>
      <c r="BG190" s="168">
        <f t="shared" si="41"/>
        <v>0</v>
      </c>
      <c r="BH190" s="168">
        <f t="shared" si="42"/>
        <v>0</v>
      </c>
      <c r="BI190" s="168">
        <f t="shared" si="43"/>
        <v>0</v>
      </c>
      <c r="BJ190" s="14" t="s">
        <v>153</v>
      </c>
      <c r="BK190" s="169">
        <f t="shared" si="44"/>
        <v>0</v>
      </c>
      <c r="BL190" s="14" t="s">
        <v>204</v>
      </c>
      <c r="BM190" s="167" t="s">
        <v>391</v>
      </c>
    </row>
    <row r="191" spans="1:65" s="2" customFormat="1" ht="24.2" customHeight="1">
      <c r="A191" s="29"/>
      <c r="B191" s="121"/>
      <c r="C191" s="170" t="s">
        <v>329</v>
      </c>
      <c r="D191" s="170" t="s">
        <v>220</v>
      </c>
      <c r="E191" s="171" t="s">
        <v>2130</v>
      </c>
      <c r="F191" s="172" t="s">
        <v>2131</v>
      </c>
      <c r="G191" s="173" t="s">
        <v>284</v>
      </c>
      <c r="H191" s="174">
        <v>1</v>
      </c>
      <c r="I191" s="175"/>
      <c r="J191" s="174">
        <f t="shared" si="35"/>
        <v>0</v>
      </c>
      <c r="K191" s="176"/>
      <c r="L191" s="177"/>
      <c r="M191" s="178" t="s">
        <v>1</v>
      </c>
      <c r="N191" s="179" t="s">
        <v>40</v>
      </c>
      <c r="O191" s="55"/>
      <c r="P191" s="165">
        <f t="shared" si="36"/>
        <v>0</v>
      </c>
      <c r="Q191" s="165">
        <v>3.5999999999999997E-2</v>
      </c>
      <c r="R191" s="165">
        <f t="shared" si="37"/>
        <v>3.5999999999999997E-2</v>
      </c>
      <c r="S191" s="165">
        <v>0</v>
      </c>
      <c r="T191" s="166">
        <f t="shared" si="38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7" t="s">
        <v>235</v>
      </c>
      <c r="AT191" s="167" t="s">
        <v>220</v>
      </c>
      <c r="AU191" s="167" t="s">
        <v>153</v>
      </c>
      <c r="AY191" s="14" t="s">
        <v>175</v>
      </c>
      <c r="BE191" s="168">
        <f t="shared" si="39"/>
        <v>0</v>
      </c>
      <c r="BF191" s="168">
        <f t="shared" si="40"/>
        <v>0</v>
      </c>
      <c r="BG191" s="168">
        <f t="shared" si="41"/>
        <v>0</v>
      </c>
      <c r="BH191" s="168">
        <f t="shared" si="42"/>
        <v>0</v>
      </c>
      <c r="BI191" s="168">
        <f t="shared" si="43"/>
        <v>0</v>
      </c>
      <c r="BJ191" s="14" t="s">
        <v>153</v>
      </c>
      <c r="BK191" s="169">
        <f t="shared" si="44"/>
        <v>0</v>
      </c>
      <c r="BL191" s="14" t="s">
        <v>204</v>
      </c>
      <c r="BM191" s="167" t="s">
        <v>2132</v>
      </c>
    </row>
    <row r="192" spans="1:65" s="2" customFormat="1" ht="37.9" customHeight="1">
      <c r="A192" s="29"/>
      <c r="B192" s="121"/>
      <c r="C192" s="170" t="s">
        <v>262</v>
      </c>
      <c r="D192" s="170" t="s">
        <v>220</v>
      </c>
      <c r="E192" s="171" t="s">
        <v>2133</v>
      </c>
      <c r="F192" s="172" t="s">
        <v>2134</v>
      </c>
      <c r="G192" s="173" t="s">
        <v>284</v>
      </c>
      <c r="H192" s="174">
        <v>6</v>
      </c>
      <c r="I192" s="175"/>
      <c r="J192" s="174">
        <f t="shared" si="35"/>
        <v>0</v>
      </c>
      <c r="K192" s="176"/>
      <c r="L192" s="177"/>
      <c r="M192" s="178" t="s">
        <v>1</v>
      </c>
      <c r="N192" s="179" t="s">
        <v>40</v>
      </c>
      <c r="O192" s="55"/>
      <c r="P192" s="165">
        <f t="shared" si="36"/>
        <v>0</v>
      </c>
      <c r="Q192" s="165">
        <v>0</v>
      </c>
      <c r="R192" s="165">
        <f t="shared" si="37"/>
        <v>0</v>
      </c>
      <c r="S192" s="165">
        <v>0</v>
      </c>
      <c r="T192" s="166">
        <f t="shared" si="38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7" t="s">
        <v>235</v>
      </c>
      <c r="AT192" s="167" t="s">
        <v>220</v>
      </c>
      <c r="AU192" s="167" t="s">
        <v>153</v>
      </c>
      <c r="AY192" s="14" t="s">
        <v>175</v>
      </c>
      <c r="BE192" s="168">
        <f t="shared" si="39"/>
        <v>0</v>
      </c>
      <c r="BF192" s="168">
        <f t="shared" si="40"/>
        <v>0</v>
      </c>
      <c r="BG192" s="168">
        <f t="shared" si="41"/>
        <v>0</v>
      </c>
      <c r="BH192" s="168">
        <f t="shared" si="42"/>
        <v>0</v>
      </c>
      <c r="BI192" s="168">
        <f t="shared" si="43"/>
        <v>0</v>
      </c>
      <c r="BJ192" s="14" t="s">
        <v>153</v>
      </c>
      <c r="BK192" s="169">
        <f t="shared" si="44"/>
        <v>0</v>
      </c>
      <c r="BL192" s="14" t="s">
        <v>204</v>
      </c>
      <c r="BM192" s="167" t="s">
        <v>400</v>
      </c>
    </row>
    <row r="193" spans="1:65" s="2" customFormat="1" ht="37.9" customHeight="1">
      <c r="A193" s="29"/>
      <c r="B193" s="121"/>
      <c r="C193" s="170" t="s">
        <v>335</v>
      </c>
      <c r="D193" s="170" t="s">
        <v>220</v>
      </c>
      <c r="E193" s="171" t="s">
        <v>2135</v>
      </c>
      <c r="F193" s="172" t="s">
        <v>2136</v>
      </c>
      <c r="G193" s="173" t="s">
        <v>284</v>
      </c>
      <c r="H193" s="174">
        <v>2</v>
      </c>
      <c r="I193" s="175"/>
      <c r="J193" s="174">
        <f t="shared" si="35"/>
        <v>0</v>
      </c>
      <c r="K193" s="176"/>
      <c r="L193" s="177"/>
      <c r="M193" s="178" t="s">
        <v>1</v>
      </c>
      <c r="N193" s="179" t="s">
        <v>40</v>
      </c>
      <c r="O193" s="55"/>
      <c r="P193" s="165">
        <f t="shared" si="36"/>
        <v>0</v>
      </c>
      <c r="Q193" s="165">
        <v>0</v>
      </c>
      <c r="R193" s="165">
        <f t="shared" si="37"/>
        <v>0</v>
      </c>
      <c r="S193" s="165">
        <v>0</v>
      </c>
      <c r="T193" s="166">
        <f t="shared" si="38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7" t="s">
        <v>235</v>
      </c>
      <c r="AT193" s="167" t="s">
        <v>220</v>
      </c>
      <c r="AU193" s="167" t="s">
        <v>153</v>
      </c>
      <c r="AY193" s="14" t="s">
        <v>175</v>
      </c>
      <c r="BE193" s="168">
        <f t="shared" si="39"/>
        <v>0</v>
      </c>
      <c r="BF193" s="168">
        <f t="shared" si="40"/>
        <v>0</v>
      </c>
      <c r="BG193" s="168">
        <f t="shared" si="41"/>
        <v>0</v>
      </c>
      <c r="BH193" s="168">
        <f t="shared" si="42"/>
        <v>0</v>
      </c>
      <c r="BI193" s="168">
        <f t="shared" si="43"/>
        <v>0</v>
      </c>
      <c r="BJ193" s="14" t="s">
        <v>153</v>
      </c>
      <c r="BK193" s="169">
        <f t="shared" si="44"/>
        <v>0</v>
      </c>
      <c r="BL193" s="14" t="s">
        <v>204</v>
      </c>
      <c r="BM193" s="167" t="s">
        <v>404</v>
      </c>
    </row>
    <row r="194" spans="1:65" s="2" customFormat="1" ht="37.9" customHeight="1">
      <c r="A194" s="29"/>
      <c r="B194" s="121"/>
      <c r="C194" s="170" t="s">
        <v>266</v>
      </c>
      <c r="D194" s="170" t="s">
        <v>220</v>
      </c>
      <c r="E194" s="171" t="s">
        <v>2137</v>
      </c>
      <c r="F194" s="172" t="s">
        <v>2138</v>
      </c>
      <c r="G194" s="173" t="s">
        <v>284</v>
      </c>
      <c r="H194" s="174">
        <v>1</v>
      </c>
      <c r="I194" s="175"/>
      <c r="J194" s="174">
        <f t="shared" si="35"/>
        <v>0</v>
      </c>
      <c r="K194" s="176"/>
      <c r="L194" s="177"/>
      <c r="M194" s="178" t="s">
        <v>1</v>
      </c>
      <c r="N194" s="179" t="s">
        <v>40</v>
      </c>
      <c r="O194" s="55"/>
      <c r="P194" s="165">
        <f t="shared" si="36"/>
        <v>0</v>
      </c>
      <c r="Q194" s="165">
        <v>0</v>
      </c>
      <c r="R194" s="165">
        <f t="shared" si="37"/>
        <v>0</v>
      </c>
      <c r="S194" s="165">
        <v>0</v>
      </c>
      <c r="T194" s="166">
        <f t="shared" si="38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7" t="s">
        <v>235</v>
      </c>
      <c r="AT194" s="167" t="s">
        <v>220</v>
      </c>
      <c r="AU194" s="167" t="s">
        <v>153</v>
      </c>
      <c r="AY194" s="14" t="s">
        <v>175</v>
      </c>
      <c r="BE194" s="168">
        <f t="shared" si="39"/>
        <v>0</v>
      </c>
      <c r="BF194" s="168">
        <f t="shared" si="40"/>
        <v>0</v>
      </c>
      <c r="BG194" s="168">
        <f t="shared" si="41"/>
        <v>0</v>
      </c>
      <c r="BH194" s="168">
        <f t="shared" si="42"/>
        <v>0</v>
      </c>
      <c r="BI194" s="168">
        <f t="shared" si="43"/>
        <v>0</v>
      </c>
      <c r="BJ194" s="14" t="s">
        <v>153</v>
      </c>
      <c r="BK194" s="169">
        <f t="shared" si="44"/>
        <v>0</v>
      </c>
      <c r="BL194" s="14" t="s">
        <v>204</v>
      </c>
      <c r="BM194" s="167" t="s">
        <v>407</v>
      </c>
    </row>
    <row r="195" spans="1:65" s="2" customFormat="1" ht="24.2" customHeight="1">
      <c r="A195" s="29"/>
      <c r="B195" s="121"/>
      <c r="C195" s="170" t="s">
        <v>342</v>
      </c>
      <c r="D195" s="170" t="s">
        <v>220</v>
      </c>
      <c r="E195" s="171" t="s">
        <v>2139</v>
      </c>
      <c r="F195" s="172" t="s">
        <v>2140</v>
      </c>
      <c r="G195" s="173" t="s">
        <v>284</v>
      </c>
      <c r="H195" s="174">
        <v>1</v>
      </c>
      <c r="I195" s="175"/>
      <c r="J195" s="174">
        <f t="shared" si="35"/>
        <v>0</v>
      </c>
      <c r="K195" s="176"/>
      <c r="L195" s="177"/>
      <c r="M195" s="178" t="s">
        <v>1</v>
      </c>
      <c r="N195" s="179" t="s">
        <v>40</v>
      </c>
      <c r="O195" s="55"/>
      <c r="P195" s="165">
        <f t="shared" si="36"/>
        <v>0</v>
      </c>
      <c r="Q195" s="165">
        <v>0.115</v>
      </c>
      <c r="R195" s="165">
        <f t="shared" si="37"/>
        <v>0.115</v>
      </c>
      <c r="S195" s="165">
        <v>0</v>
      </c>
      <c r="T195" s="166">
        <f t="shared" si="38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7" t="s">
        <v>235</v>
      </c>
      <c r="AT195" s="167" t="s">
        <v>220</v>
      </c>
      <c r="AU195" s="167" t="s">
        <v>153</v>
      </c>
      <c r="AY195" s="14" t="s">
        <v>175</v>
      </c>
      <c r="BE195" s="168">
        <f t="shared" si="39"/>
        <v>0</v>
      </c>
      <c r="BF195" s="168">
        <f t="shared" si="40"/>
        <v>0</v>
      </c>
      <c r="BG195" s="168">
        <f t="shared" si="41"/>
        <v>0</v>
      </c>
      <c r="BH195" s="168">
        <f t="shared" si="42"/>
        <v>0</v>
      </c>
      <c r="BI195" s="168">
        <f t="shared" si="43"/>
        <v>0</v>
      </c>
      <c r="BJ195" s="14" t="s">
        <v>153</v>
      </c>
      <c r="BK195" s="169">
        <f t="shared" si="44"/>
        <v>0</v>
      </c>
      <c r="BL195" s="14" t="s">
        <v>204</v>
      </c>
      <c r="BM195" s="167" t="s">
        <v>2141</v>
      </c>
    </row>
    <row r="196" spans="1:65" s="2" customFormat="1" ht="24.2" customHeight="1">
      <c r="A196" s="29"/>
      <c r="B196" s="121"/>
      <c r="C196" s="170" t="s">
        <v>269</v>
      </c>
      <c r="D196" s="170" t="s">
        <v>220</v>
      </c>
      <c r="E196" s="171" t="s">
        <v>2142</v>
      </c>
      <c r="F196" s="172" t="s">
        <v>2143</v>
      </c>
      <c r="G196" s="173" t="s">
        <v>284</v>
      </c>
      <c r="H196" s="174">
        <v>2</v>
      </c>
      <c r="I196" s="175"/>
      <c r="J196" s="174">
        <f t="shared" si="35"/>
        <v>0</v>
      </c>
      <c r="K196" s="176"/>
      <c r="L196" s="177"/>
      <c r="M196" s="178" t="s">
        <v>1</v>
      </c>
      <c r="N196" s="179" t="s">
        <v>40</v>
      </c>
      <c r="O196" s="55"/>
      <c r="P196" s="165">
        <f t="shared" si="36"/>
        <v>0</v>
      </c>
      <c r="Q196" s="165">
        <v>0</v>
      </c>
      <c r="R196" s="165">
        <f t="shared" si="37"/>
        <v>0</v>
      </c>
      <c r="S196" s="165">
        <v>0</v>
      </c>
      <c r="T196" s="166">
        <f t="shared" si="38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7" t="s">
        <v>235</v>
      </c>
      <c r="AT196" s="167" t="s">
        <v>220</v>
      </c>
      <c r="AU196" s="167" t="s">
        <v>153</v>
      </c>
      <c r="AY196" s="14" t="s">
        <v>175</v>
      </c>
      <c r="BE196" s="168">
        <f t="shared" si="39"/>
        <v>0</v>
      </c>
      <c r="BF196" s="168">
        <f t="shared" si="40"/>
        <v>0</v>
      </c>
      <c r="BG196" s="168">
        <f t="shared" si="41"/>
        <v>0</v>
      </c>
      <c r="BH196" s="168">
        <f t="shared" si="42"/>
        <v>0</v>
      </c>
      <c r="BI196" s="168">
        <f t="shared" si="43"/>
        <v>0</v>
      </c>
      <c r="BJ196" s="14" t="s">
        <v>153</v>
      </c>
      <c r="BK196" s="169">
        <f t="shared" si="44"/>
        <v>0</v>
      </c>
      <c r="BL196" s="14" t="s">
        <v>204</v>
      </c>
      <c r="BM196" s="167" t="s">
        <v>411</v>
      </c>
    </row>
    <row r="197" spans="1:65" s="2" customFormat="1" ht="24.2" customHeight="1">
      <c r="A197" s="29"/>
      <c r="B197" s="121"/>
      <c r="C197" s="170" t="s">
        <v>349</v>
      </c>
      <c r="D197" s="170" t="s">
        <v>220</v>
      </c>
      <c r="E197" s="171" t="s">
        <v>2144</v>
      </c>
      <c r="F197" s="172" t="s">
        <v>2145</v>
      </c>
      <c r="G197" s="173" t="s">
        <v>284</v>
      </c>
      <c r="H197" s="174">
        <v>2</v>
      </c>
      <c r="I197" s="175"/>
      <c r="J197" s="174">
        <f t="shared" si="35"/>
        <v>0</v>
      </c>
      <c r="K197" s="176"/>
      <c r="L197" s="177"/>
      <c r="M197" s="178" t="s">
        <v>1</v>
      </c>
      <c r="N197" s="179" t="s">
        <v>40</v>
      </c>
      <c r="O197" s="55"/>
      <c r="P197" s="165">
        <f t="shared" si="36"/>
        <v>0</v>
      </c>
      <c r="Q197" s="165">
        <v>4.6019999999999998E-2</v>
      </c>
      <c r="R197" s="165">
        <f t="shared" si="37"/>
        <v>9.2039999999999997E-2</v>
      </c>
      <c r="S197" s="165">
        <v>0</v>
      </c>
      <c r="T197" s="166">
        <f t="shared" si="38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7" t="s">
        <v>235</v>
      </c>
      <c r="AT197" s="167" t="s">
        <v>220</v>
      </c>
      <c r="AU197" s="167" t="s">
        <v>153</v>
      </c>
      <c r="AY197" s="14" t="s">
        <v>175</v>
      </c>
      <c r="BE197" s="168">
        <f t="shared" si="39"/>
        <v>0</v>
      </c>
      <c r="BF197" s="168">
        <f t="shared" si="40"/>
        <v>0</v>
      </c>
      <c r="BG197" s="168">
        <f t="shared" si="41"/>
        <v>0</v>
      </c>
      <c r="BH197" s="168">
        <f t="shared" si="42"/>
        <v>0</v>
      </c>
      <c r="BI197" s="168">
        <f t="shared" si="43"/>
        <v>0</v>
      </c>
      <c r="BJ197" s="14" t="s">
        <v>153</v>
      </c>
      <c r="BK197" s="169">
        <f t="shared" si="44"/>
        <v>0</v>
      </c>
      <c r="BL197" s="14" t="s">
        <v>204</v>
      </c>
      <c r="BM197" s="167" t="s">
        <v>2146</v>
      </c>
    </row>
    <row r="198" spans="1:65" s="2" customFormat="1" ht="24.2" customHeight="1">
      <c r="A198" s="29"/>
      <c r="B198" s="121"/>
      <c r="C198" s="170" t="s">
        <v>274</v>
      </c>
      <c r="D198" s="170" t="s">
        <v>220</v>
      </c>
      <c r="E198" s="171" t="s">
        <v>2147</v>
      </c>
      <c r="F198" s="172" t="s">
        <v>2148</v>
      </c>
      <c r="G198" s="173" t="s">
        <v>284</v>
      </c>
      <c r="H198" s="174">
        <v>1</v>
      </c>
      <c r="I198" s="175"/>
      <c r="J198" s="174">
        <f t="shared" si="35"/>
        <v>0</v>
      </c>
      <c r="K198" s="176"/>
      <c r="L198" s="177"/>
      <c r="M198" s="178" t="s">
        <v>1</v>
      </c>
      <c r="N198" s="179" t="s">
        <v>40</v>
      </c>
      <c r="O198" s="55"/>
      <c r="P198" s="165">
        <f t="shared" si="36"/>
        <v>0</v>
      </c>
      <c r="Q198" s="165">
        <v>0</v>
      </c>
      <c r="R198" s="165">
        <f t="shared" si="37"/>
        <v>0</v>
      </c>
      <c r="S198" s="165">
        <v>0</v>
      </c>
      <c r="T198" s="166">
        <f t="shared" si="38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7" t="s">
        <v>235</v>
      </c>
      <c r="AT198" s="167" t="s">
        <v>220</v>
      </c>
      <c r="AU198" s="167" t="s">
        <v>153</v>
      </c>
      <c r="AY198" s="14" t="s">
        <v>175</v>
      </c>
      <c r="BE198" s="168">
        <f t="shared" si="39"/>
        <v>0</v>
      </c>
      <c r="BF198" s="168">
        <f t="shared" si="40"/>
        <v>0</v>
      </c>
      <c r="BG198" s="168">
        <f t="shared" si="41"/>
        <v>0</v>
      </c>
      <c r="BH198" s="168">
        <f t="shared" si="42"/>
        <v>0</v>
      </c>
      <c r="BI198" s="168">
        <f t="shared" si="43"/>
        <v>0</v>
      </c>
      <c r="BJ198" s="14" t="s">
        <v>153</v>
      </c>
      <c r="BK198" s="169">
        <f t="shared" si="44"/>
        <v>0</v>
      </c>
      <c r="BL198" s="14" t="s">
        <v>204</v>
      </c>
      <c r="BM198" s="167" t="s">
        <v>419</v>
      </c>
    </row>
    <row r="199" spans="1:65" s="2" customFormat="1" ht="37.9" customHeight="1">
      <c r="A199" s="29"/>
      <c r="B199" s="121"/>
      <c r="C199" s="156" t="s">
        <v>357</v>
      </c>
      <c r="D199" s="156" t="s">
        <v>177</v>
      </c>
      <c r="E199" s="157" t="s">
        <v>2149</v>
      </c>
      <c r="F199" s="158" t="s">
        <v>2150</v>
      </c>
      <c r="G199" s="159" t="s">
        <v>284</v>
      </c>
      <c r="H199" s="160">
        <v>1</v>
      </c>
      <c r="I199" s="161"/>
      <c r="J199" s="160">
        <f t="shared" si="35"/>
        <v>0</v>
      </c>
      <c r="K199" s="162"/>
      <c r="L199" s="30"/>
      <c r="M199" s="163" t="s">
        <v>1</v>
      </c>
      <c r="N199" s="164" t="s">
        <v>40</v>
      </c>
      <c r="O199" s="55"/>
      <c r="P199" s="165">
        <f t="shared" si="36"/>
        <v>0</v>
      </c>
      <c r="Q199" s="165">
        <v>0</v>
      </c>
      <c r="R199" s="165">
        <f t="shared" si="37"/>
        <v>0</v>
      </c>
      <c r="S199" s="165">
        <v>0</v>
      </c>
      <c r="T199" s="166">
        <f t="shared" si="38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7" t="s">
        <v>204</v>
      </c>
      <c r="AT199" s="167" t="s">
        <v>177</v>
      </c>
      <c r="AU199" s="167" t="s">
        <v>153</v>
      </c>
      <c r="AY199" s="14" t="s">
        <v>175</v>
      </c>
      <c r="BE199" s="168">
        <f t="shared" si="39"/>
        <v>0</v>
      </c>
      <c r="BF199" s="168">
        <f t="shared" si="40"/>
        <v>0</v>
      </c>
      <c r="BG199" s="168">
        <f t="shared" si="41"/>
        <v>0</v>
      </c>
      <c r="BH199" s="168">
        <f t="shared" si="42"/>
        <v>0</v>
      </c>
      <c r="BI199" s="168">
        <f t="shared" si="43"/>
        <v>0</v>
      </c>
      <c r="BJ199" s="14" t="s">
        <v>153</v>
      </c>
      <c r="BK199" s="169">
        <f t="shared" si="44"/>
        <v>0</v>
      </c>
      <c r="BL199" s="14" t="s">
        <v>204</v>
      </c>
      <c r="BM199" s="167" t="s">
        <v>422</v>
      </c>
    </row>
    <row r="200" spans="1:65" s="2" customFormat="1" ht="24.2" customHeight="1">
      <c r="A200" s="29"/>
      <c r="B200" s="121"/>
      <c r="C200" s="170" t="s">
        <v>277</v>
      </c>
      <c r="D200" s="170" t="s">
        <v>220</v>
      </c>
      <c r="E200" s="171" t="s">
        <v>2151</v>
      </c>
      <c r="F200" s="172" t="s">
        <v>2152</v>
      </c>
      <c r="G200" s="173" t="s">
        <v>284</v>
      </c>
      <c r="H200" s="174">
        <v>1</v>
      </c>
      <c r="I200" s="175"/>
      <c r="J200" s="174">
        <f t="shared" si="35"/>
        <v>0</v>
      </c>
      <c r="K200" s="176"/>
      <c r="L200" s="177"/>
      <c r="M200" s="178" t="s">
        <v>1</v>
      </c>
      <c r="N200" s="179" t="s">
        <v>40</v>
      </c>
      <c r="O200" s="55"/>
      <c r="P200" s="165">
        <f t="shared" si="36"/>
        <v>0</v>
      </c>
      <c r="Q200" s="165">
        <v>0</v>
      </c>
      <c r="R200" s="165">
        <f t="shared" si="37"/>
        <v>0</v>
      </c>
      <c r="S200" s="165">
        <v>0</v>
      </c>
      <c r="T200" s="166">
        <f t="shared" si="38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7" t="s">
        <v>235</v>
      </c>
      <c r="AT200" s="167" t="s">
        <v>220</v>
      </c>
      <c r="AU200" s="167" t="s">
        <v>153</v>
      </c>
      <c r="AY200" s="14" t="s">
        <v>175</v>
      </c>
      <c r="BE200" s="168">
        <f t="shared" si="39"/>
        <v>0</v>
      </c>
      <c r="BF200" s="168">
        <f t="shared" si="40"/>
        <v>0</v>
      </c>
      <c r="BG200" s="168">
        <f t="shared" si="41"/>
        <v>0</v>
      </c>
      <c r="BH200" s="168">
        <f t="shared" si="42"/>
        <v>0</v>
      </c>
      <c r="BI200" s="168">
        <f t="shared" si="43"/>
        <v>0</v>
      </c>
      <c r="BJ200" s="14" t="s">
        <v>153</v>
      </c>
      <c r="BK200" s="169">
        <f t="shared" si="44"/>
        <v>0</v>
      </c>
      <c r="BL200" s="14" t="s">
        <v>204</v>
      </c>
      <c r="BM200" s="167" t="s">
        <v>426</v>
      </c>
    </row>
    <row r="201" spans="1:65" s="2" customFormat="1" ht="24.2" customHeight="1">
      <c r="A201" s="29"/>
      <c r="B201" s="121"/>
      <c r="C201" s="170" t="s">
        <v>364</v>
      </c>
      <c r="D201" s="170" t="s">
        <v>220</v>
      </c>
      <c r="E201" s="171" t="s">
        <v>2153</v>
      </c>
      <c r="F201" s="172" t="s">
        <v>2154</v>
      </c>
      <c r="G201" s="173" t="s">
        <v>284</v>
      </c>
      <c r="H201" s="174">
        <v>1</v>
      </c>
      <c r="I201" s="175"/>
      <c r="J201" s="174">
        <f t="shared" si="35"/>
        <v>0</v>
      </c>
      <c r="K201" s="176"/>
      <c r="L201" s="177"/>
      <c r="M201" s="178" t="s">
        <v>1</v>
      </c>
      <c r="N201" s="179" t="s">
        <v>40</v>
      </c>
      <c r="O201" s="55"/>
      <c r="P201" s="165">
        <f t="shared" si="36"/>
        <v>0</v>
      </c>
      <c r="Q201" s="165">
        <v>0</v>
      </c>
      <c r="R201" s="165">
        <f t="shared" si="37"/>
        <v>0</v>
      </c>
      <c r="S201" s="165">
        <v>0</v>
      </c>
      <c r="T201" s="166">
        <f t="shared" si="38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7" t="s">
        <v>235</v>
      </c>
      <c r="AT201" s="167" t="s">
        <v>220</v>
      </c>
      <c r="AU201" s="167" t="s">
        <v>153</v>
      </c>
      <c r="AY201" s="14" t="s">
        <v>175</v>
      </c>
      <c r="BE201" s="168">
        <f t="shared" si="39"/>
        <v>0</v>
      </c>
      <c r="BF201" s="168">
        <f t="shared" si="40"/>
        <v>0</v>
      </c>
      <c r="BG201" s="168">
        <f t="shared" si="41"/>
        <v>0</v>
      </c>
      <c r="BH201" s="168">
        <f t="shared" si="42"/>
        <v>0</v>
      </c>
      <c r="BI201" s="168">
        <f t="shared" si="43"/>
        <v>0</v>
      </c>
      <c r="BJ201" s="14" t="s">
        <v>153</v>
      </c>
      <c r="BK201" s="169">
        <f t="shared" si="44"/>
        <v>0</v>
      </c>
      <c r="BL201" s="14" t="s">
        <v>204</v>
      </c>
      <c r="BM201" s="167" t="s">
        <v>429</v>
      </c>
    </row>
    <row r="202" spans="1:65" s="2" customFormat="1" ht="24.2" customHeight="1">
      <c r="A202" s="29"/>
      <c r="B202" s="121"/>
      <c r="C202" s="170" t="s">
        <v>281</v>
      </c>
      <c r="D202" s="170" t="s">
        <v>220</v>
      </c>
      <c r="E202" s="171" t="s">
        <v>2155</v>
      </c>
      <c r="F202" s="172" t="s">
        <v>2156</v>
      </c>
      <c r="G202" s="173" t="s">
        <v>284</v>
      </c>
      <c r="H202" s="174">
        <v>1</v>
      </c>
      <c r="I202" s="175"/>
      <c r="J202" s="174">
        <f t="shared" si="35"/>
        <v>0</v>
      </c>
      <c r="K202" s="176"/>
      <c r="L202" s="177"/>
      <c r="M202" s="178" t="s">
        <v>1</v>
      </c>
      <c r="N202" s="179" t="s">
        <v>40</v>
      </c>
      <c r="O202" s="55"/>
      <c r="P202" s="165">
        <f t="shared" si="36"/>
        <v>0</v>
      </c>
      <c r="Q202" s="165">
        <v>0</v>
      </c>
      <c r="R202" s="165">
        <f t="shared" si="37"/>
        <v>0</v>
      </c>
      <c r="S202" s="165">
        <v>0</v>
      </c>
      <c r="T202" s="166">
        <f t="shared" si="38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7" t="s">
        <v>235</v>
      </c>
      <c r="AT202" s="167" t="s">
        <v>220</v>
      </c>
      <c r="AU202" s="167" t="s">
        <v>153</v>
      </c>
      <c r="AY202" s="14" t="s">
        <v>175</v>
      </c>
      <c r="BE202" s="168">
        <f t="shared" si="39"/>
        <v>0</v>
      </c>
      <c r="BF202" s="168">
        <f t="shared" si="40"/>
        <v>0</v>
      </c>
      <c r="BG202" s="168">
        <f t="shared" si="41"/>
        <v>0</v>
      </c>
      <c r="BH202" s="168">
        <f t="shared" si="42"/>
        <v>0</v>
      </c>
      <c r="BI202" s="168">
        <f t="shared" si="43"/>
        <v>0</v>
      </c>
      <c r="BJ202" s="14" t="s">
        <v>153</v>
      </c>
      <c r="BK202" s="169">
        <f t="shared" si="44"/>
        <v>0</v>
      </c>
      <c r="BL202" s="14" t="s">
        <v>204</v>
      </c>
      <c r="BM202" s="167" t="s">
        <v>433</v>
      </c>
    </row>
    <row r="203" spans="1:65" s="2" customFormat="1" ht="24.2" customHeight="1">
      <c r="A203" s="29"/>
      <c r="B203" s="121"/>
      <c r="C203" s="156" t="s">
        <v>370</v>
      </c>
      <c r="D203" s="156" t="s">
        <v>177</v>
      </c>
      <c r="E203" s="157" t="s">
        <v>2157</v>
      </c>
      <c r="F203" s="158" t="s">
        <v>2158</v>
      </c>
      <c r="G203" s="159" t="s">
        <v>284</v>
      </c>
      <c r="H203" s="160">
        <v>8</v>
      </c>
      <c r="I203" s="161"/>
      <c r="J203" s="160">
        <f t="shared" si="35"/>
        <v>0</v>
      </c>
      <c r="K203" s="162"/>
      <c r="L203" s="30"/>
      <c r="M203" s="163" t="s">
        <v>1</v>
      </c>
      <c r="N203" s="164" t="s">
        <v>40</v>
      </c>
      <c r="O203" s="55"/>
      <c r="P203" s="165">
        <f t="shared" si="36"/>
        <v>0</v>
      </c>
      <c r="Q203" s="165">
        <v>2.5000000000000001E-4</v>
      </c>
      <c r="R203" s="165">
        <f t="shared" si="37"/>
        <v>2E-3</v>
      </c>
      <c r="S203" s="165">
        <v>0</v>
      </c>
      <c r="T203" s="166">
        <f t="shared" si="38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7" t="s">
        <v>204</v>
      </c>
      <c r="AT203" s="167" t="s">
        <v>177</v>
      </c>
      <c r="AU203" s="167" t="s">
        <v>153</v>
      </c>
      <c r="AY203" s="14" t="s">
        <v>175</v>
      </c>
      <c r="BE203" s="168">
        <f t="shared" si="39"/>
        <v>0</v>
      </c>
      <c r="BF203" s="168">
        <f t="shared" si="40"/>
        <v>0</v>
      </c>
      <c r="BG203" s="168">
        <f t="shared" si="41"/>
        <v>0</v>
      </c>
      <c r="BH203" s="168">
        <f t="shared" si="42"/>
        <v>0</v>
      </c>
      <c r="BI203" s="168">
        <f t="shared" si="43"/>
        <v>0</v>
      </c>
      <c r="BJ203" s="14" t="s">
        <v>153</v>
      </c>
      <c r="BK203" s="169">
        <f t="shared" si="44"/>
        <v>0</v>
      </c>
      <c r="BL203" s="14" t="s">
        <v>204</v>
      </c>
      <c r="BM203" s="167" t="s">
        <v>2159</v>
      </c>
    </row>
    <row r="204" spans="1:65" s="2" customFormat="1" ht="14.45" customHeight="1">
      <c r="A204" s="29"/>
      <c r="B204" s="121"/>
      <c r="C204" s="170" t="s">
        <v>285</v>
      </c>
      <c r="D204" s="170" t="s">
        <v>220</v>
      </c>
      <c r="E204" s="171" t="s">
        <v>2160</v>
      </c>
      <c r="F204" s="172" t="s">
        <v>2161</v>
      </c>
      <c r="G204" s="173" t="s">
        <v>396</v>
      </c>
      <c r="H204" s="174">
        <v>7.31</v>
      </c>
      <c r="I204" s="175"/>
      <c r="J204" s="174">
        <f t="shared" si="35"/>
        <v>0</v>
      </c>
      <c r="K204" s="176"/>
      <c r="L204" s="177"/>
      <c r="M204" s="178" t="s">
        <v>1</v>
      </c>
      <c r="N204" s="179" t="s">
        <v>40</v>
      </c>
      <c r="O204" s="55"/>
      <c r="P204" s="165">
        <f t="shared" si="36"/>
        <v>0</v>
      </c>
      <c r="Q204" s="165">
        <v>1.14E-3</v>
      </c>
      <c r="R204" s="165">
        <f t="shared" si="37"/>
        <v>8.3333999999999995E-3</v>
      </c>
      <c r="S204" s="165">
        <v>0</v>
      </c>
      <c r="T204" s="166">
        <f t="shared" si="38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7" t="s">
        <v>235</v>
      </c>
      <c r="AT204" s="167" t="s">
        <v>220</v>
      </c>
      <c r="AU204" s="167" t="s">
        <v>153</v>
      </c>
      <c r="AY204" s="14" t="s">
        <v>175</v>
      </c>
      <c r="BE204" s="168">
        <f t="shared" si="39"/>
        <v>0</v>
      </c>
      <c r="BF204" s="168">
        <f t="shared" si="40"/>
        <v>0</v>
      </c>
      <c r="BG204" s="168">
        <f t="shared" si="41"/>
        <v>0</v>
      </c>
      <c r="BH204" s="168">
        <f t="shared" si="42"/>
        <v>0</v>
      </c>
      <c r="BI204" s="168">
        <f t="shared" si="43"/>
        <v>0</v>
      </c>
      <c r="BJ204" s="14" t="s">
        <v>153</v>
      </c>
      <c r="BK204" s="169">
        <f t="shared" si="44"/>
        <v>0</v>
      </c>
      <c r="BL204" s="14" t="s">
        <v>204</v>
      </c>
      <c r="BM204" s="167" t="s">
        <v>2162</v>
      </c>
    </row>
    <row r="205" spans="1:65" s="2" customFormat="1" ht="24.2" customHeight="1">
      <c r="A205" s="29"/>
      <c r="B205" s="121"/>
      <c r="C205" s="156" t="s">
        <v>377</v>
      </c>
      <c r="D205" s="156" t="s">
        <v>177</v>
      </c>
      <c r="E205" s="157" t="s">
        <v>2163</v>
      </c>
      <c r="F205" s="158" t="s">
        <v>2164</v>
      </c>
      <c r="G205" s="159" t="s">
        <v>284</v>
      </c>
      <c r="H205" s="160">
        <v>6</v>
      </c>
      <c r="I205" s="161"/>
      <c r="J205" s="160">
        <f t="shared" si="35"/>
        <v>0</v>
      </c>
      <c r="K205" s="162"/>
      <c r="L205" s="30"/>
      <c r="M205" s="163" t="s">
        <v>1</v>
      </c>
      <c r="N205" s="164" t="s">
        <v>40</v>
      </c>
      <c r="O205" s="55"/>
      <c r="P205" s="165">
        <f t="shared" si="36"/>
        <v>0</v>
      </c>
      <c r="Q205" s="165">
        <v>3.6000000000000002E-4</v>
      </c>
      <c r="R205" s="165">
        <f t="shared" si="37"/>
        <v>2.16E-3</v>
      </c>
      <c r="S205" s="165">
        <v>0</v>
      </c>
      <c r="T205" s="166">
        <f t="shared" si="38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7" t="s">
        <v>204</v>
      </c>
      <c r="AT205" s="167" t="s">
        <v>177</v>
      </c>
      <c r="AU205" s="167" t="s">
        <v>153</v>
      </c>
      <c r="AY205" s="14" t="s">
        <v>175</v>
      </c>
      <c r="BE205" s="168">
        <f t="shared" si="39"/>
        <v>0</v>
      </c>
      <c r="BF205" s="168">
        <f t="shared" si="40"/>
        <v>0</v>
      </c>
      <c r="BG205" s="168">
        <f t="shared" si="41"/>
        <v>0</v>
      </c>
      <c r="BH205" s="168">
        <f t="shared" si="42"/>
        <v>0</v>
      </c>
      <c r="BI205" s="168">
        <f t="shared" si="43"/>
        <v>0</v>
      </c>
      <c r="BJ205" s="14" t="s">
        <v>153</v>
      </c>
      <c r="BK205" s="169">
        <f t="shared" si="44"/>
        <v>0</v>
      </c>
      <c r="BL205" s="14" t="s">
        <v>204</v>
      </c>
      <c r="BM205" s="167" t="s">
        <v>2165</v>
      </c>
    </row>
    <row r="206" spans="1:65" s="2" customFormat="1" ht="14.45" customHeight="1">
      <c r="A206" s="29"/>
      <c r="B206" s="121"/>
      <c r="C206" s="170" t="s">
        <v>381</v>
      </c>
      <c r="D206" s="170" t="s">
        <v>220</v>
      </c>
      <c r="E206" s="171" t="s">
        <v>2166</v>
      </c>
      <c r="F206" s="172" t="s">
        <v>2167</v>
      </c>
      <c r="G206" s="173" t="s">
        <v>396</v>
      </c>
      <c r="H206" s="174">
        <v>9</v>
      </c>
      <c r="I206" s="175"/>
      <c r="J206" s="174">
        <f t="shared" si="35"/>
        <v>0</v>
      </c>
      <c r="K206" s="176"/>
      <c r="L206" s="177"/>
      <c r="M206" s="178" t="s">
        <v>1</v>
      </c>
      <c r="N206" s="179" t="s">
        <v>40</v>
      </c>
      <c r="O206" s="55"/>
      <c r="P206" s="165">
        <f t="shared" si="36"/>
        <v>0</v>
      </c>
      <c r="Q206" s="165">
        <v>1.3500000000000001E-3</v>
      </c>
      <c r="R206" s="165">
        <f t="shared" si="37"/>
        <v>1.2150000000000001E-2</v>
      </c>
      <c r="S206" s="165">
        <v>0</v>
      </c>
      <c r="T206" s="166">
        <f t="shared" si="38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7" t="s">
        <v>235</v>
      </c>
      <c r="AT206" s="167" t="s">
        <v>220</v>
      </c>
      <c r="AU206" s="167" t="s">
        <v>153</v>
      </c>
      <c r="AY206" s="14" t="s">
        <v>175</v>
      </c>
      <c r="BE206" s="168">
        <f t="shared" si="39"/>
        <v>0</v>
      </c>
      <c r="BF206" s="168">
        <f t="shared" si="40"/>
        <v>0</v>
      </c>
      <c r="BG206" s="168">
        <f t="shared" si="41"/>
        <v>0</v>
      </c>
      <c r="BH206" s="168">
        <f t="shared" si="42"/>
        <v>0</v>
      </c>
      <c r="BI206" s="168">
        <f t="shared" si="43"/>
        <v>0</v>
      </c>
      <c r="BJ206" s="14" t="s">
        <v>153</v>
      </c>
      <c r="BK206" s="169">
        <f t="shared" si="44"/>
        <v>0</v>
      </c>
      <c r="BL206" s="14" t="s">
        <v>204</v>
      </c>
      <c r="BM206" s="167" t="s">
        <v>2168</v>
      </c>
    </row>
    <row r="207" spans="1:65" s="2" customFormat="1" ht="24.2" customHeight="1">
      <c r="A207" s="29"/>
      <c r="B207" s="121"/>
      <c r="C207" s="170" t="s">
        <v>385</v>
      </c>
      <c r="D207" s="170" t="s">
        <v>220</v>
      </c>
      <c r="E207" s="171" t="s">
        <v>2169</v>
      </c>
      <c r="F207" s="172" t="s">
        <v>2170</v>
      </c>
      <c r="G207" s="173" t="s">
        <v>284</v>
      </c>
      <c r="H207" s="174">
        <v>42</v>
      </c>
      <c r="I207" s="175"/>
      <c r="J207" s="174">
        <f t="shared" si="35"/>
        <v>0</v>
      </c>
      <c r="K207" s="176"/>
      <c r="L207" s="177"/>
      <c r="M207" s="178" t="s">
        <v>1</v>
      </c>
      <c r="N207" s="179" t="s">
        <v>40</v>
      </c>
      <c r="O207" s="55"/>
      <c r="P207" s="165">
        <f t="shared" si="36"/>
        <v>0</v>
      </c>
      <c r="Q207" s="165">
        <v>1E-4</v>
      </c>
      <c r="R207" s="165">
        <f t="shared" si="37"/>
        <v>4.2000000000000006E-3</v>
      </c>
      <c r="S207" s="165">
        <v>0</v>
      </c>
      <c r="T207" s="166">
        <f t="shared" si="38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7" t="s">
        <v>235</v>
      </c>
      <c r="AT207" s="167" t="s">
        <v>220</v>
      </c>
      <c r="AU207" s="167" t="s">
        <v>153</v>
      </c>
      <c r="AY207" s="14" t="s">
        <v>175</v>
      </c>
      <c r="BE207" s="168">
        <f t="shared" si="39"/>
        <v>0</v>
      </c>
      <c r="BF207" s="168">
        <f t="shared" si="40"/>
        <v>0</v>
      </c>
      <c r="BG207" s="168">
        <f t="shared" si="41"/>
        <v>0</v>
      </c>
      <c r="BH207" s="168">
        <f t="shared" si="42"/>
        <v>0</v>
      </c>
      <c r="BI207" s="168">
        <f t="shared" si="43"/>
        <v>0</v>
      </c>
      <c r="BJ207" s="14" t="s">
        <v>153</v>
      </c>
      <c r="BK207" s="169">
        <f t="shared" si="44"/>
        <v>0</v>
      </c>
      <c r="BL207" s="14" t="s">
        <v>204</v>
      </c>
      <c r="BM207" s="167" t="s">
        <v>2171</v>
      </c>
    </row>
    <row r="208" spans="1:65" s="2" customFormat="1" ht="24.2" customHeight="1">
      <c r="A208" s="29"/>
      <c r="B208" s="121"/>
      <c r="C208" s="156" t="s">
        <v>292</v>
      </c>
      <c r="D208" s="156" t="s">
        <v>177</v>
      </c>
      <c r="E208" s="157" t="s">
        <v>1413</v>
      </c>
      <c r="F208" s="158" t="s">
        <v>1414</v>
      </c>
      <c r="G208" s="159" t="s">
        <v>211</v>
      </c>
      <c r="H208" s="160">
        <v>1.379</v>
      </c>
      <c r="I208" s="161"/>
      <c r="J208" s="160">
        <f t="shared" si="35"/>
        <v>0</v>
      </c>
      <c r="K208" s="162"/>
      <c r="L208" s="30"/>
      <c r="M208" s="163" t="s">
        <v>1</v>
      </c>
      <c r="N208" s="164" t="s">
        <v>40</v>
      </c>
      <c r="O208" s="55"/>
      <c r="P208" s="165">
        <f t="shared" si="36"/>
        <v>0</v>
      </c>
      <c r="Q208" s="165">
        <v>0</v>
      </c>
      <c r="R208" s="165">
        <f t="shared" si="37"/>
        <v>0</v>
      </c>
      <c r="S208" s="165">
        <v>0</v>
      </c>
      <c r="T208" s="166">
        <f t="shared" si="38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7" t="s">
        <v>204</v>
      </c>
      <c r="AT208" s="167" t="s">
        <v>177</v>
      </c>
      <c r="AU208" s="167" t="s">
        <v>153</v>
      </c>
      <c r="AY208" s="14" t="s">
        <v>175</v>
      </c>
      <c r="BE208" s="168">
        <f t="shared" si="39"/>
        <v>0</v>
      </c>
      <c r="BF208" s="168">
        <f t="shared" si="40"/>
        <v>0</v>
      </c>
      <c r="BG208" s="168">
        <f t="shared" si="41"/>
        <v>0</v>
      </c>
      <c r="BH208" s="168">
        <f t="shared" si="42"/>
        <v>0</v>
      </c>
      <c r="BI208" s="168">
        <f t="shared" si="43"/>
        <v>0</v>
      </c>
      <c r="BJ208" s="14" t="s">
        <v>153</v>
      </c>
      <c r="BK208" s="169">
        <f t="shared" si="44"/>
        <v>0</v>
      </c>
      <c r="BL208" s="14" t="s">
        <v>204</v>
      </c>
      <c r="BM208" s="167" t="s">
        <v>436</v>
      </c>
    </row>
    <row r="209" spans="1:65" s="12" customFormat="1" ht="22.9" customHeight="1">
      <c r="B209" s="143"/>
      <c r="D209" s="144" t="s">
        <v>73</v>
      </c>
      <c r="E209" s="154" t="s">
        <v>1416</v>
      </c>
      <c r="F209" s="154" t="s">
        <v>1417</v>
      </c>
      <c r="I209" s="146"/>
      <c r="J209" s="155">
        <f>BK209</f>
        <v>0</v>
      </c>
      <c r="L209" s="143"/>
      <c r="M209" s="148"/>
      <c r="N209" s="149"/>
      <c r="O209" s="149"/>
      <c r="P209" s="150">
        <f>SUM(P210:P211)</f>
        <v>0</v>
      </c>
      <c r="Q209" s="149"/>
      <c r="R209" s="150">
        <f>SUM(R210:R211)</f>
        <v>3.1824000000000005E-2</v>
      </c>
      <c r="S209" s="149"/>
      <c r="T209" s="151">
        <f>SUM(T210:T211)</f>
        <v>0</v>
      </c>
      <c r="AR209" s="144" t="s">
        <v>153</v>
      </c>
      <c r="AT209" s="152" t="s">
        <v>73</v>
      </c>
      <c r="AU209" s="152" t="s">
        <v>82</v>
      </c>
      <c r="AY209" s="144" t="s">
        <v>175</v>
      </c>
      <c r="BK209" s="153">
        <f>SUM(BK210:BK211)</f>
        <v>0</v>
      </c>
    </row>
    <row r="210" spans="1:65" s="2" customFormat="1" ht="24.2" customHeight="1">
      <c r="A210" s="29"/>
      <c r="B210" s="121"/>
      <c r="C210" s="156" t="s">
        <v>393</v>
      </c>
      <c r="D210" s="156" t="s">
        <v>177</v>
      </c>
      <c r="E210" s="157" t="s">
        <v>2172</v>
      </c>
      <c r="F210" s="158" t="s">
        <v>2173</v>
      </c>
      <c r="G210" s="159" t="s">
        <v>226</v>
      </c>
      <c r="H210" s="160">
        <v>10.4</v>
      </c>
      <c r="I210" s="161"/>
      <c r="J210" s="160">
        <f>ROUND(I210*H210,3)</f>
        <v>0</v>
      </c>
      <c r="K210" s="162"/>
      <c r="L210" s="30"/>
      <c r="M210" s="163" t="s">
        <v>1</v>
      </c>
      <c r="N210" s="164" t="s">
        <v>40</v>
      </c>
      <c r="O210" s="55"/>
      <c r="P210" s="165">
        <f>O210*H210</f>
        <v>0</v>
      </c>
      <c r="Q210" s="165">
        <v>0</v>
      </c>
      <c r="R210" s="165">
        <f>Q210*H210</f>
        <v>0</v>
      </c>
      <c r="S210" s="165">
        <v>0</v>
      </c>
      <c r="T210" s="166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67" t="s">
        <v>204</v>
      </c>
      <c r="AT210" s="167" t="s">
        <v>177</v>
      </c>
      <c r="AU210" s="167" t="s">
        <v>153</v>
      </c>
      <c r="AY210" s="14" t="s">
        <v>175</v>
      </c>
      <c r="BE210" s="168">
        <f>IF(N210="základná",J210,0)</f>
        <v>0</v>
      </c>
      <c r="BF210" s="168">
        <f>IF(N210="znížená",J210,0)</f>
        <v>0</v>
      </c>
      <c r="BG210" s="168">
        <f>IF(N210="zákl. prenesená",J210,0)</f>
        <v>0</v>
      </c>
      <c r="BH210" s="168">
        <f>IF(N210="zníž. prenesená",J210,0)</f>
        <v>0</v>
      </c>
      <c r="BI210" s="168">
        <f>IF(N210="nulová",J210,0)</f>
        <v>0</v>
      </c>
      <c r="BJ210" s="14" t="s">
        <v>153</v>
      </c>
      <c r="BK210" s="169">
        <f>ROUND(I210*H210,3)</f>
        <v>0</v>
      </c>
      <c r="BL210" s="14" t="s">
        <v>204</v>
      </c>
      <c r="BM210" s="167" t="s">
        <v>2174</v>
      </c>
    </row>
    <row r="211" spans="1:65" s="2" customFormat="1" ht="24.2" customHeight="1">
      <c r="A211" s="29"/>
      <c r="B211" s="121"/>
      <c r="C211" s="170" t="s">
        <v>296</v>
      </c>
      <c r="D211" s="170" t="s">
        <v>220</v>
      </c>
      <c r="E211" s="171" t="s">
        <v>2175</v>
      </c>
      <c r="F211" s="172" t="s">
        <v>2176</v>
      </c>
      <c r="G211" s="173" t="s">
        <v>226</v>
      </c>
      <c r="H211" s="174">
        <v>12.48</v>
      </c>
      <c r="I211" s="175"/>
      <c r="J211" s="174">
        <f>ROUND(I211*H211,3)</f>
        <v>0</v>
      </c>
      <c r="K211" s="176"/>
      <c r="L211" s="177"/>
      <c r="M211" s="178" t="s">
        <v>1</v>
      </c>
      <c r="N211" s="179" t="s">
        <v>40</v>
      </c>
      <c r="O211" s="55"/>
      <c r="P211" s="165">
        <f>O211*H211</f>
        <v>0</v>
      </c>
      <c r="Q211" s="165">
        <v>2.5500000000000002E-3</v>
      </c>
      <c r="R211" s="165">
        <f>Q211*H211</f>
        <v>3.1824000000000005E-2</v>
      </c>
      <c r="S211" s="165">
        <v>0</v>
      </c>
      <c r="T211" s="166">
        <f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7" t="s">
        <v>235</v>
      </c>
      <c r="AT211" s="167" t="s">
        <v>220</v>
      </c>
      <c r="AU211" s="167" t="s">
        <v>153</v>
      </c>
      <c r="AY211" s="14" t="s">
        <v>175</v>
      </c>
      <c r="BE211" s="168">
        <f>IF(N211="základná",J211,0)</f>
        <v>0</v>
      </c>
      <c r="BF211" s="168">
        <f>IF(N211="znížená",J211,0)</f>
        <v>0</v>
      </c>
      <c r="BG211" s="168">
        <f>IF(N211="zákl. prenesená",J211,0)</f>
        <v>0</v>
      </c>
      <c r="BH211" s="168">
        <f>IF(N211="zníž. prenesená",J211,0)</f>
        <v>0</v>
      </c>
      <c r="BI211" s="168">
        <f>IF(N211="nulová",J211,0)</f>
        <v>0</v>
      </c>
      <c r="BJ211" s="14" t="s">
        <v>153</v>
      </c>
      <c r="BK211" s="169">
        <f>ROUND(I211*H211,3)</f>
        <v>0</v>
      </c>
      <c r="BL211" s="14" t="s">
        <v>204</v>
      </c>
      <c r="BM211" s="167" t="s">
        <v>2177</v>
      </c>
    </row>
    <row r="212" spans="1:65" s="12" customFormat="1" ht="22.9" customHeight="1">
      <c r="B212" s="143"/>
      <c r="D212" s="144" t="s">
        <v>73</v>
      </c>
      <c r="E212" s="154" t="s">
        <v>1513</v>
      </c>
      <c r="F212" s="154" t="s">
        <v>1514</v>
      </c>
      <c r="I212" s="146"/>
      <c r="J212" s="155">
        <f>BK212</f>
        <v>0</v>
      </c>
      <c r="L212" s="143"/>
      <c r="M212" s="148"/>
      <c r="N212" s="149"/>
      <c r="O212" s="149"/>
      <c r="P212" s="150">
        <f>P213</f>
        <v>0</v>
      </c>
      <c r="Q212" s="149"/>
      <c r="R212" s="150">
        <f>R213</f>
        <v>0</v>
      </c>
      <c r="S212" s="149"/>
      <c r="T212" s="151">
        <f>T213</f>
        <v>0</v>
      </c>
      <c r="AR212" s="144" t="s">
        <v>153</v>
      </c>
      <c r="AT212" s="152" t="s">
        <v>73</v>
      </c>
      <c r="AU212" s="152" t="s">
        <v>82</v>
      </c>
      <c r="AY212" s="144" t="s">
        <v>175</v>
      </c>
      <c r="BK212" s="153">
        <f>BK213</f>
        <v>0</v>
      </c>
    </row>
    <row r="213" spans="1:65" s="2" customFormat="1" ht="24.2" customHeight="1">
      <c r="A213" s="29"/>
      <c r="B213" s="121"/>
      <c r="C213" s="156" t="s">
        <v>401</v>
      </c>
      <c r="D213" s="156" t="s">
        <v>177</v>
      </c>
      <c r="E213" s="157" t="s">
        <v>2178</v>
      </c>
      <c r="F213" s="158" t="s">
        <v>2179</v>
      </c>
      <c r="G213" s="159" t="s">
        <v>226</v>
      </c>
      <c r="H213" s="160">
        <v>158.166</v>
      </c>
      <c r="I213" s="161"/>
      <c r="J213" s="160">
        <f>ROUND(I213*H213,3)</f>
        <v>0</v>
      </c>
      <c r="K213" s="162"/>
      <c r="L213" s="30"/>
      <c r="M213" s="180" t="s">
        <v>1</v>
      </c>
      <c r="N213" s="181" t="s">
        <v>40</v>
      </c>
      <c r="O213" s="182"/>
      <c r="P213" s="183">
        <f>O213*H213</f>
        <v>0</v>
      </c>
      <c r="Q213" s="183">
        <v>0</v>
      </c>
      <c r="R213" s="183">
        <f>Q213*H213</f>
        <v>0</v>
      </c>
      <c r="S213" s="183">
        <v>0</v>
      </c>
      <c r="T213" s="184">
        <f>S213*H213</f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7" t="s">
        <v>204</v>
      </c>
      <c r="AT213" s="167" t="s">
        <v>177</v>
      </c>
      <c r="AU213" s="167" t="s">
        <v>153</v>
      </c>
      <c r="AY213" s="14" t="s">
        <v>175</v>
      </c>
      <c r="BE213" s="168">
        <f>IF(N213="základná",J213,0)</f>
        <v>0</v>
      </c>
      <c r="BF213" s="168">
        <f>IF(N213="znížená",J213,0)</f>
        <v>0</v>
      </c>
      <c r="BG213" s="168">
        <f>IF(N213="zákl. prenesená",J213,0)</f>
        <v>0</v>
      </c>
      <c r="BH213" s="168">
        <f>IF(N213="zníž. prenesená",J213,0)</f>
        <v>0</v>
      </c>
      <c r="BI213" s="168">
        <f>IF(N213="nulová",J213,0)</f>
        <v>0</v>
      </c>
      <c r="BJ213" s="14" t="s">
        <v>153</v>
      </c>
      <c r="BK213" s="169">
        <f>ROUND(I213*H213,3)</f>
        <v>0</v>
      </c>
      <c r="BL213" s="14" t="s">
        <v>204</v>
      </c>
      <c r="BM213" s="167" t="s">
        <v>440</v>
      </c>
    </row>
    <row r="214" spans="1:65" s="2" customFormat="1" ht="6.95" customHeight="1">
      <c r="A214" s="29"/>
      <c r="B214" s="44"/>
      <c r="C214" s="45"/>
      <c r="D214" s="45"/>
      <c r="E214" s="45"/>
      <c r="F214" s="45"/>
      <c r="G214" s="45"/>
      <c r="H214" s="45"/>
      <c r="I214" s="45"/>
      <c r="J214" s="45"/>
      <c r="K214" s="45"/>
      <c r="L214" s="30"/>
      <c r="M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</row>
  </sheetData>
  <autoFilter ref="C137:K213"/>
  <mergeCells count="14">
    <mergeCell ref="D116:F116"/>
    <mergeCell ref="E128:H128"/>
    <mergeCell ref="E130:H130"/>
    <mergeCell ref="L2:V2"/>
    <mergeCell ref="E87:H87"/>
    <mergeCell ref="D112:F112"/>
    <mergeCell ref="D113:F113"/>
    <mergeCell ref="D114:F114"/>
    <mergeCell ref="D115:F115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3" t="s">
        <v>5</v>
      </c>
      <c r="M2" s="208"/>
      <c r="N2" s="208"/>
      <c r="O2" s="208"/>
      <c r="P2" s="208"/>
      <c r="Q2" s="208"/>
      <c r="R2" s="208"/>
      <c r="S2" s="208"/>
      <c r="T2" s="208"/>
      <c r="U2" s="208"/>
      <c r="V2" s="208"/>
      <c r="AT2" s="14" t="s">
        <v>95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96</v>
      </c>
      <c r="L4" s="17"/>
      <c r="M4" s="90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4" t="str">
        <f>'Rekapitulácia stavby'!K6</f>
        <v>Rekonštrukcia a prístavba objektu zriadenia starostlivosti o deti do 3 rokov veku dieťaťa</v>
      </c>
      <c r="F7" s="225"/>
      <c r="G7" s="225"/>
      <c r="H7" s="225"/>
      <c r="L7" s="17"/>
    </row>
    <row r="8" spans="1:46" s="2" customFormat="1" ht="12" customHeight="1">
      <c r="A8" s="29"/>
      <c r="B8" s="30"/>
      <c r="C8" s="29"/>
      <c r="D8" s="24" t="s">
        <v>97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30" customHeight="1">
      <c r="A9" s="29"/>
      <c r="B9" s="30"/>
      <c r="C9" s="29"/>
      <c r="D9" s="29"/>
      <c r="E9" s="185" t="s">
        <v>2180</v>
      </c>
      <c r="F9" s="226"/>
      <c r="G9" s="226"/>
      <c r="H9" s="226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2" t="str">
        <f>'Rekapitulácia stavby'!AN8</f>
        <v>6. 4. 2021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7" t="str">
        <f>'Rekapitulácia stavby'!E14</f>
        <v>Vyplň údaj</v>
      </c>
      <c r="F18" s="207"/>
      <c r="G18" s="207"/>
      <c r="H18" s="207"/>
      <c r="I18" s="24" t="s">
        <v>25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12" t="s">
        <v>1</v>
      </c>
      <c r="F27" s="212"/>
      <c r="G27" s="212"/>
      <c r="H27" s="212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99</v>
      </c>
      <c r="E30" s="29"/>
      <c r="F30" s="29"/>
      <c r="G30" s="29"/>
      <c r="H30" s="29"/>
      <c r="I30" s="29"/>
      <c r="J30" s="94">
        <f>J96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5" t="s">
        <v>100</v>
      </c>
      <c r="E31" s="29"/>
      <c r="F31" s="29"/>
      <c r="G31" s="29"/>
      <c r="H31" s="29"/>
      <c r="I31" s="29"/>
      <c r="J31" s="94">
        <f>J105</f>
        <v>0</v>
      </c>
      <c r="K31" s="29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6" t="s">
        <v>34</v>
      </c>
      <c r="E32" s="29"/>
      <c r="F32" s="29"/>
      <c r="G32" s="29"/>
      <c r="H32" s="29"/>
      <c r="I32" s="29"/>
      <c r="J32" s="68">
        <f>ROUND(J30 + J31,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63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36</v>
      </c>
      <c r="G34" s="29"/>
      <c r="H34" s="29"/>
      <c r="I34" s="33" t="s">
        <v>35</v>
      </c>
      <c r="J34" s="33" t="s">
        <v>37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97" t="s">
        <v>38</v>
      </c>
      <c r="E35" s="24" t="s">
        <v>39</v>
      </c>
      <c r="F35" s="98">
        <f>ROUND((SUM(BE105:BE112) + SUM(BE132:BE160)),  2)</f>
        <v>0</v>
      </c>
      <c r="G35" s="29"/>
      <c r="H35" s="29"/>
      <c r="I35" s="99">
        <v>0.2</v>
      </c>
      <c r="J35" s="98">
        <f>ROUND(((SUM(BE105:BE112) + SUM(BE132:BE160))*I35),  2)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4" t="s">
        <v>40</v>
      </c>
      <c r="F36" s="98">
        <f>ROUND((SUM(BF105:BF112) + SUM(BF132:BF160)),  2)</f>
        <v>0</v>
      </c>
      <c r="G36" s="29"/>
      <c r="H36" s="29"/>
      <c r="I36" s="99">
        <v>0.2</v>
      </c>
      <c r="J36" s="98">
        <f>ROUND(((SUM(BF105:BF112) + SUM(BF132:BF160))*I36),  2)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98">
        <f>ROUND((SUM(BG105:BG112) + SUM(BG132:BG160)),  2)</f>
        <v>0</v>
      </c>
      <c r="G37" s="29"/>
      <c r="H37" s="29"/>
      <c r="I37" s="99">
        <v>0.2</v>
      </c>
      <c r="J37" s="98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42</v>
      </c>
      <c r="F38" s="98">
        <f>ROUND((SUM(BH105:BH112) + SUM(BH132:BH160)),  2)</f>
        <v>0</v>
      </c>
      <c r="G38" s="29"/>
      <c r="H38" s="29"/>
      <c r="I38" s="99">
        <v>0.2</v>
      </c>
      <c r="J38" s="98">
        <f>0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43</v>
      </c>
      <c r="F39" s="98">
        <f>ROUND((SUM(BI105:BI112) + SUM(BI132:BI160)),  2)</f>
        <v>0</v>
      </c>
      <c r="G39" s="29"/>
      <c r="H39" s="29"/>
      <c r="I39" s="99">
        <v>0</v>
      </c>
      <c r="J39" s="98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0"/>
      <c r="D41" s="101" t="s">
        <v>44</v>
      </c>
      <c r="E41" s="57"/>
      <c r="F41" s="57"/>
      <c r="G41" s="102" t="s">
        <v>45</v>
      </c>
      <c r="H41" s="103" t="s">
        <v>46</v>
      </c>
      <c r="I41" s="57"/>
      <c r="J41" s="104">
        <f>SUM(J32:J39)</f>
        <v>0</v>
      </c>
      <c r="K41" s="105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49</v>
      </c>
      <c r="E61" s="32"/>
      <c r="F61" s="106" t="s">
        <v>50</v>
      </c>
      <c r="G61" s="42" t="s">
        <v>49</v>
      </c>
      <c r="H61" s="32"/>
      <c r="I61" s="32"/>
      <c r="J61" s="107" t="s">
        <v>50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51</v>
      </c>
      <c r="E65" s="43"/>
      <c r="F65" s="43"/>
      <c r="G65" s="40" t="s">
        <v>52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49</v>
      </c>
      <c r="E76" s="32"/>
      <c r="F76" s="106" t="s">
        <v>50</v>
      </c>
      <c r="G76" s="42" t="s">
        <v>49</v>
      </c>
      <c r="H76" s="32"/>
      <c r="I76" s="32"/>
      <c r="J76" s="107" t="s">
        <v>50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101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24" t="str">
        <f>E7</f>
        <v>Rekonštrukcia a prístavba objektu zriadenia starostlivosti o deti do 3 rokov veku dieťaťa</v>
      </c>
      <c r="F85" s="225"/>
      <c r="G85" s="225"/>
      <c r="H85" s="22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97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30" customHeight="1">
      <c r="A87" s="29"/>
      <c r="B87" s="30"/>
      <c r="C87" s="29"/>
      <c r="D87" s="29"/>
      <c r="E87" s="185" t="str">
        <f>E9</f>
        <v xml:space="preserve">05 - SO 03 Detské ihrisko, sadové úpravy a zeleň, spevnené plochy </v>
      </c>
      <c r="F87" s="226"/>
      <c r="G87" s="226"/>
      <c r="H87" s="226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Krompachy</v>
      </c>
      <c r="G89" s="29"/>
      <c r="H89" s="29"/>
      <c r="I89" s="24" t="s">
        <v>20</v>
      </c>
      <c r="J89" s="52" t="str">
        <f>IF(J12="","",J12)</f>
        <v>6. 4. 2021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>Mesto Krompachy</v>
      </c>
      <c r="G91" s="29"/>
      <c r="H91" s="29"/>
      <c r="I91" s="24" t="s">
        <v>28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8" t="s">
        <v>102</v>
      </c>
      <c r="D94" s="100"/>
      <c r="E94" s="100"/>
      <c r="F94" s="100"/>
      <c r="G94" s="100"/>
      <c r="H94" s="100"/>
      <c r="I94" s="100"/>
      <c r="J94" s="109" t="s">
        <v>103</v>
      </c>
      <c r="K94" s="100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0" t="s">
        <v>104</v>
      </c>
      <c r="D96" s="29"/>
      <c r="E96" s="29"/>
      <c r="F96" s="29"/>
      <c r="G96" s="29"/>
      <c r="H96" s="29"/>
      <c r="I96" s="29"/>
      <c r="J96" s="68">
        <f>J132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105</v>
      </c>
    </row>
    <row r="97" spans="1:65" s="9" customFormat="1" ht="24.95" customHeight="1">
      <c r="B97" s="111"/>
      <c r="D97" s="112" t="s">
        <v>106</v>
      </c>
      <c r="E97" s="113"/>
      <c r="F97" s="113"/>
      <c r="G97" s="113"/>
      <c r="H97" s="113"/>
      <c r="I97" s="113"/>
      <c r="J97" s="114">
        <f>J133</f>
        <v>0</v>
      </c>
      <c r="L97" s="111"/>
    </row>
    <row r="98" spans="1:65" s="10" customFormat="1" ht="19.899999999999999" customHeight="1">
      <c r="B98" s="115"/>
      <c r="D98" s="116" t="s">
        <v>107</v>
      </c>
      <c r="E98" s="117"/>
      <c r="F98" s="117"/>
      <c r="G98" s="117"/>
      <c r="H98" s="117"/>
      <c r="I98" s="117"/>
      <c r="J98" s="118">
        <f>J134</f>
        <v>0</v>
      </c>
      <c r="L98" s="115"/>
    </row>
    <row r="99" spans="1:65" s="10" customFormat="1" ht="19.899999999999999" customHeight="1">
      <c r="B99" s="115"/>
      <c r="D99" s="116" t="s">
        <v>108</v>
      </c>
      <c r="E99" s="117"/>
      <c r="F99" s="117"/>
      <c r="G99" s="117"/>
      <c r="H99" s="117"/>
      <c r="I99" s="117"/>
      <c r="J99" s="118">
        <f>J140</f>
        <v>0</v>
      </c>
      <c r="L99" s="115"/>
    </row>
    <row r="100" spans="1:65" s="10" customFormat="1" ht="19.899999999999999" customHeight="1">
      <c r="B100" s="115"/>
      <c r="D100" s="116" t="s">
        <v>2181</v>
      </c>
      <c r="E100" s="117"/>
      <c r="F100" s="117"/>
      <c r="G100" s="117"/>
      <c r="H100" s="117"/>
      <c r="I100" s="117"/>
      <c r="J100" s="118">
        <f>J142</f>
        <v>0</v>
      </c>
      <c r="L100" s="115"/>
    </row>
    <row r="101" spans="1:65" s="10" customFormat="1" ht="19.899999999999999" customHeight="1">
      <c r="B101" s="115"/>
      <c r="D101" s="116" t="s">
        <v>113</v>
      </c>
      <c r="E101" s="117"/>
      <c r="F101" s="117"/>
      <c r="G101" s="117"/>
      <c r="H101" s="117"/>
      <c r="I101" s="117"/>
      <c r="J101" s="118">
        <f>J152</f>
        <v>0</v>
      </c>
      <c r="L101" s="115"/>
    </row>
    <row r="102" spans="1:65" s="10" customFormat="1" ht="19.899999999999999" customHeight="1">
      <c r="B102" s="115"/>
      <c r="D102" s="116" t="s">
        <v>114</v>
      </c>
      <c r="E102" s="117"/>
      <c r="F102" s="117"/>
      <c r="G102" s="117"/>
      <c r="H102" s="117"/>
      <c r="I102" s="117"/>
      <c r="J102" s="118">
        <f>J159</f>
        <v>0</v>
      </c>
      <c r="L102" s="115"/>
    </row>
    <row r="103" spans="1:65" s="2" customFormat="1" ht="21.7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65" s="2" customFormat="1" ht="6.95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65" s="2" customFormat="1" ht="29.25" customHeight="1">
      <c r="A105" s="29"/>
      <c r="B105" s="30"/>
      <c r="C105" s="110" t="s">
        <v>150</v>
      </c>
      <c r="D105" s="29"/>
      <c r="E105" s="29"/>
      <c r="F105" s="29"/>
      <c r="G105" s="29"/>
      <c r="H105" s="29"/>
      <c r="I105" s="29"/>
      <c r="J105" s="119">
        <f>ROUND(J106 + J107 + J108 + J109 + J110 + J111,2)</f>
        <v>0</v>
      </c>
      <c r="K105" s="29"/>
      <c r="L105" s="39"/>
      <c r="N105" s="120" t="s">
        <v>38</v>
      </c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65" s="2" customFormat="1" ht="18" customHeight="1">
      <c r="A106" s="29"/>
      <c r="B106" s="121"/>
      <c r="C106" s="122"/>
      <c r="D106" s="228" t="s">
        <v>151</v>
      </c>
      <c r="E106" s="229"/>
      <c r="F106" s="229"/>
      <c r="G106" s="122"/>
      <c r="H106" s="122"/>
      <c r="I106" s="122"/>
      <c r="J106" s="124">
        <v>0</v>
      </c>
      <c r="K106" s="122"/>
      <c r="L106" s="125"/>
      <c r="M106" s="126"/>
      <c r="N106" s="127" t="s">
        <v>40</v>
      </c>
      <c r="O106" s="126"/>
      <c r="P106" s="126"/>
      <c r="Q106" s="126"/>
      <c r="R106" s="126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6"/>
      <c r="AG106" s="126"/>
      <c r="AH106" s="126"/>
      <c r="AI106" s="126"/>
      <c r="AJ106" s="126"/>
      <c r="AK106" s="126"/>
      <c r="AL106" s="126"/>
      <c r="AM106" s="126"/>
      <c r="AN106" s="126"/>
      <c r="AO106" s="126"/>
      <c r="AP106" s="126"/>
      <c r="AQ106" s="126"/>
      <c r="AR106" s="126"/>
      <c r="AS106" s="126"/>
      <c r="AT106" s="126"/>
      <c r="AU106" s="126"/>
      <c r="AV106" s="126"/>
      <c r="AW106" s="126"/>
      <c r="AX106" s="126"/>
      <c r="AY106" s="128" t="s">
        <v>152</v>
      </c>
      <c r="AZ106" s="126"/>
      <c r="BA106" s="126"/>
      <c r="BB106" s="126"/>
      <c r="BC106" s="126"/>
      <c r="BD106" s="126"/>
      <c r="BE106" s="129">
        <f t="shared" ref="BE106:BE111" si="0">IF(N106="základná",J106,0)</f>
        <v>0</v>
      </c>
      <c r="BF106" s="129">
        <f t="shared" ref="BF106:BF111" si="1">IF(N106="znížená",J106,0)</f>
        <v>0</v>
      </c>
      <c r="BG106" s="129">
        <f t="shared" ref="BG106:BG111" si="2">IF(N106="zákl. prenesená",J106,0)</f>
        <v>0</v>
      </c>
      <c r="BH106" s="129">
        <f t="shared" ref="BH106:BH111" si="3">IF(N106="zníž. prenesená",J106,0)</f>
        <v>0</v>
      </c>
      <c r="BI106" s="129">
        <f t="shared" ref="BI106:BI111" si="4">IF(N106="nulová",J106,0)</f>
        <v>0</v>
      </c>
      <c r="BJ106" s="128" t="s">
        <v>153</v>
      </c>
      <c r="BK106" s="126"/>
      <c r="BL106" s="126"/>
      <c r="BM106" s="126"/>
    </row>
    <row r="107" spans="1:65" s="2" customFormat="1" ht="18" customHeight="1">
      <c r="A107" s="29"/>
      <c r="B107" s="121"/>
      <c r="C107" s="122"/>
      <c r="D107" s="228" t="s">
        <v>154</v>
      </c>
      <c r="E107" s="229"/>
      <c r="F107" s="229"/>
      <c r="G107" s="122"/>
      <c r="H107" s="122"/>
      <c r="I107" s="122"/>
      <c r="J107" s="124">
        <v>0</v>
      </c>
      <c r="K107" s="122"/>
      <c r="L107" s="125"/>
      <c r="M107" s="126"/>
      <c r="N107" s="127" t="s">
        <v>40</v>
      </c>
      <c r="O107" s="126"/>
      <c r="P107" s="126"/>
      <c r="Q107" s="126"/>
      <c r="R107" s="126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22"/>
      <c r="AE107" s="122"/>
      <c r="AF107" s="126"/>
      <c r="AG107" s="126"/>
      <c r="AH107" s="126"/>
      <c r="AI107" s="126"/>
      <c r="AJ107" s="126"/>
      <c r="AK107" s="126"/>
      <c r="AL107" s="126"/>
      <c r="AM107" s="126"/>
      <c r="AN107" s="126"/>
      <c r="AO107" s="126"/>
      <c r="AP107" s="126"/>
      <c r="AQ107" s="126"/>
      <c r="AR107" s="126"/>
      <c r="AS107" s="126"/>
      <c r="AT107" s="126"/>
      <c r="AU107" s="126"/>
      <c r="AV107" s="126"/>
      <c r="AW107" s="126"/>
      <c r="AX107" s="126"/>
      <c r="AY107" s="128" t="s">
        <v>152</v>
      </c>
      <c r="AZ107" s="126"/>
      <c r="BA107" s="126"/>
      <c r="BB107" s="126"/>
      <c r="BC107" s="126"/>
      <c r="BD107" s="126"/>
      <c r="BE107" s="129">
        <f t="shared" si="0"/>
        <v>0</v>
      </c>
      <c r="BF107" s="129">
        <f t="shared" si="1"/>
        <v>0</v>
      </c>
      <c r="BG107" s="129">
        <f t="shared" si="2"/>
        <v>0</v>
      </c>
      <c r="BH107" s="129">
        <f t="shared" si="3"/>
        <v>0</v>
      </c>
      <c r="BI107" s="129">
        <f t="shared" si="4"/>
        <v>0</v>
      </c>
      <c r="BJ107" s="128" t="s">
        <v>153</v>
      </c>
      <c r="BK107" s="126"/>
      <c r="BL107" s="126"/>
      <c r="BM107" s="126"/>
    </row>
    <row r="108" spans="1:65" s="2" customFormat="1" ht="18" customHeight="1">
      <c r="A108" s="29"/>
      <c r="B108" s="121"/>
      <c r="C108" s="122"/>
      <c r="D108" s="228" t="s">
        <v>155</v>
      </c>
      <c r="E108" s="229"/>
      <c r="F108" s="229"/>
      <c r="G108" s="122"/>
      <c r="H108" s="122"/>
      <c r="I108" s="122"/>
      <c r="J108" s="124">
        <v>0</v>
      </c>
      <c r="K108" s="122"/>
      <c r="L108" s="125"/>
      <c r="M108" s="126"/>
      <c r="N108" s="127" t="s">
        <v>40</v>
      </c>
      <c r="O108" s="126"/>
      <c r="P108" s="126"/>
      <c r="Q108" s="126"/>
      <c r="R108" s="126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6"/>
      <c r="AG108" s="126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  <c r="AS108" s="126"/>
      <c r="AT108" s="126"/>
      <c r="AU108" s="126"/>
      <c r="AV108" s="126"/>
      <c r="AW108" s="126"/>
      <c r="AX108" s="126"/>
      <c r="AY108" s="128" t="s">
        <v>152</v>
      </c>
      <c r="AZ108" s="126"/>
      <c r="BA108" s="126"/>
      <c r="BB108" s="126"/>
      <c r="BC108" s="126"/>
      <c r="BD108" s="126"/>
      <c r="BE108" s="129">
        <f t="shared" si="0"/>
        <v>0</v>
      </c>
      <c r="BF108" s="129">
        <f t="shared" si="1"/>
        <v>0</v>
      </c>
      <c r="BG108" s="129">
        <f t="shared" si="2"/>
        <v>0</v>
      </c>
      <c r="BH108" s="129">
        <f t="shared" si="3"/>
        <v>0</v>
      </c>
      <c r="BI108" s="129">
        <f t="shared" si="4"/>
        <v>0</v>
      </c>
      <c r="BJ108" s="128" t="s">
        <v>153</v>
      </c>
      <c r="BK108" s="126"/>
      <c r="BL108" s="126"/>
      <c r="BM108" s="126"/>
    </row>
    <row r="109" spans="1:65" s="2" customFormat="1" ht="18" customHeight="1">
      <c r="A109" s="29"/>
      <c r="B109" s="121"/>
      <c r="C109" s="122"/>
      <c r="D109" s="228" t="s">
        <v>156</v>
      </c>
      <c r="E109" s="229"/>
      <c r="F109" s="229"/>
      <c r="G109" s="122"/>
      <c r="H109" s="122"/>
      <c r="I109" s="122"/>
      <c r="J109" s="124">
        <v>0</v>
      </c>
      <c r="K109" s="122"/>
      <c r="L109" s="125"/>
      <c r="M109" s="126"/>
      <c r="N109" s="127" t="s">
        <v>40</v>
      </c>
      <c r="O109" s="126"/>
      <c r="P109" s="126"/>
      <c r="Q109" s="126"/>
      <c r="R109" s="126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6"/>
      <c r="AG109" s="126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  <c r="AS109" s="126"/>
      <c r="AT109" s="126"/>
      <c r="AU109" s="126"/>
      <c r="AV109" s="126"/>
      <c r="AW109" s="126"/>
      <c r="AX109" s="126"/>
      <c r="AY109" s="128" t="s">
        <v>152</v>
      </c>
      <c r="AZ109" s="126"/>
      <c r="BA109" s="126"/>
      <c r="BB109" s="126"/>
      <c r="BC109" s="126"/>
      <c r="BD109" s="126"/>
      <c r="BE109" s="129">
        <f t="shared" si="0"/>
        <v>0</v>
      </c>
      <c r="BF109" s="129">
        <f t="shared" si="1"/>
        <v>0</v>
      </c>
      <c r="BG109" s="129">
        <f t="shared" si="2"/>
        <v>0</v>
      </c>
      <c r="BH109" s="129">
        <f t="shared" si="3"/>
        <v>0</v>
      </c>
      <c r="BI109" s="129">
        <f t="shared" si="4"/>
        <v>0</v>
      </c>
      <c r="BJ109" s="128" t="s">
        <v>153</v>
      </c>
      <c r="BK109" s="126"/>
      <c r="BL109" s="126"/>
      <c r="BM109" s="126"/>
    </row>
    <row r="110" spans="1:65" s="2" customFormat="1" ht="18" customHeight="1">
      <c r="A110" s="29"/>
      <c r="B110" s="121"/>
      <c r="C110" s="122"/>
      <c r="D110" s="228" t="s">
        <v>157</v>
      </c>
      <c r="E110" s="229"/>
      <c r="F110" s="229"/>
      <c r="G110" s="122"/>
      <c r="H110" s="122"/>
      <c r="I110" s="122"/>
      <c r="J110" s="124">
        <v>0</v>
      </c>
      <c r="K110" s="122"/>
      <c r="L110" s="125"/>
      <c r="M110" s="126"/>
      <c r="N110" s="127" t="s">
        <v>40</v>
      </c>
      <c r="O110" s="126"/>
      <c r="P110" s="126"/>
      <c r="Q110" s="126"/>
      <c r="R110" s="126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6"/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S110" s="126"/>
      <c r="AT110" s="126"/>
      <c r="AU110" s="126"/>
      <c r="AV110" s="126"/>
      <c r="AW110" s="126"/>
      <c r="AX110" s="126"/>
      <c r="AY110" s="128" t="s">
        <v>152</v>
      </c>
      <c r="AZ110" s="126"/>
      <c r="BA110" s="126"/>
      <c r="BB110" s="126"/>
      <c r="BC110" s="126"/>
      <c r="BD110" s="126"/>
      <c r="BE110" s="129">
        <f t="shared" si="0"/>
        <v>0</v>
      </c>
      <c r="BF110" s="129">
        <f t="shared" si="1"/>
        <v>0</v>
      </c>
      <c r="BG110" s="129">
        <f t="shared" si="2"/>
        <v>0</v>
      </c>
      <c r="BH110" s="129">
        <f t="shared" si="3"/>
        <v>0</v>
      </c>
      <c r="BI110" s="129">
        <f t="shared" si="4"/>
        <v>0</v>
      </c>
      <c r="BJ110" s="128" t="s">
        <v>153</v>
      </c>
      <c r="BK110" s="126"/>
      <c r="BL110" s="126"/>
      <c r="BM110" s="126"/>
    </row>
    <row r="111" spans="1:65" s="2" customFormat="1" ht="18" customHeight="1">
      <c r="A111" s="29"/>
      <c r="B111" s="121"/>
      <c r="C111" s="122"/>
      <c r="D111" s="123" t="s">
        <v>158</v>
      </c>
      <c r="E111" s="122"/>
      <c r="F111" s="122"/>
      <c r="G111" s="122"/>
      <c r="H111" s="122"/>
      <c r="I111" s="122"/>
      <c r="J111" s="124">
        <f>ROUND(J30*T111,2)</f>
        <v>0</v>
      </c>
      <c r="K111" s="122"/>
      <c r="L111" s="125"/>
      <c r="M111" s="126"/>
      <c r="N111" s="127" t="s">
        <v>40</v>
      </c>
      <c r="O111" s="126"/>
      <c r="P111" s="126"/>
      <c r="Q111" s="126"/>
      <c r="R111" s="126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6"/>
      <c r="AG111" s="126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  <c r="AT111" s="126"/>
      <c r="AU111" s="126"/>
      <c r="AV111" s="126"/>
      <c r="AW111" s="126"/>
      <c r="AX111" s="126"/>
      <c r="AY111" s="128" t="s">
        <v>159</v>
      </c>
      <c r="AZ111" s="126"/>
      <c r="BA111" s="126"/>
      <c r="BB111" s="126"/>
      <c r="BC111" s="126"/>
      <c r="BD111" s="126"/>
      <c r="BE111" s="129">
        <f t="shared" si="0"/>
        <v>0</v>
      </c>
      <c r="BF111" s="129">
        <f t="shared" si="1"/>
        <v>0</v>
      </c>
      <c r="BG111" s="129">
        <f t="shared" si="2"/>
        <v>0</v>
      </c>
      <c r="BH111" s="129">
        <f t="shared" si="3"/>
        <v>0</v>
      </c>
      <c r="BI111" s="129">
        <f t="shared" si="4"/>
        <v>0</v>
      </c>
      <c r="BJ111" s="128" t="s">
        <v>153</v>
      </c>
      <c r="BK111" s="126"/>
      <c r="BL111" s="126"/>
      <c r="BM111" s="126"/>
    </row>
    <row r="112" spans="1:65" s="2" customFormat="1" ht="11.25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31" s="2" customFormat="1" ht="29.25" customHeight="1">
      <c r="A113" s="29"/>
      <c r="B113" s="30"/>
      <c r="C113" s="130" t="s">
        <v>160</v>
      </c>
      <c r="D113" s="100"/>
      <c r="E113" s="100"/>
      <c r="F113" s="100"/>
      <c r="G113" s="100"/>
      <c r="H113" s="100"/>
      <c r="I113" s="100"/>
      <c r="J113" s="131">
        <f>ROUND(J96+J105,2)</f>
        <v>0</v>
      </c>
      <c r="K113" s="100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31" s="2" customFormat="1" ht="6.95" customHeight="1">
      <c r="A114" s="29"/>
      <c r="B114" s="44"/>
      <c r="C114" s="45"/>
      <c r="D114" s="45"/>
      <c r="E114" s="45"/>
      <c r="F114" s="45"/>
      <c r="G114" s="45"/>
      <c r="H114" s="45"/>
      <c r="I114" s="45"/>
      <c r="J114" s="45"/>
      <c r="K114" s="45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8" spans="1:31" s="2" customFormat="1" ht="6.95" customHeight="1">
      <c r="A118" s="29"/>
      <c r="B118" s="46"/>
      <c r="C118" s="47"/>
      <c r="D118" s="47"/>
      <c r="E118" s="47"/>
      <c r="F118" s="47"/>
      <c r="G118" s="47"/>
      <c r="H118" s="47"/>
      <c r="I118" s="47"/>
      <c r="J118" s="47"/>
      <c r="K118" s="47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24.95" customHeight="1">
      <c r="A119" s="29"/>
      <c r="B119" s="30"/>
      <c r="C119" s="18" t="s">
        <v>161</v>
      </c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2" customHeight="1">
      <c r="A121" s="29"/>
      <c r="B121" s="30"/>
      <c r="C121" s="24" t="s">
        <v>14</v>
      </c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26.25" customHeight="1">
      <c r="A122" s="29"/>
      <c r="B122" s="30"/>
      <c r="C122" s="29"/>
      <c r="D122" s="29"/>
      <c r="E122" s="224" t="str">
        <f>E7</f>
        <v>Rekonštrukcia a prístavba objektu zriadenia starostlivosti o deti do 3 rokov veku dieťaťa</v>
      </c>
      <c r="F122" s="225"/>
      <c r="G122" s="225"/>
      <c r="H122" s="225"/>
      <c r="I122" s="2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2" customHeight="1">
      <c r="A123" s="29"/>
      <c r="B123" s="30"/>
      <c r="C123" s="24" t="s">
        <v>97</v>
      </c>
      <c r="D123" s="29"/>
      <c r="E123" s="29"/>
      <c r="F123" s="29"/>
      <c r="G123" s="29"/>
      <c r="H123" s="29"/>
      <c r="I123" s="29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30" customHeight="1">
      <c r="A124" s="29"/>
      <c r="B124" s="30"/>
      <c r="C124" s="29"/>
      <c r="D124" s="29"/>
      <c r="E124" s="185" t="str">
        <f>E9</f>
        <v xml:space="preserve">05 - SO 03 Detské ihrisko, sadové úpravy a zeleň, spevnené plochy </v>
      </c>
      <c r="F124" s="226"/>
      <c r="G124" s="226"/>
      <c r="H124" s="226"/>
      <c r="I124" s="29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2" customHeight="1">
      <c r="A126" s="29"/>
      <c r="B126" s="30"/>
      <c r="C126" s="24" t="s">
        <v>18</v>
      </c>
      <c r="D126" s="29"/>
      <c r="E126" s="29"/>
      <c r="F126" s="22" t="str">
        <f>F12</f>
        <v>Krompachy</v>
      </c>
      <c r="G126" s="29"/>
      <c r="H126" s="29"/>
      <c r="I126" s="24" t="s">
        <v>20</v>
      </c>
      <c r="J126" s="52" t="str">
        <f>IF(J12="","",J12)</f>
        <v>6. 4. 2021</v>
      </c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6.95" customHeight="1">
      <c r="A127" s="29"/>
      <c r="B127" s="30"/>
      <c r="C127" s="29"/>
      <c r="D127" s="29"/>
      <c r="E127" s="29"/>
      <c r="F127" s="29"/>
      <c r="G127" s="29"/>
      <c r="H127" s="29"/>
      <c r="I127" s="29"/>
      <c r="J127" s="29"/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5.2" customHeight="1">
      <c r="A128" s="29"/>
      <c r="B128" s="30"/>
      <c r="C128" s="24" t="s">
        <v>22</v>
      </c>
      <c r="D128" s="29"/>
      <c r="E128" s="29"/>
      <c r="F128" s="22" t="str">
        <f>E15</f>
        <v>Mesto Krompachy</v>
      </c>
      <c r="G128" s="29"/>
      <c r="H128" s="29"/>
      <c r="I128" s="24" t="s">
        <v>28</v>
      </c>
      <c r="J128" s="27" t="str">
        <f>E21</f>
        <v xml:space="preserve"> </v>
      </c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5.2" customHeight="1">
      <c r="A129" s="29"/>
      <c r="B129" s="30"/>
      <c r="C129" s="24" t="s">
        <v>26</v>
      </c>
      <c r="D129" s="29"/>
      <c r="E129" s="29"/>
      <c r="F129" s="22" t="str">
        <f>IF(E18="","",E18)</f>
        <v>Vyplň údaj</v>
      </c>
      <c r="G129" s="29"/>
      <c r="H129" s="29"/>
      <c r="I129" s="24" t="s">
        <v>32</v>
      </c>
      <c r="J129" s="27" t="str">
        <f>E24</f>
        <v xml:space="preserve"> </v>
      </c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0.35" customHeight="1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3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11" customFormat="1" ht="29.25" customHeight="1">
      <c r="A131" s="132"/>
      <c r="B131" s="133"/>
      <c r="C131" s="134" t="s">
        <v>162</v>
      </c>
      <c r="D131" s="135" t="s">
        <v>59</v>
      </c>
      <c r="E131" s="135" t="s">
        <v>55</v>
      </c>
      <c r="F131" s="135" t="s">
        <v>56</v>
      </c>
      <c r="G131" s="135" t="s">
        <v>163</v>
      </c>
      <c r="H131" s="135" t="s">
        <v>164</v>
      </c>
      <c r="I131" s="135" t="s">
        <v>165</v>
      </c>
      <c r="J131" s="136" t="s">
        <v>103</v>
      </c>
      <c r="K131" s="137" t="s">
        <v>166</v>
      </c>
      <c r="L131" s="138"/>
      <c r="M131" s="59" t="s">
        <v>1</v>
      </c>
      <c r="N131" s="60" t="s">
        <v>38</v>
      </c>
      <c r="O131" s="60" t="s">
        <v>167</v>
      </c>
      <c r="P131" s="60" t="s">
        <v>168</v>
      </c>
      <c r="Q131" s="60" t="s">
        <v>169</v>
      </c>
      <c r="R131" s="60" t="s">
        <v>170</v>
      </c>
      <c r="S131" s="60" t="s">
        <v>171</v>
      </c>
      <c r="T131" s="61" t="s">
        <v>172</v>
      </c>
      <c r="U131" s="132"/>
      <c r="V131" s="132"/>
      <c r="W131" s="132"/>
      <c r="X131" s="132"/>
      <c r="Y131" s="132"/>
      <c r="Z131" s="132"/>
      <c r="AA131" s="132"/>
      <c r="AB131" s="132"/>
      <c r="AC131" s="132"/>
      <c r="AD131" s="132"/>
      <c r="AE131" s="132"/>
    </row>
    <row r="132" spans="1:65" s="2" customFormat="1" ht="22.9" customHeight="1">
      <c r="A132" s="29"/>
      <c r="B132" s="30"/>
      <c r="C132" s="66" t="s">
        <v>99</v>
      </c>
      <c r="D132" s="29"/>
      <c r="E132" s="29"/>
      <c r="F132" s="29"/>
      <c r="G132" s="29"/>
      <c r="H132" s="29"/>
      <c r="I132" s="29"/>
      <c r="J132" s="139">
        <f>BK132</f>
        <v>0</v>
      </c>
      <c r="K132" s="29"/>
      <c r="L132" s="30"/>
      <c r="M132" s="62"/>
      <c r="N132" s="53"/>
      <c r="O132" s="63"/>
      <c r="P132" s="140">
        <f>P133</f>
        <v>0</v>
      </c>
      <c r="Q132" s="63"/>
      <c r="R132" s="140">
        <f>R133</f>
        <v>17.610199999999999</v>
      </c>
      <c r="S132" s="63"/>
      <c r="T132" s="141">
        <f>T133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T132" s="14" t="s">
        <v>73</v>
      </c>
      <c r="AU132" s="14" t="s">
        <v>105</v>
      </c>
      <c r="BK132" s="142">
        <f>BK133</f>
        <v>0</v>
      </c>
    </row>
    <row r="133" spans="1:65" s="12" customFormat="1" ht="25.9" customHeight="1">
      <c r="B133" s="143"/>
      <c r="D133" s="144" t="s">
        <v>73</v>
      </c>
      <c r="E133" s="145" t="s">
        <v>173</v>
      </c>
      <c r="F133" s="145" t="s">
        <v>174</v>
      </c>
      <c r="I133" s="146"/>
      <c r="J133" s="147">
        <f>BK133</f>
        <v>0</v>
      </c>
      <c r="L133" s="143"/>
      <c r="M133" s="148"/>
      <c r="N133" s="149"/>
      <c r="O133" s="149"/>
      <c r="P133" s="150">
        <f>P134+P140+P142+P152+P159</f>
        <v>0</v>
      </c>
      <c r="Q133" s="149"/>
      <c r="R133" s="150">
        <f>R134+R140+R142+R152+R159</f>
        <v>17.610199999999999</v>
      </c>
      <c r="S133" s="149"/>
      <c r="T133" s="151">
        <f>T134+T140+T142+T152+T159</f>
        <v>0</v>
      </c>
      <c r="AR133" s="144" t="s">
        <v>82</v>
      </c>
      <c r="AT133" s="152" t="s">
        <v>73</v>
      </c>
      <c r="AU133" s="152" t="s">
        <v>74</v>
      </c>
      <c r="AY133" s="144" t="s">
        <v>175</v>
      </c>
      <c r="BK133" s="153">
        <f>BK134+BK140+BK142+BK152+BK159</f>
        <v>0</v>
      </c>
    </row>
    <row r="134" spans="1:65" s="12" customFormat="1" ht="22.9" customHeight="1">
      <c r="B134" s="143"/>
      <c r="D134" s="144" t="s">
        <v>73</v>
      </c>
      <c r="E134" s="154" t="s">
        <v>82</v>
      </c>
      <c r="F134" s="154" t="s">
        <v>176</v>
      </c>
      <c r="I134" s="146"/>
      <c r="J134" s="155">
        <f>BK134</f>
        <v>0</v>
      </c>
      <c r="L134" s="143"/>
      <c r="M134" s="148"/>
      <c r="N134" s="149"/>
      <c r="O134" s="149"/>
      <c r="P134" s="150">
        <f>SUM(P135:P139)</f>
        <v>0</v>
      </c>
      <c r="Q134" s="149"/>
      <c r="R134" s="150">
        <f>SUM(R135:R139)</f>
        <v>0</v>
      </c>
      <c r="S134" s="149"/>
      <c r="T134" s="151">
        <f>SUM(T135:T139)</f>
        <v>0</v>
      </c>
      <c r="AR134" s="144" t="s">
        <v>82</v>
      </c>
      <c r="AT134" s="152" t="s">
        <v>73</v>
      </c>
      <c r="AU134" s="152" t="s">
        <v>82</v>
      </c>
      <c r="AY134" s="144" t="s">
        <v>175</v>
      </c>
      <c r="BK134" s="153">
        <f>SUM(BK135:BK139)</f>
        <v>0</v>
      </c>
    </row>
    <row r="135" spans="1:65" s="2" customFormat="1" ht="24.2" customHeight="1">
      <c r="A135" s="29"/>
      <c r="B135" s="121"/>
      <c r="C135" s="156" t="s">
        <v>82</v>
      </c>
      <c r="D135" s="156" t="s">
        <v>177</v>
      </c>
      <c r="E135" s="157" t="s">
        <v>2182</v>
      </c>
      <c r="F135" s="158" t="s">
        <v>2183</v>
      </c>
      <c r="G135" s="159" t="s">
        <v>180</v>
      </c>
      <c r="H135" s="160">
        <v>31.748000000000001</v>
      </c>
      <c r="I135" s="161"/>
      <c r="J135" s="160">
        <f>ROUND(I135*H135,3)</f>
        <v>0</v>
      </c>
      <c r="K135" s="162"/>
      <c r="L135" s="30"/>
      <c r="M135" s="163" t="s">
        <v>1</v>
      </c>
      <c r="N135" s="164" t="s">
        <v>40</v>
      </c>
      <c r="O135" s="55"/>
      <c r="P135" s="165">
        <f>O135*H135</f>
        <v>0</v>
      </c>
      <c r="Q135" s="165">
        <v>0</v>
      </c>
      <c r="R135" s="165">
        <f>Q135*H135</f>
        <v>0</v>
      </c>
      <c r="S135" s="165">
        <v>0</v>
      </c>
      <c r="T135" s="166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7" t="s">
        <v>181</v>
      </c>
      <c r="AT135" s="167" t="s">
        <v>177</v>
      </c>
      <c r="AU135" s="167" t="s">
        <v>153</v>
      </c>
      <c r="AY135" s="14" t="s">
        <v>175</v>
      </c>
      <c r="BE135" s="168">
        <f>IF(N135="základná",J135,0)</f>
        <v>0</v>
      </c>
      <c r="BF135" s="168">
        <f>IF(N135="znížená",J135,0)</f>
        <v>0</v>
      </c>
      <c r="BG135" s="168">
        <f>IF(N135="zákl. prenesená",J135,0)</f>
        <v>0</v>
      </c>
      <c r="BH135" s="168">
        <f>IF(N135="zníž. prenesená",J135,0)</f>
        <v>0</v>
      </c>
      <c r="BI135" s="168">
        <f>IF(N135="nulová",J135,0)</f>
        <v>0</v>
      </c>
      <c r="BJ135" s="14" t="s">
        <v>153</v>
      </c>
      <c r="BK135" s="169">
        <f>ROUND(I135*H135,3)</f>
        <v>0</v>
      </c>
      <c r="BL135" s="14" t="s">
        <v>181</v>
      </c>
      <c r="BM135" s="167" t="s">
        <v>153</v>
      </c>
    </row>
    <row r="136" spans="1:65" s="2" customFormat="1" ht="24.2" customHeight="1">
      <c r="A136" s="29"/>
      <c r="B136" s="121"/>
      <c r="C136" s="156" t="s">
        <v>153</v>
      </c>
      <c r="D136" s="156" t="s">
        <v>177</v>
      </c>
      <c r="E136" s="157" t="s">
        <v>2184</v>
      </c>
      <c r="F136" s="158" t="s">
        <v>2185</v>
      </c>
      <c r="G136" s="159" t="s">
        <v>180</v>
      </c>
      <c r="H136" s="160">
        <v>31.748000000000001</v>
      </c>
      <c r="I136" s="161"/>
      <c r="J136" s="160">
        <f>ROUND(I136*H136,3)</f>
        <v>0</v>
      </c>
      <c r="K136" s="162"/>
      <c r="L136" s="30"/>
      <c r="M136" s="163" t="s">
        <v>1</v>
      </c>
      <c r="N136" s="164" t="s">
        <v>40</v>
      </c>
      <c r="O136" s="55"/>
      <c r="P136" s="165">
        <f>O136*H136</f>
        <v>0</v>
      </c>
      <c r="Q136" s="165">
        <v>0</v>
      </c>
      <c r="R136" s="165">
        <f>Q136*H136</f>
        <v>0</v>
      </c>
      <c r="S136" s="165">
        <v>0</v>
      </c>
      <c r="T136" s="166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7" t="s">
        <v>181</v>
      </c>
      <c r="AT136" s="167" t="s">
        <v>177</v>
      </c>
      <c r="AU136" s="167" t="s">
        <v>153</v>
      </c>
      <c r="AY136" s="14" t="s">
        <v>175</v>
      </c>
      <c r="BE136" s="168">
        <f>IF(N136="základná",J136,0)</f>
        <v>0</v>
      </c>
      <c r="BF136" s="168">
        <f>IF(N136="znížená",J136,0)</f>
        <v>0</v>
      </c>
      <c r="BG136" s="168">
        <f>IF(N136="zákl. prenesená",J136,0)</f>
        <v>0</v>
      </c>
      <c r="BH136" s="168">
        <f>IF(N136="zníž. prenesená",J136,0)</f>
        <v>0</v>
      </c>
      <c r="BI136" s="168">
        <f>IF(N136="nulová",J136,0)</f>
        <v>0</v>
      </c>
      <c r="BJ136" s="14" t="s">
        <v>153</v>
      </c>
      <c r="BK136" s="169">
        <f>ROUND(I136*H136,3)</f>
        <v>0</v>
      </c>
      <c r="BL136" s="14" t="s">
        <v>181</v>
      </c>
      <c r="BM136" s="167" t="s">
        <v>181</v>
      </c>
    </row>
    <row r="137" spans="1:65" s="2" customFormat="1" ht="24.2" customHeight="1">
      <c r="A137" s="29"/>
      <c r="B137" s="121"/>
      <c r="C137" s="156" t="s">
        <v>184</v>
      </c>
      <c r="D137" s="156" t="s">
        <v>177</v>
      </c>
      <c r="E137" s="157" t="s">
        <v>195</v>
      </c>
      <c r="F137" s="158" t="s">
        <v>196</v>
      </c>
      <c r="G137" s="159" t="s">
        <v>180</v>
      </c>
      <c r="H137" s="160">
        <v>31.748000000000001</v>
      </c>
      <c r="I137" s="161"/>
      <c r="J137" s="160">
        <f>ROUND(I137*H137,3)</f>
        <v>0</v>
      </c>
      <c r="K137" s="162"/>
      <c r="L137" s="30"/>
      <c r="M137" s="163" t="s">
        <v>1</v>
      </c>
      <c r="N137" s="164" t="s">
        <v>40</v>
      </c>
      <c r="O137" s="55"/>
      <c r="P137" s="165">
        <f>O137*H137</f>
        <v>0</v>
      </c>
      <c r="Q137" s="165">
        <v>0</v>
      </c>
      <c r="R137" s="165">
        <f>Q137*H137</f>
        <v>0</v>
      </c>
      <c r="S137" s="165">
        <v>0</v>
      </c>
      <c r="T137" s="166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7" t="s">
        <v>181</v>
      </c>
      <c r="AT137" s="167" t="s">
        <v>177</v>
      </c>
      <c r="AU137" s="167" t="s">
        <v>153</v>
      </c>
      <c r="AY137" s="14" t="s">
        <v>175</v>
      </c>
      <c r="BE137" s="168">
        <f>IF(N137="základná",J137,0)</f>
        <v>0</v>
      </c>
      <c r="BF137" s="168">
        <f>IF(N137="znížená",J137,0)</f>
        <v>0</v>
      </c>
      <c r="BG137" s="168">
        <f>IF(N137="zákl. prenesená",J137,0)</f>
        <v>0</v>
      </c>
      <c r="BH137" s="168">
        <f>IF(N137="zníž. prenesená",J137,0)</f>
        <v>0</v>
      </c>
      <c r="BI137" s="168">
        <f>IF(N137="nulová",J137,0)</f>
        <v>0</v>
      </c>
      <c r="BJ137" s="14" t="s">
        <v>153</v>
      </c>
      <c r="BK137" s="169">
        <f>ROUND(I137*H137,3)</f>
        <v>0</v>
      </c>
      <c r="BL137" s="14" t="s">
        <v>181</v>
      </c>
      <c r="BM137" s="167" t="s">
        <v>187</v>
      </c>
    </row>
    <row r="138" spans="1:65" s="2" customFormat="1" ht="24.2" customHeight="1">
      <c r="A138" s="29"/>
      <c r="B138" s="121"/>
      <c r="C138" s="156" t="s">
        <v>181</v>
      </c>
      <c r="D138" s="156" t="s">
        <v>177</v>
      </c>
      <c r="E138" s="157" t="s">
        <v>2186</v>
      </c>
      <c r="F138" s="158" t="s">
        <v>2187</v>
      </c>
      <c r="G138" s="159" t="s">
        <v>226</v>
      </c>
      <c r="H138" s="160">
        <v>206.6</v>
      </c>
      <c r="I138" s="161"/>
      <c r="J138" s="160">
        <f>ROUND(I138*H138,3)</f>
        <v>0</v>
      </c>
      <c r="K138" s="162"/>
      <c r="L138" s="30"/>
      <c r="M138" s="163" t="s">
        <v>1</v>
      </c>
      <c r="N138" s="164" t="s">
        <v>40</v>
      </c>
      <c r="O138" s="55"/>
      <c r="P138" s="165">
        <f>O138*H138</f>
        <v>0</v>
      </c>
      <c r="Q138" s="165">
        <v>0</v>
      </c>
      <c r="R138" s="165">
        <f>Q138*H138</f>
        <v>0</v>
      </c>
      <c r="S138" s="165">
        <v>0</v>
      </c>
      <c r="T138" s="166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7" t="s">
        <v>181</v>
      </c>
      <c r="AT138" s="167" t="s">
        <v>177</v>
      </c>
      <c r="AU138" s="167" t="s">
        <v>153</v>
      </c>
      <c r="AY138" s="14" t="s">
        <v>175</v>
      </c>
      <c r="BE138" s="168">
        <f>IF(N138="základná",J138,0)</f>
        <v>0</v>
      </c>
      <c r="BF138" s="168">
        <f>IF(N138="znížená",J138,0)</f>
        <v>0</v>
      </c>
      <c r="BG138" s="168">
        <f>IF(N138="zákl. prenesená",J138,0)</f>
        <v>0</v>
      </c>
      <c r="BH138" s="168">
        <f>IF(N138="zníž. prenesená",J138,0)</f>
        <v>0</v>
      </c>
      <c r="BI138" s="168">
        <f>IF(N138="nulová",J138,0)</f>
        <v>0</v>
      </c>
      <c r="BJ138" s="14" t="s">
        <v>153</v>
      </c>
      <c r="BK138" s="169">
        <f>ROUND(I138*H138,3)</f>
        <v>0</v>
      </c>
      <c r="BL138" s="14" t="s">
        <v>181</v>
      </c>
      <c r="BM138" s="167" t="s">
        <v>190</v>
      </c>
    </row>
    <row r="139" spans="1:65" s="2" customFormat="1" ht="14.45" customHeight="1">
      <c r="A139" s="29"/>
      <c r="B139" s="121"/>
      <c r="C139" s="170" t="s">
        <v>191</v>
      </c>
      <c r="D139" s="170" t="s">
        <v>220</v>
      </c>
      <c r="E139" s="171" t="s">
        <v>2188</v>
      </c>
      <c r="F139" s="172" t="s">
        <v>2189</v>
      </c>
      <c r="G139" s="173" t="s">
        <v>1435</v>
      </c>
      <c r="H139" s="174">
        <v>6.3840000000000003</v>
      </c>
      <c r="I139" s="175"/>
      <c r="J139" s="174">
        <f>ROUND(I139*H139,3)</f>
        <v>0</v>
      </c>
      <c r="K139" s="176"/>
      <c r="L139" s="177"/>
      <c r="M139" s="178" t="s">
        <v>1</v>
      </c>
      <c r="N139" s="179" t="s">
        <v>40</v>
      </c>
      <c r="O139" s="55"/>
      <c r="P139" s="165">
        <f>O139*H139</f>
        <v>0</v>
      </c>
      <c r="Q139" s="165">
        <v>0</v>
      </c>
      <c r="R139" s="165">
        <f>Q139*H139</f>
        <v>0</v>
      </c>
      <c r="S139" s="165">
        <v>0</v>
      </c>
      <c r="T139" s="166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7" t="s">
        <v>190</v>
      </c>
      <c r="AT139" s="167" t="s">
        <v>220</v>
      </c>
      <c r="AU139" s="167" t="s">
        <v>153</v>
      </c>
      <c r="AY139" s="14" t="s">
        <v>175</v>
      </c>
      <c r="BE139" s="168">
        <f>IF(N139="základná",J139,0)</f>
        <v>0</v>
      </c>
      <c r="BF139" s="168">
        <f>IF(N139="znížená",J139,0)</f>
        <v>0</v>
      </c>
      <c r="BG139" s="168">
        <f>IF(N139="zákl. prenesená",J139,0)</f>
        <v>0</v>
      </c>
      <c r="BH139" s="168">
        <f>IF(N139="zníž. prenesená",J139,0)</f>
        <v>0</v>
      </c>
      <c r="BI139" s="168">
        <f>IF(N139="nulová",J139,0)</f>
        <v>0</v>
      </c>
      <c r="BJ139" s="14" t="s">
        <v>153</v>
      </c>
      <c r="BK139" s="169">
        <f>ROUND(I139*H139,3)</f>
        <v>0</v>
      </c>
      <c r="BL139" s="14" t="s">
        <v>181</v>
      </c>
      <c r="BM139" s="167" t="s">
        <v>194</v>
      </c>
    </row>
    <row r="140" spans="1:65" s="12" customFormat="1" ht="22.9" customHeight="1">
      <c r="B140" s="143"/>
      <c r="D140" s="144" t="s">
        <v>73</v>
      </c>
      <c r="E140" s="154" t="s">
        <v>153</v>
      </c>
      <c r="F140" s="154" t="s">
        <v>228</v>
      </c>
      <c r="I140" s="146"/>
      <c r="J140" s="155">
        <f>BK140</f>
        <v>0</v>
      </c>
      <c r="L140" s="143"/>
      <c r="M140" s="148"/>
      <c r="N140" s="149"/>
      <c r="O140" s="149"/>
      <c r="P140" s="150">
        <f>P141</f>
        <v>0</v>
      </c>
      <c r="Q140" s="149"/>
      <c r="R140" s="150">
        <f>R141</f>
        <v>0</v>
      </c>
      <c r="S140" s="149"/>
      <c r="T140" s="151">
        <f>T141</f>
        <v>0</v>
      </c>
      <c r="AR140" s="144" t="s">
        <v>82</v>
      </c>
      <c r="AT140" s="152" t="s">
        <v>73</v>
      </c>
      <c r="AU140" s="152" t="s">
        <v>82</v>
      </c>
      <c r="AY140" s="144" t="s">
        <v>175</v>
      </c>
      <c r="BK140" s="153">
        <f>BK141</f>
        <v>0</v>
      </c>
    </row>
    <row r="141" spans="1:65" s="2" customFormat="1" ht="24.2" customHeight="1">
      <c r="A141" s="29"/>
      <c r="B141" s="121"/>
      <c r="C141" s="156" t="s">
        <v>187</v>
      </c>
      <c r="D141" s="156" t="s">
        <v>177</v>
      </c>
      <c r="E141" s="157" t="s">
        <v>230</v>
      </c>
      <c r="F141" s="158" t="s">
        <v>231</v>
      </c>
      <c r="G141" s="159" t="s">
        <v>226</v>
      </c>
      <c r="H141" s="160">
        <v>79.37</v>
      </c>
      <c r="I141" s="161"/>
      <c r="J141" s="160">
        <f>ROUND(I141*H141,3)</f>
        <v>0</v>
      </c>
      <c r="K141" s="162"/>
      <c r="L141" s="30"/>
      <c r="M141" s="163" t="s">
        <v>1</v>
      </c>
      <c r="N141" s="164" t="s">
        <v>40</v>
      </c>
      <c r="O141" s="55"/>
      <c r="P141" s="165">
        <f>O141*H141</f>
        <v>0</v>
      </c>
      <c r="Q141" s="165">
        <v>0</v>
      </c>
      <c r="R141" s="165">
        <f>Q141*H141</f>
        <v>0</v>
      </c>
      <c r="S141" s="165">
        <v>0</v>
      </c>
      <c r="T141" s="166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7" t="s">
        <v>181</v>
      </c>
      <c r="AT141" s="167" t="s">
        <v>177</v>
      </c>
      <c r="AU141" s="167" t="s">
        <v>153</v>
      </c>
      <c r="AY141" s="14" t="s">
        <v>175</v>
      </c>
      <c r="BE141" s="168">
        <f>IF(N141="základná",J141,0)</f>
        <v>0</v>
      </c>
      <c r="BF141" s="168">
        <f>IF(N141="znížená",J141,0)</f>
        <v>0</v>
      </c>
      <c r="BG141" s="168">
        <f>IF(N141="zákl. prenesená",J141,0)</f>
        <v>0</v>
      </c>
      <c r="BH141" s="168">
        <f>IF(N141="zníž. prenesená",J141,0)</f>
        <v>0</v>
      </c>
      <c r="BI141" s="168">
        <f>IF(N141="nulová",J141,0)</f>
        <v>0</v>
      </c>
      <c r="BJ141" s="14" t="s">
        <v>153</v>
      </c>
      <c r="BK141" s="169">
        <f>ROUND(I141*H141,3)</f>
        <v>0</v>
      </c>
      <c r="BL141" s="14" t="s">
        <v>181</v>
      </c>
      <c r="BM141" s="167" t="s">
        <v>197</v>
      </c>
    </row>
    <row r="142" spans="1:65" s="12" customFormat="1" ht="22.9" customHeight="1">
      <c r="B142" s="143"/>
      <c r="D142" s="144" t="s">
        <v>73</v>
      </c>
      <c r="E142" s="154" t="s">
        <v>191</v>
      </c>
      <c r="F142" s="154" t="s">
        <v>2190</v>
      </c>
      <c r="I142" s="146"/>
      <c r="J142" s="155">
        <f>BK142</f>
        <v>0</v>
      </c>
      <c r="L142" s="143"/>
      <c r="M142" s="148"/>
      <c r="N142" s="149"/>
      <c r="O142" s="149"/>
      <c r="P142" s="150">
        <f>SUM(P143:P151)</f>
        <v>0</v>
      </c>
      <c r="Q142" s="149"/>
      <c r="R142" s="150">
        <f>SUM(R143:R151)</f>
        <v>17.610199999999999</v>
      </c>
      <c r="S142" s="149"/>
      <c r="T142" s="151">
        <f>SUM(T143:T151)</f>
        <v>0</v>
      </c>
      <c r="AR142" s="144" t="s">
        <v>82</v>
      </c>
      <c r="AT142" s="152" t="s">
        <v>73</v>
      </c>
      <c r="AU142" s="152" t="s">
        <v>82</v>
      </c>
      <c r="AY142" s="144" t="s">
        <v>175</v>
      </c>
      <c r="BK142" s="153">
        <f>SUM(BK143:BK151)</f>
        <v>0</v>
      </c>
    </row>
    <row r="143" spans="1:65" s="2" customFormat="1" ht="24.2" customHeight="1">
      <c r="A143" s="29"/>
      <c r="B143" s="121"/>
      <c r="C143" s="156" t="s">
        <v>198</v>
      </c>
      <c r="D143" s="156" t="s">
        <v>177</v>
      </c>
      <c r="E143" s="157" t="s">
        <v>2191</v>
      </c>
      <c r="F143" s="158" t="s">
        <v>2192</v>
      </c>
      <c r="G143" s="159" t="s">
        <v>226</v>
      </c>
      <c r="H143" s="160">
        <v>39.369999999999997</v>
      </c>
      <c r="I143" s="161"/>
      <c r="J143" s="160">
        <f t="shared" ref="J143:J151" si="5">ROUND(I143*H143,3)</f>
        <v>0</v>
      </c>
      <c r="K143" s="162"/>
      <c r="L143" s="30"/>
      <c r="M143" s="163" t="s">
        <v>1</v>
      </c>
      <c r="N143" s="164" t="s">
        <v>40</v>
      </c>
      <c r="O143" s="55"/>
      <c r="P143" s="165">
        <f t="shared" ref="P143:P151" si="6">O143*H143</f>
        <v>0</v>
      </c>
      <c r="Q143" s="165">
        <v>0</v>
      </c>
      <c r="R143" s="165">
        <f t="shared" ref="R143:R151" si="7">Q143*H143</f>
        <v>0</v>
      </c>
      <c r="S143" s="165">
        <v>0</v>
      </c>
      <c r="T143" s="166">
        <f t="shared" ref="T143:T151" si="8"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7" t="s">
        <v>181</v>
      </c>
      <c r="AT143" s="167" t="s">
        <v>177</v>
      </c>
      <c r="AU143" s="167" t="s">
        <v>153</v>
      </c>
      <c r="AY143" s="14" t="s">
        <v>175</v>
      </c>
      <c r="BE143" s="168">
        <f t="shared" ref="BE143:BE151" si="9">IF(N143="základná",J143,0)</f>
        <v>0</v>
      </c>
      <c r="BF143" s="168">
        <f t="shared" ref="BF143:BF151" si="10">IF(N143="znížená",J143,0)</f>
        <v>0</v>
      </c>
      <c r="BG143" s="168">
        <f t="shared" ref="BG143:BG151" si="11">IF(N143="zákl. prenesená",J143,0)</f>
        <v>0</v>
      </c>
      <c r="BH143" s="168">
        <f t="shared" ref="BH143:BH151" si="12">IF(N143="zníž. prenesená",J143,0)</f>
        <v>0</v>
      </c>
      <c r="BI143" s="168">
        <f t="shared" ref="BI143:BI151" si="13">IF(N143="nulová",J143,0)</f>
        <v>0</v>
      </c>
      <c r="BJ143" s="14" t="s">
        <v>153</v>
      </c>
      <c r="BK143" s="169">
        <f t="shared" ref="BK143:BK151" si="14">ROUND(I143*H143,3)</f>
        <v>0</v>
      </c>
      <c r="BL143" s="14" t="s">
        <v>181</v>
      </c>
      <c r="BM143" s="167" t="s">
        <v>201</v>
      </c>
    </row>
    <row r="144" spans="1:65" s="2" customFormat="1" ht="24.2" customHeight="1">
      <c r="A144" s="29"/>
      <c r="B144" s="121"/>
      <c r="C144" s="156" t="s">
        <v>190</v>
      </c>
      <c r="D144" s="156" t="s">
        <v>177</v>
      </c>
      <c r="E144" s="157" t="s">
        <v>2193</v>
      </c>
      <c r="F144" s="158" t="s">
        <v>2194</v>
      </c>
      <c r="G144" s="159" t="s">
        <v>226</v>
      </c>
      <c r="H144" s="160">
        <v>39.369999999999997</v>
      </c>
      <c r="I144" s="161"/>
      <c r="J144" s="160">
        <f t="shared" si="5"/>
        <v>0</v>
      </c>
      <c r="K144" s="162"/>
      <c r="L144" s="30"/>
      <c r="M144" s="163" t="s">
        <v>1</v>
      </c>
      <c r="N144" s="164" t="s">
        <v>40</v>
      </c>
      <c r="O144" s="55"/>
      <c r="P144" s="165">
        <f t="shared" si="6"/>
        <v>0</v>
      </c>
      <c r="Q144" s="165">
        <v>0</v>
      </c>
      <c r="R144" s="165">
        <f t="shared" si="7"/>
        <v>0</v>
      </c>
      <c r="S144" s="165">
        <v>0</v>
      </c>
      <c r="T144" s="166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7" t="s">
        <v>181</v>
      </c>
      <c r="AT144" s="167" t="s">
        <v>177</v>
      </c>
      <c r="AU144" s="167" t="s">
        <v>153</v>
      </c>
      <c r="AY144" s="14" t="s">
        <v>175</v>
      </c>
      <c r="BE144" s="168">
        <f t="shared" si="9"/>
        <v>0</v>
      </c>
      <c r="BF144" s="168">
        <f t="shared" si="10"/>
        <v>0</v>
      </c>
      <c r="BG144" s="168">
        <f t="shared" si="11"/>
        <v>0</v>
      </c>
      <c r="BH144" s="168">
        <f t="shared" si="12"/>
        <v>0</v>
      </c>
      <c r="BI144" s="168">
        <f t="shared" si="13"/>
        <v>0</v>
      </c>
      <c r="BJ144" s="14" t="s">
        <v>153</v>
      </c>
      <c r="BK144" s="169">
        <f t="shared" si="14"/>
        <v>0</v>
      </c>
      <c r="BL144" s="14" t="s">
        <v>181</v>
      </c>
      <c r="BM144" s="167" t="s">
        <v>204</v>
      </c>
    </row>
    <row r="145" spans="1:65" s="2" customFormat="1" ht="24.2" customHeight="1">
      <c r="A145" s="29"/>
      <c r="B145" s="121"/>
      <c r="C145" s="156" t="s">
        <v>215</v>
      </c>
      <c r="D145" s="156" t="s">
        <v>177</v>
      </c>
      <c r="E145" s="157" t="s">
        <v>2195</v>
      </c>
      <c r="F145" s="158" t="s">
        <v>2196</v>
      </c>
      <c r="G145" s="159" t="s">
        <v>226</v>
      </c>
      <c r="H145" s="160">
        <v>40</v>
      </c>
      <c r="I145" s="161"/>
      <c r="J145" s="160">
        <f t="shared" si="5"/>
        <v>0</v>
      </c>
      <c r="K145" s="162"/>
      <c r="L145" s="30"/>
      <c r="M145" s="163" t="s">
        <v>1</v>
      </c>
      <c r="N145" s="164" t="s">
        <v>40</v>
      </c>
      <c r="O145" s="55"/>
      <c r="P145" s="165">
        <f t="shared" si="6"/>
        <v>0</v>
      </c>
      <c r="Q145" s="165">
        <v>0.29899999999999999</v>
      </c>
      <c r="R145" s="165">
        <f t="shared" si="7"/>
        <v>11.959999999999999</v>
      </c>
      <c r="S145" s="165">
        <v>0</v>
      </c>
      <c r="T145" s="166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7" t="s">
        <v>181</v>
      </c>
      <c r="AT145" s="167" t="s">
        <v>177</v>
      </c>
      <c r="AU145" s="167" t="s">
        <v>153</v>
      </c>
      <c r="AY145" s="14" t="s">
        <v>175</v>
      </c>
      <c r="BE145" s="168">
        <f t="shared" si="9"/>
        <v>0</v>
      </c>
      <c r="BF145" s="168">
        <f t="shared" si="10"/>
        <v>0</v>
      </c>
      <c r="BG145" s="168">
        <f t="shared" si="11"/>
        <v>0</v>
      </c>
      <c r="BH145" s="168">
        <f t="shared" si="12"/>
        <v>0</v>
      </c>
      <c r="BI145" s="168">
        <f t="shared" si="13"/>
        <v>0</v>
      </c>
      <c r="BJ145" s="14" t="s">
        <v>153</v>
      </c>
      <c r="BK145" s="169">
        <f t="shared" si="14"/>
        <v>0</v>
      </c>
      <c r="BL145" s="14" t="s">
        <v>181</v>
      </c>
      <c r="BM145" s="167" t="s">
        <v>2197</v>
      </c>
    </row>
    <row r="146" spans="1:65" s="2" customFormat="1" ht="24.2" customHeight="1">
      <c r="A146" s="29"/>
      <c r="B146" s="121"/>
      <c r="C146" s="156" t="s">
        <v>205</v>
      </c>
      <c r="D146" s="156" t="s">
        <v>177</v>
      </c>
      <c r="E146" s="157" t="s">
        <v>2198</v>
      </c>
      <c r="F146" s="158" t="s">
        <v>2199</v>
      </c>
      <c r="G146" s="159" t="s">
        <v>226</v>
      </c>
      <c r="H146" s="160">
        <v>40</v>
      </c>
      <c r="I146" s="161"/>
      <c r="J146" s="160">
        <f t="shared" si="5"/>
        <v>0</v>
      </c>
      <c r="K146" s="162"/>
      <c r="L146" s="30"/>
      <c r="M146" s="163" t="s">
        <v>1</v>
      </c>
      <c r="N146" s="164" t="s">
        <v>40</v>
      </c>
      <c r="O146" s="55"/>
      <c r="P146" s="165">
        <f t="shared" si="6"/>
        <v>0</v>
      </c>
      <c r="Q146" s="165">
        <v>9.1399999999999995E-2</v>
      </c>
      <c r="R146" s="165">
        <f t="shared" si="7"/>
        <v>3.6559999999999997</v>
      </c>
      <c r="S146" s="165">
        <v>0</v>
      </c>
      <c r="T146" s="166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7" t="s">
        <v>181</v>
      </c>
      <c r="AT146" s="167" t="s">
        <v>177</v>
      </c>
      <c r="AU146" s="167" t="s">
        <v>153</v>
      </c>
      <c r="AY146" s="14" t="s">
        <v>175</v>
      </c>
      <c r="BE146" s="168">
        <f t="shared" si="9"/>
        <v>0</v>
      </c>
      <c r="BF146" s="168">
        <f t="shared" si="10"/>
        <v>0</v>
      </c>
      <c r="BG146" s="168">
        <f t="shared" si="11"/>
        <v>0</v>
      </c>
      <c r="BH146" s="168">
        <f t="shared" si="12"/>
        <v>0</v>
      </c>
      <c r="BI146" s="168">
        <f t="shared" si="13"/>
        <v>0</v>
      </c>
      <c r="BJ146" s="14" t="s">
        <v>153</v>
      </c>
      <c r="BK146" s="169">
        <f t="shared" si="14"/>
        <v>0</v>
      </c>
      <c r="BL146" s="14" t="s">
        <v>181</v>
      </c>
      <c r="BM146" s="167" t="s">
        <v>2200</v>
      </c>
    </row>
    <row r="147" spans="1:65" s="2" customFormat="1" ht="14.45" customHeight="1">
      <c r="A147" s="29"/>
      <c r="B147" s="121"/>
      <c r="C147" s="170" t="s">
        <v>194</v>
      </c>
      <c r="D147" s="170" t="s">
        <v>220</v>
      </c>
      <c r="E147" s="171" t="s">
        <v>2201</v>
      </c>
      <c r="F147" s="172" t="s">
        <v>2202</v>
      </c>
      <c r="G147" s="173" t="s">
        <v>226</v>
      </c>
      <c r="H147" s="174">
        <v>40</v>
      </c>
      <c r="I147" s="175"/>
      <c r="J147" s="174">
        <f t="shared" si="5"/>
        <v>0</v>
      </c>
      <c r="K147" s="176"/>
      <c r="L147" s="177"/>
      <c r="M147" s="178" t="s">
        <v>1</v>
      </c>
      <c r="N147" s="179" t="s">
        <v>40</v>
      </c>
      <c r="O147" s="55"/>
      <c r="P147" s="165">
        <f t="shared" si="6"/>
        <v>0</v>
      </c>
      <c r="Q147" s="165">
        <v>3.3799999999999997E-2</v>
      </c>
      <c r="R147" s="165">
        <f t="shared" si="7"/>
        <v>1.3519999999999999</v>
      </c>
      <c r="S147" s="165">
        <v>0</v>
      </c>
      <c r="T147" s="166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7" t="s">
        <v>190</v>
      </c>
      <c r="AT147" s="167" t="s">
        <v>220</v>
      </c>
      <c r="AU147" s="167" t="s">
        <v>153</v>
      </c>
      <c r="AY147" s="14" t="s">
        <v>175</v>
      </c>
      <c r="BE147" s="168">
        <f t="shared" si="9"/>
        <v>0</v>
      </c>
      <c r="BF147" s="168">
        <f t="shared" si="10"/>
        <v>0</v>
      </c>
      <c r="BG147" s="168">
        <f t="shared" si="11"/>
        <v>0</v>
      </c>
      <c r="BH147" s="168">
        <f t="shared" si="12"/>
        <v>0</v>
      </c>
      <c r="BI147" s="168">
        <f t="shared" si="13"/>
        <v>0</v>
      </c>
      <c r="BJ147" s="14" t="s">
        <v>153</v>
      </c>
      <c r="BK147" s="169">
        <f t="shared" si="14"/>
        <v>0</v>
      </c>
      <c r="BL147" s="14" t="s">
        <v>181</v>
      </c>
      <c r="BM147" s="167" t="s">
        <v>2203</v>
      </c>
    </row>
    <row r="148" spans="1:65" s="2" customFormat="1" ht="24.2" customHeight="1">
      <c r="A148" s="29"/>
      <c r="B148" s="121"/>
      <c r="C148" s="156" t="s">
        <v>212</v>
      </c>
      <c r="D148" s="156" t="s">
        <v>177</v>
      </c>
      <c r="E148" s="157" t="s">
        <v>2204</v>
      </c>
      <c r="F148" s="158" t="s">
        <v>2205</v>
      </c>
      <c r="G148" s="159" t="s">
        <v>284</v>
      </c>
      <c r="H148" s="160">
        <v>26</v>
      </c>
      <c r="I148" s="161"/>
      <c r="J148" s="160">
        <f t="shared" si="5"/>
        <v>0</v>
      </c>
      <c r="K148" s="162"/>
      <c r="L148" s="30"/>
      <c r="M148" s="163" t="s">
        <v>1</v>
      </c>
      <c r="N148" s="164" t="s">
        <v>40</v>
      </c>
      <c r="O148" s="55"/>
      <c r="P148" s="165">
        <f t="shared" si="6"/>
        <v>0</v>
      </c>
      <c r="Q148" s="165">
        <v>1.678E-2</v>
      </c>
      <c r="R148" s="165">
        <f t="shared" si="7"/>
        <v>0.43628</v>
      </c>
      <c r="S148" s="165">
        <v>0</v>
      </c>
      <c r="T148" s="166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7" t="s">
        <v>181</v>
      </c>
      <c r="AT148" s="167" t="s">
        <v>177</v>
      </c>
      <c r="AU148" s="167" t="s">
        <v>153</v>
      </c>
      <c r="AY148" s="14" t="s">
        <v>175</v>
      </c>
      <c r="BE148" s="168">
        <f t="shared" si="9"/>
        <v>0</v>
      </c>
      <c r="BF148" s="168">
        <f t="shared" si="10"/>
        <v>0</v>
      </c>
      <c r="BG148" s="168">
        <f t="shared" si="11"/>
        <v>0</v>
      </c>
      <c r="BH148" s="168">
        <f t="shared" si="12"/>
        <v>0</v>
      </c>
      <c r="BI148" s="168">
        <f t="shared" si="13"/>
        <v>0</v>
      </c>
      <c r="BJ148" s="14" t="s">
        <v>153</v>
      </c>
      <c r="BK148" s="169">
        <f t="shared" si="14"/>
        <v>0</v>
      </c>
      <c r="BL148" s="14" t="s">
        <v>181</v>
      </c>
      <c r="BM148" s="167" t="s">
        <v>2206</v>
      </c>
    </row>
    <row r="149" spans="1:65" s="2" customFormat="1" ht="24.2" customHeight="1">
      <c r="A149" s="29"/>
      <c r="B149" s="121"/>
      <c r="C149" s="170" t="s">
        <v>197</v>
      </c>
      <c r="D149" s="170" t="s">
        <v>220</v>
      </c>
      <c r="E149" s="171" t="s">
        <v>2207</v>
      </c>
      <c r="F149" s="172" t="s">
        <v>2208</v>
      </c>
      <c r="G149" s="173" t="s">
        <v>284</v>
      </c>
      <c r="H149" s="174">
        <v>26</v>
      </c>
      <c r="I149" s="175"/>
      <c r="J149" s="174">
        <f t="shared" si="5"/>
        <v>0</v>
      </c>
      <c r="K149" s="176"/>
      <c r="L149" s="177"/>
      <c r="M149" s="178" t="s">
        <v>1</v>
      </c>
      <c r="N149" s="179" t="s">
        <v>40</v>
      </c>
      <c r="O149" s="55"/>
      <c r="P149" s="165">
        <f t="shared" si="6"/>
        <v>0</v>
      </c>
      <c r="Q149" s="165">
        <v>7.92E-3</v>
      </c>
      <c r="R149" s="165">
        <f t="shared" si="7"/>
        <v>0.20591999999999999</v>
      </c>
      <c r="S149" s="165">
        <v>0</v>
      </c>
      <c r="T149" s="166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7" t="s">
        <v>190</v>
      </c>
      <c r="AT149" s="167" t="s">
        <v>220</v>
      </c>
      <c r="AU149" s="167" t="s">
        <v>153</v>
      </c>
      <c r="AY149" s="14" t="s">
        <v>175</v>
      </c>
      <c r="BE149" s="168">
        <f t="shared" si="9"/>
        <v>0</v>
      </c>
      <c r="BF149" s="168">
        <f t="shared" si="10"/>
        <v>0</v>
      </c>
      <c r="BG149" s="168">
        <f t="shared" si="11"/>
        <v>0</v>
      </c>
      <c r="BH149" s="168">
        <f t="shared" si="12"/>
        <v>0</v>
      </c>
      <c r="BI149" s="168">
        <f t="shared" si="13"/>
        <v>0</v>
      </c>
      <c r="BJ149" s="14" t="s">
        <v>153</v>
      </c>
      <c r="BK149" s="169">
        <f t="shared" si="14"/>
        <v>0</v>
      </c>
      <c r="BL149" s="14" t="s">
        <v>181</v>
      </c>
      <c r="BM149" s="167" t="s">
        <v>2209</v>
      </c>
    </row>
    <row r="150" spans="1:65" s="2" customFormat="1" ht="24.2" customHeight="1">
      <c r="A150" s="29"/>
      <c r="B150" s="121"/>
      <c r="C150" s="156" t="s">
        <v>219</v>
      </c>
      <c r="D150" s="156" t="s">
        <v>177</v>
      </c>
      <c r="E150" s="157" t="s">
        <v>2210</v>
      </c>
      <c r="F150" s="158" t="s">
        <v>2211</v>
      </c>
      <c r="G150" s="159" t="s">
        <v>226</v>
      </c>
      <c r="H150" s="160">
        <v>39.369999999999997</v>
      </c>
      <c r="I150" s="161"/>
      <c r="J150" s="160">
        <f t="shared" si="5"/>
        <v>0</v>
      </c>
      <c r="K150" s="162"/>
      <c r="L150" s="30"/>
      <c r="M150" s="163" t="s">
        <v>1</v>
      </c>
      <c r="N150" s="164" t="s">
        <v>40</v>
      </c>
      <c r="O150" s="55"/>
      <c r="P150" s="165">
        <f t="shared" si="6"/>
        <v>0</v>
      </c>
      <c r="Q150" s="165">
        <v>0</v>
      </c>
      <c r="R150" s="165">
        <f t="shared" si="7"/>
        <v>0</v>
      </c>
      <c r="S150" s="165">
        <v>0</v>
      </c>
      <c r="T150" s="166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7" t="s">
        <v>181</v>
      </c>
      <c r="AT150" s="167" t="s">
        <v>177</v>
      </c>
      <c r="AU150" s="167" t="s">
        <v>153</v>
      </c>
      <c r="AY150" s="14" t="s">
        <v>175</v>
      </c>
      <c r="BE150" s="168">
        <f t="shared" si="9"/>
        <v>0</v>
      </c>
      <c r="BF150" s="168">
        <f t="shared" si="10"/>
        <v>0</v>
      </c>
      <c r="BG150" s="168">
        <f t="shared" si="11"/>
        <v>0</v>
      </c>
      <c r="BH150" s="168">
        <f t="shared" si="12"/>
        <v>0</v>
      </c>
      <c r="BI150" s="168">
        <f t="shared" si="13"/>
        <v>0</v>
      </c>
      <c r="BJ150" s="14" t="s">
        <v>153</v>
      </c>
      <c r="BK150" s="169">
        <f t="shared" si="14"/>
        <v>0</v>
      </c>
      <c r="BL150" s="14" t="s">
        <v>181</v>
      </c>
      <c r="BM150" s="167" t="s">
        <v>208</v>
      </c>
    </row>
    <row r="151" spans="1:65" s="2" customFormat="1" ht="24.2" customHeight="1">
      <c r="A151" s="29"/>
      <c r="B151" s="121"/>
      <c r="C151" s="170" t="s">
        <v>201</v>
      </c>
      <c r="D151" s="170" t="s">
        <v>220</v>
      </c>
      <c r="E151" s="171" t="s">
        <v>2212</v>
      </c>
      <c r="F151" s="172" t="s">
        <v>2213</v>
      </c>
      <c r="G151" s="173" t="s">
        <v>226</v>
      </c>
      <c r="H151" s="174">
        <v>39.764000000000003</v>
      </c>
      <c r="I151" s="175"/>
      <c r="J151" s="174">
        <f t="shared" si="5"/>
        <v>0</v>
      </c>
      <c r="K151" s="176"/>
      <c r="L151" s="177"/>
      <c r="M151" s="178" t="s">
        <v>1</v>
      </c>
      <c r="N151" s="179" t="s">
        <v>40</v>
      </c>
      <c r="O151" s="55"/>
      <c r="P151" s="165">
        <f t="shared" si="6"/>
        <v>0</v>
      </c>
      <c r="Q151" s="165">
        <v>0</v>
      </c>
      <c r="R151" s="165">
        <f t="shared" si="7"/>
        <v>0</v>
      </c>
      <c r="S151" s="165">
        <v>0</v>
      </c>
      <c r="T151" s="166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7" t="s">
        <v>190</v>
      </c>
      <c r="AT151" s="167" t="s">
        <v>220</v>
      </c>
      <c r="AU151" s="167" t="s">
        <v>153</v>
      </c>
      <c r="AY151" s="14" t="s">
        <v>175</v>
      </c>
      <c r="BE151" s="168">
        <f t="shared" si="9"/>
        <v>0</v>
      </c>
      <c r="BF151" s="168">
        <f t="shared" si="10"/>
        <v>0</v>
      </c>
      <c r="BG151" s="168">
        <f t="shared" si="11"/>
        <v>0</v>
      </c>
      <c r="BH151" s="168">
        <f t="shared" si="12"/>
        <v>0</v>
      </c>
      <c r="BI151" s="168">
        <f t="shared" si="13"/>
        <v>0</v>
      </c>
      <c r="BJ151" s="14" t="s">
        <v>153</v>
      </c>
      <c r="BK151" s="169">
        <f t="shared" si="14"/>
        <v>0</v>
      </c>
      <c r="BL151" s="14" t="s">
        <v>181</v>
      </c>
      <c r="BM151" s="167" t="s">
        <v>7</v>
      </c>
    </row>
    <row r="152" spans="1:65" s="12" customFormat="1" ht="22.9" customHeight="1">
      <c r="B152" s="143"/>
      <c r="D152" s="144" t="s">
        <v>73</v>
      </c>
      <c r="E152" s="154" t="s">
        <v>205</v>
      </c>
      <c r="F152" s="154" t="s">
        <v>525</v>
      </c>
      <c r="I152" s="146"/>
      <c r="J152" s="155">
        <f>BK152</f>
        <v>0</v>
      </c>
      <c r="L152" s="143"/>
      <c r="M152" s="148"/>
      <c r="N152" s="149"/>
      <c r="O152" s="149"/>
      <c r="P152" s="150">
        <f>SUM(P153:P158)</f>
        <v>0</v>
      </c>
      <c r="Q152" s="149"/>
      <c r="R152" s="150">
        <f>SUM(R153:R158)</f>
        <v>0</v>
      </c>
      <c r="S152" s="149"/>
      <c r="T152" s="151">
        <f>SUM(T153:T158)</f>
        <v>0</v>
      </c>
      <c r="AR152" s="144" t="s">
        <v>82</v>
      </c>
      <c r="AT152" s="152" t="s">
        <v>73</v>
      </c>
      <c r="AU152" s="152" t="s">
        <v>82</v>
      </c>
      <c r="AY152" s="144" t="s">
        <v>175</v>
      </c>
      <c r="BK152" s="153">
        <f>SUM(BK153:BK158)</f>
        <v>0</v>
      </c>
    </row>
    <row r="153" spans="1:65" s="2" customFormat="1" ht="24.2" customHeight="1">
      <c r="A153" s="29"/>
      <c r="B153" s="121"/>
      <c r="C153" s="156" t="s">
        <v>229</v>
      </c>
      <c r="D153" s="156" t="s">
        <v>177</v>
      </c>
      <c r="E153" s="157" t="s">
        <v>2214</v>
      </c>
      <c r="F153" s="158" t="s">
        <v>2215</v>
      </c>
      <c r="G153" s="159" t="s">
        <v>396</v>
      </c>
      <c r="H153" s="160">
        <v>66</v>
      </c>
      <c r="I153" s="161"/>
      <c r="J153" s="160">
        <f t="shared" ref="J153:J158" si="15">ROUND(I153*H153,3)</f>
        <v>0</v>
      </c>
      <c r="K153" s="162"/>
      <c r="L153" s="30"/>
      <c r="M153" s="163" t="s">
        <v>1</v>
      </c>
      <c r="N153" s="164" t="s">
        <v>40</v>
      </c>
      <c r="O153" s="55"/>
      <c r="P153" s="165">
        <f t="shared" ref="P153:P158" si="16">O153*H153</f>
        <v>0</v>
      </c>
      <c r="Q153" s="165">
        <v>0</v>
      </c>
      <c r="R153" s="165">
        <f t="shared" ref="R153:R158" si="17">Q153*H153</f>
        <v>0</v>
      </c>
      <c r="S153" s="165">
        <v>0</v>
      </c>
      <c r="T153" s="166">
        <f t="shared" ref="T153:T158" si="18"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7" t="s">
        <v>181</v>
      </c>
      <c r="AT153" s="167" t="s">
        <v>177</v>
      </c>
      <c r="AU153" s="167" t="s">
        <v>153</v>
      </c>
      <c r="AY153" s="14" t="s">
        <v>175</v>
      </c>
      <c r="BE153" s="168">
        <f t="shared" ref="BE153:BE158" si="19">IF(N153="základná",J153,0)</f>
        <v>0</v>
      </c>
      <c r="BF153" s="168">
        <f t="shared" ref="BF153:BF158" si="20">IF(N153="znížená",J153,0)</f>
        <v>0</v>
      </c>
      <c r="BG153" s="168">
        <f t="shared" ref="BG153:BG158" si="21">IF(N153="zákl. prenesená",J153,0)</f>
        <v>0</v>
      </c>
      <c r="BH153" s="168">
        <f t="shared" ref="BH153:BH158" si="22">IF(N153="zníž. prenesená",J153,0)</f>
        <v>0</v>
      </c>
      <c r="BI153" s="168">
        <f t="shared" ref="BI153:BI158" si="23">IF(N153="nulová",J153,0)</f>
        <v>0</v>
      </c>
      <c r="BJ153" s="14" t="s">
        <v>153</v>
      </c>
      <c r="BK153" s="169">
        <f t="shared" ref="BK153:BK158" si="24">ROUND(I153*H153,3)</f>
        <v>0</v>
      </c>
      <c r="BL153" s="14" t="s">
        <v>181</v>
      </c>
      <c r="BM153" s="167" t="s">
        <v>215</v>
      </c>
    </row>
    <row r="154" spans="1:65" s="2" customFormat="1" ht="24.2" customHeight="1">
      <c r="A154" s="29"/>
      <c r="B154" s="121"/>
      <c r="C154" s="170" t="s">
        <v>204</v>
      </c>
      <c r="D154" s="170" t="s">
        <v>220</v>
      </c>
      <c r="E154" s="171" t="s">
        <v>2216</v>
      </c>
      <c r="F154" s="172" t="s">
        <v>2217</v>
      </c>
      <c r="G154" s="173" t="s">
        <v>284</v>
      </c>
      <c r="H154" s="174">
        <v>66.66</v>
      </c>
      <c r="I154" s="175"/>
      <c r="J154" s="174">
        <f t="shared" si="15"/>
        <v>0</v>
      </c>
      <c r="K154" s="176"/>
      <c r="L154" s="177"/>
      <c r="M154" s="178" t="s">
        <v>1</v>
      </c>
      <c r="N154" s="179" t="s">
        <v>40</v>
      </c>
      <c r="O154" s="55"/>
      <c r="P154" s="165">
        <f t="shared" si="16"/>
        <v>0</v>
      </c>
      <c r="Q154" s="165">
        <v>0</v>
      </c>
      <c r="R154" s="165">
        <f t="shared" si="17"/>
        <v>0</v>
      </c>
      <c r="S154" s="165">
        <v>0</v>
      </c>
      <c r="T154" s="166">
        <f t="shared" si="1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7" t="s">
        <v>190</v>
      </c>
      <c r="AT154" s="167" t="s">
        <v>220</v>
      </c>
      <c r="AU154" s="167" t="s">
        <v>153</v>
      </c>
      <c r="AY154" s="14" t="s">
        <v>175</v>
      </c>
      <c r="BE154" s="168">
        <f t="shared" si="19"/>
        <v>0</v>
      </c>
      <c r="BF154" s="168">
        <f t="shared" si="20"/>
        <v>0</v>
      </c>
      <c r="BG154" s="168">
        <f t="shared" si="21"/>
        <v>0</v>
      </c>
      <c r="BH154" s="168">
        <f t="shared" si="22"/>
        <v>0</v>
      </c>
      <c r="BI154" s="168">
        <f t="shared" si="23"/>
        <v>0</v>
      </c>
      <c r="BJ154" s="14" t="s">
        <v>153</v>
      </c>
      <c r="BK154" s="169">
        <f t="shared" si="24"/>
        <v>0</v>
      </c>
      <c r="BL154" s="14" t="s">
        <v>181</v>
      </c>
      <c r="BM154" s="167" t="s">
        <v>218</v>
      </c>
    </row>
    <row r="155" spans="1:65" s="2" customFormat="1" ht="37.9" customHeight="1">
      <c r="A155" s="29"/>
      <c r="B155" s="121"/>
      <c r="C155" s="156" t="s">
        <v>236</v>
      </c>
      <c r="D155" s="156" t="s">
        <v>177</v>
      </c>
      <c r="E155" s="157" t="s">
        <v>2218</v>
      </c>
      <c r="F155" s="158" t="s">
        <v>2219</v>
      </c>
      <c r="G155" s="159" t="s">
        <v>920</v>
      </c>
      <c r="H155" s="160">
        <v>1</v>
      </c>
      <c r="I155" s="161"/>
      <c r="J155" s="160">
        <f t="shared" si="15"/>
        <v>0</v>
      </c>
      <c r="K155" s="162"/>
      <c r="L155" s="30"/>
      <c r="M155" s="163" t="s">
        <v>1</v>
      </c>
      <c r="N155" s="164" t="s">
        <v>40</v>
      </c>
      <c r="O155" s="55"/>
      <c r="P155" s="165">
        <f t="shared" si="16"/>
        <v>0</v>
      </c>
      <c r="Q155" s="165">
        <v>0</v>
      </c>
      <c r="R155" s="165">
        <f t="shared" si="17"/>
        <v>0</v>
      </c>
      <c r="S155" s="165">
        <v>0</v>
      </c>
      <c r="T155" s="166">
        <f t="shared" si="1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7" t="s">
        <v>181</v>
      </c>
      <c r="AT155" s="167" t="s">
        <v>177</v>
      </c>
      <c r="AU155" s="167" t="s">
        <v>153</v>
      </c>
      <c r="AY155" s="14" t="s">
        <v>175</v>
      </c>
      <c r="BE155" s="168">
        <f t="shared" si="19"/>
        <v>0</v>
      </c>
      <c r="BF155" s="168">
        <f t="shared" si="20"/>
        <v>0</v>
      </c>
      <c r="BG155" s="168">
        <f t="shared" si="21"/>
        <v>0</v>
      </c>
      <c r="BH155" s="168">
        <f t="shared" si="22"/>
        <v>0</v>
      </c>
      <c r="BI155" s="168">
        <f t="shared" si="23"/>
        <v>0</v>
      </c>
      <c r="BJ155" s="14" t="s">
        <v>153</v>
      </c>
      <c r="BK155" s="169">
        <f t="shared" si="24"/>
        <v>0</v>
      </c>
      <c r="BL155" s="14" t="s">
        <v>181</v>
      </c>
      <c r="BM155" s="167" t="s">
        <v>232</v>
      </c>
    </row>
    <row r="156" spans="1:65" s="2" customFormat="1" ht="37.9" customHeight="1">
      <c r="A156" s="29"/>
      <c r="B156" s="121"/>
      <c r="C156" s="170" t="s">
        <v>208</v>
      </c>
      <c r="D156" s="170" t="s">
        <v>220</v>
      </c>
      <c r="E156" s="171" t="s">
        <v>2220</v>
      </c>
      <c r="F156" s="172" t="s">
        <v>2221</v>
      </c>
      <c r="G156" s="173" t="s">
        <v>284</v>
      </c>
      <c r="H156" s="174">
        <v>1</v>
      </c>
      <c r="I156" s="175"/>
      <c r="J156" s="174">
        <f t="shared" si="15"/>
        <v>0</v>
      </c>
      <c r="K156" s="176"/>
      <c r="L156" s="177"/>
      <c r="M156" s="178" t="s">
        <v>1</v>
      </c>
      <c r="N156" s="179" t="s">
        <v>40</v>
      </c>
      <c r="O156" s="55"/>
      <c r="P156" s="165">
        <f t="shared" si="16"/>
        <v>0</v>
      </c>
      <c r="Q156" s="165">
        <v>0</v>
      </c>
      <c r="R156" s="165">
        <f t="shared" si="17"/>
        <v>0</v>
      </c>
      <c r="S156" s="165">
        <v>0</v>
      </c>
      <c r="T156" s="166">
        <f t="shared" si="1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7" t="s">
        <v>190</v>
      </c>
      <c r="AT156" s="167" t="s">
        <v>220</v>
      </c>
      <c r="AU156" s="167" t="s">
        <v>153</v>
      </c>
      <c r="AY156" s="14" t="s">
        <v>175</v>
      </c>
      <c r="BE156" s="168">
        <f t="shared" si="19"/>
        <v>0</v>
      </c>
      <c r="BF156" s="168">
        <f t="shared" si="20"/>
        <v>0</v>
      </c>
      <c r="BG156" s="168">
        <f t="shared" si="21"/>
        <v>0</v>
      </c>
      <c r="BH156" s="168">
        <f t="shared" si="22"/>
        <v>0</v>
      </c>
      <c r="BI156" s="168">
        <f t="shared" si="23"/>
        <v>0</v>
      </c>
      <c r="BJ156" s="14" t="s">
        <v>153</v>
      </c>
      <c r="BK156" s="169">
        <f t="shared" si="24"/>
        <v>0</v>
      </c>
      <c r="BL156" s="14" t="s">
        <v>181</v>
      </c>
      <c r="BM156" s="167" t="s">
        <v>235</v>
      </c>
    </row>
    <row r="157" spans="1:65" s="2" customFormat="1" ht="24.2" customHeight="1">
      <c r="A157" s="29"/>
      <c r="B157" s="121"/>
      <c r="C157" s="156" t="s">
        <v>243</v>
      </c>
      <c r="D157" s="156" t="s">
        <v>177</v>
      </c>
      <c r="E157" s="157" t="s">
        <v>2222</v>
      </c>
      <c r="F157" s="158" t="s">
        <v>2223</v>
      </c>
      <c r="G157" s="159" t="s">
        <v>284</v>
      </c>
      <c r="H157" s="160">
        <v>2</v>
      </c>
      <c r="I157" s="161"/>
      <c r="J157" s="160">
        <f t="shared" si="15"/>
        <v>0</v>
      </c>
      <c r="K157" s="162"/>
      <c r="L157" s="30"/>
      <c r="M157" s="163" t="s">
        <v>1</v>
      </c>
      <c r="N157" s="164" t="s">
        <v>40</v>
      </c>
      <c r="O157" s="55"/>
      <c r="P157" s="165">
        <f t="shared" si="16"/>
        <v>0</v>
      </c>
      <c r="Q157" s="165">
        <v>0</v>
      </c>
      <c r="R157" s="165">
        <f t="shared" si="17"/>
        <v>0</v>
      </c>
      <c r="S157" s="165">
        <v>0</v>
      </c>
      <c r="T157" s="166">
        <f t="shared" si="1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7" t="s">
        <v>181</v>
      </c>
      <c r="AT157" s="167" t="s">
        <v>177</v>
      </c>
      <c r="AU157" s="167" t="s">
        <v>153</v>
      </c>
      <c r="AY157" s="14" t="s">
        <v>175</v>
      </c>
      <c r="BE157" s="168">
        <f t="shared" si="19"/>
        <v>0</v>
      </c>
      <c r="BF157" s="168">
        <f t="shared" si="20"/>
        <v>0</v>
      </c>
      <c r="BG157" s="168">
        <f t="shared" si="21"/>
        <v>0</v>
      </c>
      <c r="BH157" s="168">
        <f t="shared" si="22"/>
        <v>0</v>
      </c>
      <c r="BI157" s="168">
        <f t="shared" si="23"/>
        <v>0</v>
      </c>
      <c r="BJ157" s="14" t="s">
        <v>153</v>
      </c>
      <c r="BK157" s="169">
        <f t="shared" si="24"/>
        <v>0</v>
      </c>
      <c r="BL157" s="14" t="s">
        <v>181</v>
      </c>
      <c r="BM157" s="167" t="s">
        <v>259</v>
      </c>
    </row>
    <row r="158" spans="1:65" s="2" customFormat="1" ht="37.9" customHeight="1">
      <c r="A158" s="29"/>
      <c r="B158" s="121"/>
      <c r="C158" s="170" t="s">
        <v>7</v>
      </c>
      <c r="D158" s="170" t="s">
        <v>220</v>
      </c>
      <c r="E158" s="171" t="s">
        <v>2224</v>
      </c>
      <c r="F158" s="172" t="s">
        <v>2225</v>
      </c>
      <c r="G158" s="173" t="s">
        <v>284</v>
      </c>
      <c r="H158" s="174">
        <v>2</v>
      </c>
      <c r="I158" s="175"/>
      <c r="J158" s="174">
        <f t="shared" si="15"/>
        <v>0</v>
      </c>
      <c r="K158" s="176"/>
      <c r="L158" s="177"/>
      <c r="M158" s="178" t="s">
        <v>1</v>
      </c>
      <c r="N158" s="179" t="s">
        <v>40</v>
      </c>
      <c r="O158" s="55"/>
      <c r="P158" s="165">
        <f t="shared" si="16"/>
        <v>0</v>
      </c>
      <c r="Q158" s="165">
        <v>0</v>
      </c>
      <c r="R158" s="165">
        <f t="shared" si="17"/>
        <v>0</v>
      </c>
      <c r="S158" s="165">
        <v>0</v>
      </c>
      <c r="T158" s="166">
        <f t="shared" si="1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7" t="s">
        <v>190</v>
      </c>
      <c r="AT158" s="167" t="s">
        <v>220</v>
      </c>
      <c r="AU158" s="167" t="s">
        <v>153</v>
      </c>
      <c r="AY158" s="14" t="s">
        <v>175</v>
      </c>
      <c r="BE158" s="168">
        <f t="shared" si="19"/>
        <v>0</v>
      </c>
      <c r="BF158" s="168">
        <f t="shared" si="20"/>
        <v>0</v>
      </c>
      <c r="BG158" s="168">
        <f t="shared" si="21"/>
        <v>0</v>
      </c>
      <c r="BH158" s="168">
        <f t="shared" si="22"/>
        <v>0</v>
      </c>
      <c r="BI158" s="168">
        <f t="shared" si="23"/>
        <v>0</v>
      </c>
      <c r="BJ158" s="14" t="s">
        <v>153</v>
      </c>
      <c r="BK158" s="169">
        <f t="shared" si="24"/>
        <v>0</v>
      </c>
      <c r="BL158" s="14" t="s">
        <v>181</v>
      </c>
      <c r="BM158" s="167" t="s">
        <v>262</v>
      </c>
    </row>
    <row r="159" spans="1:65" s="12" customFormat="1" ht="22.9" customHeight="1">
      <c r="B159" s="143"/>
      <c r="D159" s="144" t="s">
        <v>73</v>
      </c>
      <c r="E159" s="154" t="s">
        <v>529</v>
      </c>
      <c r="F159" s="154" t="s">
        <v>582</v>
      </c>
      <c r="I159" s="146"/>
      <c r="J159" s="155">
        <f>BK159</f>
        <v>0</v>
      </c>
      <c r="L159" s="143"/>
      <c r="M159" s="148"/>
      <c r="N159" s="149"/>
      <c r="O159" s="149"/>
      <c r="P159" s="150">
        <f>P160</f>
        <v>0</v>
      </c>
      <c r="Q159" s="149"/>
      <c r="R159" s="150">
        <f>R160</f>
        <v>0</v>
      </c>
      <c r="S159" s="149"/>
      <c r="T159" s="151">
        <f>T160</f>
        <v>0</v>
      </c>
      <c r="AR159" s="144" t="s">
        <v>82</v>
      </c>
      <c r="AT159" s="152" t="s">
        <v>73</v>
      </c>
      <c r="AU159" s="152" t="s">
        <v>82</v>
      </c>
      <c r="AY159" s="144" t="s">
        <v>175</v>
      </c>
      <c r="BK159" s="153">
        <f>BK160</f>
        <v>0</v>
      </c>
    </row>
    <row r="160" spans="1:65" s="2" customFormat="1" ht="24.2" customHeight="1">
      <c r="A160" s="29"/>
      <c r="B160" s="121"/>
      <c r="C160" s="156" t="s">
        <v>250</v>
      </c>
      <c r="D160" s="156" t="s">
        <v>177</v>
      </c>
      <c r="E160" s="157" t="s">
        <v>2226</v>
      </c>
      <c r="F160" s="158" t="s">
        <v>2227</v>
      </c>
      <c r="G160" s="159" t="s">
        <v>211</v>
      </c>
      <c r="H160" s="160">
        <v>17.611000000000001</v>
      </c>
      <c r="I160" s="161"/>
      <c r="J160" s="160">
        <f>ROUND(I160*H160,3)</f>
        <v>0</v>
      </c>
      <c r="K160" s="162"/>
      <c r="L160" s="30"/>
      <c r="M160" s="180" t="s">
        <v>1</v>
      </c>
      <c r="N160" s="181" t="s">
        <v>40</v>
      </c>
      <c r="O160" s="182"/>
      <c r="P160" s="183">
        <f>O160*H160</f>
        <v>0</v>
      </c>
      <c r="Q160" s="183">
        <v>0</v>
      </c>
      <c r="R160" s="183">
        <f>Q160*H160</f>
        <v>0</v>
      </c>
      <c r="S160" s="183">
        <v>0</v>
      </c>
      <c r="T160" s="184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7" t="s">
        <v>181</v>
      </c>
      <c r="AT160" s="167" t="s">
        <v>177</v>
      </c>
      <c r="AU160" s="167" t="s">
        <v>153</v>
      </c>
      <c r="AY160" s="14" t="s">
        <v>175</v>
      </c>
      <c r="BE160" s="168">
        <f>IF(N160="základná",J160,0)</f>
        <v>0</v>
      </c>
      <c r="BF160" s="168">
        <f>IF(N160="znížená",J160,0)</f>
        <v>0</v>
      </c>
      <c r="BG160" s="168">
        <f>IF(N160="zákl. prenesená",J160,0)</f>
        <v>0</v>
      </c>
      <c r="BH160" s="168">
        <f>IF(N160="zníž. prenesená",J160,0)</f>
        <v>0</v>
      </c>
      <c r="BI160" s="168">
        <f>IF(N160="nulová",J160,0)</f>
        <v>0</v>
      </c>
      <c r="BJ160" s="14" t="s">
        <v>153</v>
      </c>
      <c r="BK160" s="169">
        <f>ROUND(I160*H160,3)</f>
        <v>0</v>
      </c>
      <c r="BL160" s="14" t="s">
        <v>181</v>
      </c>
      <c r="BM160" s="167" t="s">
        <v>266</v>
      </c>
    </row>
    <row r="161" spans="1:31" s="2" customFormat="1" ht="6.95" customHeight="1">
      <c r="A161" s="29"/>
      <c r="B161" s="44"/>
      <c r="C161" s="45"/>
      <c r="D161" s="45"/>
      <c r="E161" s="45"/>
      <c r="F161" s="45"/>
      <c r="G161" s="45"/>
      <c r="H161" s="45"/>
      <c r="I161" s="45"/>
      <c r="J161" s="45"/>
      <c r="K161" s="45"/>
      <c r="L161" s="30"/>
      <c r="M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</row>
  </sheetData>
  <autoFilter ref="C131:K160"/>
  <mergeCells count="14">
    <mergeCell ref="D110:F110"/>
    <mergeCell ref="E122:H122"/>
    <mergeCell ref="E124:H124"/>
    <mergeCell ref="L2:V2"/>
    <mergeCell ref="E87:H87"/>
    <mergeCell ref="D106:F106"/>
    <mergeCell ref="D107:F107"/>
    <mergeCell ref="D108:F108"/>
    <mergeCell ref="D109:F10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01 - SO 01.1. Detské jasl...</vt:lpstr>
      <vt:lpstr>02 - SO 01.2. Prípojka NN</vt:lpstr>
      <vt:lpstr>03 - SO 01.3 Preložka ply...</vt:lpstr>
      <vt:lpstr>04 - SO 02  Detské jasle ...</vt:lpstr>
      <vt:lpstr>05 - SO 03 Detské ihrisko...</vt:lpstr>
      <vt:lpstr>'01 - SO 01.1. Detské jasl...'!Názvy_tlače</vt:lpstr>
      <vt:lpstr>'02 - SO 01.2. Prípojka NN'!Názvy_tlače</vt:lpstr>
      <vt:lpstr>'03 - SO 01.3 Preložka ply...'!Názvy_tlače</vt:lpstr>
      <vt:lpstr>'04 - SO 02  Detské jasle ...'!Názvy_tlače</vt:lpstr>
      <vt:lpstr>'05 - SO 03 Detské ihrisko...'!Názvy_tlače</vt:lpstr>
      <vt:lpstr>'Rekapitulácia stavby'!Názvy_tlače</vt:lpstr>
      <vt:lpstr>'01 - SO 01.1. Detské jasl...'!Oblasť_tlače</vt:lpstr>
      <vt:lpstr>'02 - SO 01.2. Prípojka NN'!Oblasť_tlače</vt:lpstr>
      <vt:lpstr>'03 - SO 01.3 Preložka ply...'!Oblasť_tlače</vt:lpstr>
      <vt:lpstr>'04 - SO 02  Detské jasle ...'!Oblasť_tlače</vt:lpstr>
      <vt:lpstr>'05 - SO 03 Detské ihrisko...'!Oblasť_tlače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Anna-FSPC\Anna</dc:creator>
  <cp:lastModifiedBy>pc</cp:lastModifiedBy>
  <dcterms:created xsi:type="dcterms:W3CDTF">2021-06-16T07:58:22Z</dcterms:created>
  <dcterms:modified xsi:type="dcterms:W3CDTF">2021-06-16T20:44:39Z</dcterms:modified>
</cp:coreProperties>
</file>