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9-VV-chodník Jiráskova (od VÚB po Soprán)\"/>
    </mc:Choice>
  </mc:AlternateContent>
  <xr:revisionPtr revIDLastSave="0" documentId="13_ncr:1_{A9908A74-B761-4DC6-891C-232537EE86A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6-2021 - Rekonštruk..." sheetId="2" r:id="rId2"/>
  </sheets>
  <definedNames>
    <definedName name="_xlnm._FilterDatabase" localSheetId="1" hidden="1">'MILO-06-2021 - Rekonštruk...'!$C$117:$K$143</definedName>
    <definedName name="_xlnm.Print_Titles" localSheetId="1">'MILO-06-2021 - Rekonštruk...'!$117:$117</definedName>
    <definedName name="_xlnm.Print_Titles" localSheetId="0">'Rekapitulácia stavby'!$92:$92</definedName>
    <definedName name="_xlnm.Print_Area" localSheetId="1">'MILO-06-2021 - Rekonštruk...'!$C$4:$J$76,'MILO-06-2021 - Rekonštruk...'!$C$82:$J$101,'MILO-06-2021 - Rekonštruk...'!$C$107:$J$143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T130" i="2" s="1"/>
  <c r="R131" i="2"/>
  <c r="R130" i="2" s="1"/>
  <c r="P131" i="2"/>
  <c r="P130" i="2" s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115" i="2" s="1"/>
  <c r="J15" i="2"/>
  <c r="J10" i="2"/>
  <c r="J112" i="2" s="1"/>
  <c r="L90" i="1"/>
  <c r="AM90" i="1"/>
  <c r="AM89" i="1"/>
  <c r="L89" i="1"/>
  <c r="AM87" i="1"/>
  <c r="L87" i="1"/>
  <c r="L85" i="1"/>
  <c r="L84" i="1"/>
  <c r="BK143" i="2"/>
  <c r="BK137" i="2"/>
  <c r="J131" i="2"/>
  <c r="J129" i="2"/>
  <c r="BK127" i="2"/>
  <c r="BK124" i="2"/>
  <c r="BK123" i="2"/>
  <c r="J122" i="2"/>
  <c r="J121" i="2"/>
  <c r="AS94" i="1"/>
  <c r="J142" i="2"/>
  <c r="BK140" i="2"/>
  <c r="BK139" i="2"/>
  <c r="J138" i="2"/>
  <c r="J137" i="2"/>
  <c r="J136" i="2"/>
  <c r="BK135" i="2"/>
  <c r="J134" i="2"/>
  <c r="J127" i="2"/>
  <c r="J126" i="2"/>
  <c r="BK121" i="2"/>
  <c r="J143" i="2"/>
  <c r="BK133" i="2"/>
  <c r="BK129" i="2"/>
  <c r="J128" i="2"/>
  <c r="BK126" i="2"/>
  <c r="J123" i="2"/>
  <c r="BK142" i="2"/>
  <c r="J140" i="2"/>
  <c r="J139" i="2"/>
  <c r="BK138" i="2"/>
  <c r="BK136" i="2"/>
  <c r="J135" i="2"/>
  <c r="BK134" i="2"/>
  <c r="J133" i="2"/>
  <c r="BK131" i="2"/>
  <c r="BK128" i="2"/>
  <c r="J124" i="2"/>
  <c r="BK122" i="2"/>
  <c r="T141" i="2" l="1"/>
  <c r="P141" i="2"/>
  <c r="BK141" i="2"/>
  <c r="J141" i="2" s="1"/>
  <c r="J100" i="2" s="1"/>
  <c r="BK120" i="2"/>
  <c r="J120" i="2" s="1"/>
  <c r="J96" i="2" s="1"/>
  <c r="P120" i="2"/>
  <c r="R120" i="2"/>
  <c r="T120" i="2"/>
  <c r="BK125" i="2"/>
  <c r="J125" i="2" s="1"/>
  <c r="J97" i="2" s="1"/>
  <c r="P125" i="2"/>
  <c r="R125" i="2"/>
  <c r="T125" i="2"/>
  <c r="BK132" i="2"/>
  <c r="J132" i="2" s="1"/>
  <c r="J99" i="2" s="1"/>
  <c r="P132" i="2"/>
  <c r="R132" i="2"/>
  <c r="T132" i="2"/>
  <c r="R141" i="2"/>
  <c r="BF121" i="2"/>
  <c r="BF129" i="2"/>
  <c r="BF137" i="2"/>
  <c r="BF138" i="2"/>
  <c r="BF143" i="2"/>
  <c r="BF128" i="2"/>
  <c r="BF135" i="2"/>
  <c r="BF136" i="2"/>
  <c r="J87" i="2"/>
  <c r="BF124" i="2"/>
  <c r="BF126" i="2"/>
  <c r="BF127" i="2"/>
  <c r="BF131" i="2"/>
  <c r="BF139" i="2"/>
  <c r="BF140" i="2"/>
  <c r="F90" i="2"/>
  <c r="BF122" i="2"/>
  <c r="BF123" i="2"/>
  <c r="BF133" i="2"/>
  <c r="BF134" i="2"/>
  <c r="BF142" i="2"/>
  <c r="BK130" i="2"/>
  <c r="J130" i="2" s="1"/>
  <c r="J98" i="2" s="1"/>
  <c r="J31" i="2"/>
  <c r="AV95" i="1" s="1"/>
  <c r="F33" i="2"/>
  <c r="BB95" i="1" s="1"/>
  <c r="BB94" i="1" s="1"/>
  <c r="W31" i="1" s="1"/>
  <c r="F31" i="2"/>
  <c r="AZ95" i="1" s="1"/>
  <c r="AZ94" i="1" s="1"/>
  <c r="W29" i="1" s="1"/>
  <c r="F34" i="2"/>
  <c r="BC95" i="1" s="1"/>
  <c r="BC94" i="1" s="1"/>
  <c r="AY94" i="1" s="1"/>
  <c r="F35" i="2"/>
  <c r="BD95" i="1" s="1"/>
  <c r="BD94" i="1" s="1"/>
  <c r="W33" i="1" s="1"/>
  <c r="P119" i="2" l="1"/>
  <c r="P118" i="2" s="1"/>
  <c r="AU95" i="1" s="1"/>
  <c r="AU94" i="1" s="1"/>
  <c r="T119" i="2"/>
  <c r="T118" i="2" s="1"/>
  <c r="R119" i="2"/>
  <c r="R118" i="2" s="1"/>
  <c r="BK119" i="2"/>
  <c r="J119" i="2" s="1"/>
  <c r="J95" i="2" s="1"/>
  <c r="AV94" i="1"/>
  <c r="AK29" i="1" s="1"/>
  <c r="W32" i="1"/>
  <c r="F32" i="2"/>
  <c r="BA95" i="1" s="1"/>
  <c r="BA94" i="1" s="1"/>
  <c r="AW94" i="1" s="1"/>
  <c r="AK30" i="1" s="1"/>
  <c r="AX94" i="1"/>
  <c r="J32" i="2"/>
  <c r="AW95" i="1" s="1"/>
  <c r="AT95" i="1" s="1"/>
  <c r="BK118" i="2" l="1"/>
  <c r="J118" i="2"/>
  <c r="J94" i="2" s="1"/>
  <c r="AT94" i="1"/>
  <c r="W30" i="1"/>
  <c r="J28" i="2" l="1"/>
  <c r="AG95" i="1" s="1"/>
  <c r="AN95" i="1" s="1"/>
  <c r="J37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<sst xmlns="http://schemas.openxmlformats.org/spreadsheetml/2006/main" count="556" uniqueCount="200">
  <si>
    <t>Export Komplet</t>
  </si>
  <si>
    <t/>
  </si>
  <si>
    <t>2.0</t>
  </si>
  <si>
    <t>False</t>
  </si>
  <si>
    <t>{8f898932-827a-42fe-89f5-adc673319461}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</si>
  <si>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</si>
  <si>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</si>
  <si>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</si>
  <si>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</si>
  <si>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</si>
  <si>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</si>
  <si>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</si>
  <si>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MILO/06/2021</t>
  </si>
  <si>
    <t>Stavba:</t>
  </si>
  <si>
    <t>Rekonštrukcia chodníka- Jiráskova od VUB - po Soprán  219 m2</t>
  </si>
  <si>
    <t>JKSO:</t>
  </si>
  <si>
    <t>KS:</t>
  </si>
  <si>
    <t>Miesto:</t>
  </si>
  <si>
    <t>Žiar nad Hronom</t>
  </si>
  <si>
    <t>Dátum:</t>
  </si>
  <si>
    <t>5. 6. 2021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</si>
  <si>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</si>
  <si>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</si>
  <si>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</si>
  <si>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</si>
  <si>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</si>
  <si>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</si>
  <si>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</si>
  <si>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</si>
  <si>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</si>
  <si>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geodetické zameranie</t>
  </si>
  <si>
    <t>True</t>
  </si>
  <si>
    <t>Spracovateľ:</t>
  </si>
  <si>
    <t>31609651</t>
  </si>
  <si>
    <t>TECHNICKÉ SLUŽBY Žiar nad Hronom,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</si>
  <si>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</si>
  <si>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</si>
  <si>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</si>
  <si>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</si>
  <si>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</si>
  <si>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</si>
  <si>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</si>
  <si>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</si>
  <si>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</si>
  <si>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</si>
  <si>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</si>
  <si>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</si>
  <si>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</si>
  <si>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</si>
  <si>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</si>
  <si>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</si>
  <si>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</si>
  <si>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</si>
  <si>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</si>
  <si>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</si>
  <si>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</si>
  <si>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</si>
  <si>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</si>
  <si>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</si>
  <si>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</si>
  <si>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</si>
  <si>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</si>
  <si>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</si>
  <si>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</si>
  <si>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</si>
  <si>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</si>
  <si>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</si>
  <si>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</si>
  <si>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</si>
  <si>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</si>
  <si>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</si>
  <si>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</si>
  <si>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</si>
  <si>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</si>
  <si>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</si>
  <si>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</si>
  <si>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</si>
  <si>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</si>
  <si>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</si>
  <si>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</si>
  <si>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</si>
  <si>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</si>
  <si>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</si>
  <si>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</si>
  <si>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</si>
  <si>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</si>
  <si>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</si>
  <si>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</si>
  <si>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</si>
  <si>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</si>
  <si>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</si>
  <si>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</si>
  <si>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</si>
  <si>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</si>
  <si>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</si>
  <si>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</si>
  <si>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</si>
  <si>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</si>
  <si>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</si>
  <si>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</si>
  <si>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</si>
  <si>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</si>
  <si>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</si>
  <si>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</si>
  <si>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</si>
  <si>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</si>
  <si>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</si>
  <si>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</si>
  <si>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</si>
  <si>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</si>
  <si>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</si>
  <si>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</si>
  <si>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13</t>
  </si>
  <si>
    <t>K</t>
  </si>
  <si>
    <t>113107241.S</t>
  </si>
  <si>
    <t>Odstránenie krytu v ploche nad 200 m2 asfaltového, hr. vrstvy do 50 mm,  -0,09800t</t>
  </si>
  <si>
    <t>m2</t>
  </si>
  <si>
    <t>4</t>
  </si>
  <si>
    <t>2</t>
  </si>
  <si>
    <t>620679686</t>
  </si>
  <si>
    <t>113201111.S</t>
  </si>
  <si>
    <t>Vytrhanie obrúb kamenných, chodníkových ležatých,  -0,23000t</t>
  </si>
  <si>
    <t>m</t>
  </si>
  <si>
    <t>-359422042</t>
  </si>
  <si>
    <t>113205111.S</t>
  </si>
  <si>
    <t>Vytrhanie obrúb betónových, chodníkových ležatých,  -0,23000t</t>
  </si>
  <si>
    <t>-741809589</t>
  </si>
  <si>
    <t>17</t>
  </si>
  <si>
    <t>171209002.S</t>
  </si>
  <si>
    <t>Poplatok za skladovanie - zemina a kamenivo (17 05) ostatné</t>
  </si>
  <si>
    <t>t</t>
  </si>
  <si>
    <t>-498148178</t>
  </si>
  <si>
    <t>5</t>
  </si>
  <si>
    <t>Komunikácie</t>
  </si>
  <si>
    <t>8</t>
  </si>
  <si>
    <t>566902261.S</t>
  </si>
  <si>
    <t>Vyspravenie podkladu po prekopoch inžinierskych sietí plochy nad 15 m2 podkladovým betónom PB I tr. C 20/25 hr.do 100 mm  10%</t>
  </si>
  <si>
    <t>-345239553</t>
  </si>
  <si>
    <t>9</t>
  </si>
  <si>
    <t>573231111.S</t>
  </si>
  <si>
    <t>Postrek asfaltový spojovací bez posypu kamenivom z cestnej emulzie v množstve 0,80 kg/m2</t>
  </si>
  <si>
    <t>-307681001</t>
  </si>
  <si>
    <t>10</t>
  </si>
  <si>
    <t>577144111.S</t>
  </si>
  <si>
    <t>Asfaltový betón vrstva obrusná AC 8 O v pruhu š. do 3 m z nemodifik. asfaltu tr. II, po zhutnení hr. 40 mm</t>
  </si>
  <si>
    <t>2139197647</t>
  </si>
  <si>
    <t>18</t>
  </si>
  <si>
    <t>577144111.S-1</t>
  </si>
  <si>
    <t>Asfaltový betón vrstva obrusná AC 8 O v pruhu š. do 3 m z nemodifik. asfaltu tr. II, po zhutnení hr. 40 mm- časť napojenia s cestou š 500 mm    - bezbarierový prestup</t>
  </si>
  <si>
    <t>-2062809986</t>
  </si>
  <si>
    <t>Rúrové vedenie</t>
  </si>
  <si>
    <t>19</t>
  </si>
  <si>
    <t>899331111.S</t>
  </si>
  <si>
    <t>Výšková úprava uličného vstupu alebo vpuste do 200 mm zvýšením poklopu - šachty</t>
  </si>
  <si>
    <t>ks</t>
  </si>
  <si>
    <t>173561394</t>
  </si>
  <si>
    <t>Ostatné konštrukcie a práce-búranie</t>
  </si>
  <si>
    <t>919731121.S</t>
  </si>
  <si>
    <t>Zarovnanie styčnej plochy pozdĺž vybúranej časti komunikácie asfaltovej hr. do 50 mm- spojenia ciest a chodníka</t>
  </si>
  <si>
    <t>-1114890051</t>
  </si>
  <si>
    <t>3</t>
  </si>
  <si>
    <t>919735112.S</t>
  </si>
  <si>
    <t>Rezanie existujúceho asfaltového krytu alebo podkladu hĺbky nad 50 do 100 mm</t>
  </si>
  <si>
    <t>304431211</t>
  </si>
  <si>
    <t>21</t>
  </si>
  <si>
    <t>919794441.S</t>
  </si>
  <si>
    <t>Úprava plôch okolo hydrantov, šupátok, a pod. v asfaltových krytoch v pôdorysnej ploche do 2 m2</t>
  </si>
  <si>
    <t>458954534</t>
  </si>
  <si>
    <t>6</t>
  </si>
  <si>
    <t>938908411.S</t>
  </si>
  <si>
    <t>Očistenie povrchu krytu alebo podkladu asfaltového, betónového alebo dláždeného tlakom vody</t>
  </si>
  <si>
    <t>-1565092431</t>
  </si>
  <si>
    <t>7</t>
  </si>
  <si>
    <t>938909315.S</t>
  </si>
  <si>
    <t>Odstránenie blata, prachu alebo hlineného nánosu, z povrchu podkladu alebo krytu bet. alebo asfalt. zametacou kefou</t>
  </si>
  <si>
    <t>1904783814</t>
  </si>
  <si>
    <t>14</t>
  </si>
  <si>
    <t>979082213.S</t>
  </si>
  <si>
    <t>Vodorovná doprava sutiny so zložením a hrubým urovnaním na vzdialenosť do 1 km</t>
  </si>
  <si>
    <t>297993448</t>
  </si>
  <si>
    <t>15</t>
  </si>
  <si>
    <t>979082219.S</t>
  </si>
  <si>
    <t>Príplatok k cene za každý ďalší aj začatý 1 km nad 1 km pre vodorovnú dopravu sutiny  3 km</t>
  </si>
  <si>
    <t>956984385</t>
  </si>
  <si>
    <t>16</t>
  </si>
  <si>
    <t>979087212.S</t>
  </si>
  <si>
    <t>Nakladanie na dopravné prostriedky pre vodorovnú dopravu sutiny</t>
  </si>
  <si>
    <t>644321122</t>
  </si>
  <si>
    <t>99</t>
  </si>
  <si>
    <t>Presun hmôt HSV</t>
  </si>
  <si>
    <t>11</t>
  </si>
  <si>
    <t>998225111.S</t>
  </si>
  <si>
    <t>Presun hmôt pre pozemnú komunikáciu a letisko s krytom asfaltovým akejkoľvek dĺžky objektu</t>
  </si>
  <si>
    <t>10298343</t>
  </si>
  <si>
    <t>12</t>
  </si>
  <si>
    <t>998225195.S</t>
  </si>
  <si>
    <t>Príplatok pre pozemnú komunikáciu a letisko s krytom asfaltovým za každých ďalších 5000 m nad 5000 m do 40 km</t>
  </si>
  <si>
    <t>2060168799</t>
  </si>
  <si>
    <t>Mesto Žiar nad Hronom</t>
  </si>
  <si>
    <t>Výkaz výmer - oprava chodníka na Ul. Jiráskova od VÚB po reštauráciu Soprán - 219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</si>
</sst>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  <protection locked="0"/>
    </xf>
    <xf numFmtId="14" fontId="0" fillId="0" borderId="0" xfId="0" applyNumberFormat="1"/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64</xdr:row>
      <xdr:rowOff>38099</xdr:rowOff>
    </xdr:from>
    <xdr:to>
      <xdr:col>5</xdr:col>
      <xdr:colOff>1971675</xdr:colOff>
      <xdr:row>73</xdr:row>
      <xdr:rowOff>93523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0363199"/>
          <a:ext cx="2133600" cy="1360349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50</xdr:row>
      <xdr:rowOff>38100</xdr:rowOff>
    </xdr:from>
    <xdr:to>
      <xdr:col>9</xdr:col>
      <xdr:colOff>1076325</xdr:colOff>
      <xdr:row>58</xdr:row>
      <xdr:rowOff>114300</xdr:rowOff>
    </xdr:to>
    <xdr:pic>
      <xdr:nvPicPr>
        <xdr:cNvPr id="3" name="Picture 2" descr="podpi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8343900"/>
          <a:ext cx="31337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1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56" t="s">
        <v>12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58" t="s">
        <v>14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59" t="s">
        <v>1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0">
        <f>ROUND(AG94,2)</f>
        <v>0</v>
      </c>
      <c r="AL26" s="161"/>
      <c r="AM26" s="161"/>
      <c r="AN26" s="161"/>
      <c r="AO26" s="161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2" t="s">
        <v>38</v>
      </c>
      <c r="M28" s="162"/>
      <c r="N28" s="162"/>
      <c r="O28" s="162"/>
      <c r="P28" s="162"/>
      <c r="Q28" s="26"/>
      <c r="R28" s="26"/>
      <c r="S28" s="26"/>
      <c r="T28" s="26"/>
      <c r="U28" s="26"/>
      <c r="V28" s="26"/>
      <c r="W28" s="162" t="s">
        <v>39</v>
      </c>
      <c r="X28" s="162"/>
      <c r="Y28" s="162"/>
      <c r="Z28" s="162"/>
      <c r="AA28" s="162"/>
      <c r="AB28" s="162"/>
      <c r="AC28" s="162"/>
      <c r="AD28" s="162"/>
      <c r="AE28" s="162"/>
      <c r="AF28" s="26"/>
      <c r="AG28" s="26"/>
      <c r="AH28" s="26"/>
      <c r="AI28" s="26"/>
      <c r="AJ28" s="26"/>
      <c r="AK28" s="162" t="s">
        <v>40</v>
      </c>
      <c r="AL28" s="162"/>
      <c r="AM28" s="162"/>
      <c r="AN28" s="162"/>
      <c r="AO28" s="162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65">
        <v>0.2</v>
      </c>
      <c r="M29" s="164"/>
      <c r="N29" s="164"/>
      <c r="O29" s="164"/>
      <c r="P29" s="164"/>
      <c r="W29" s="163">
        <f>ROUND(AZ94, 2)</f>
        <v>0</v>
      </c>
      <c r="X29" s="164"/>
      <c r="Y29" s="164"/>
      <c r="Z29" s="164"/>
      <c r="AA29" s="164"/>
      <c r="AB29" s="164"/>
      <c r="AC29" s="164"/>
      <c r="AD29" s="164"/>
      <c r="AE29" s="164"/>
      <c r="AK29" s="163">
        <f>ROUND(AV94, 2)</f>
        <v>0</v>
      </c>
      <c r="AL29" s="164"/>
      <c r="AM29" s="164"/>
      <c r="AN29" s="164"/>
      <c r="AO29" s="164"/>
      <c r="AR29" s="31"/>
    </row>
    <row r="30" spans="1:71" s="3" customFormat="1" ht="14.45" customHeight="1">
      <c r="B30" s="31"/>
      <c r="F30" s="23" t="s">
        <v>43</v>
      </c>
      <c r="L30" s="165">
        <v>0.2</v>
      </c>
      <c r="M30" s="164"/>
      <c r="N30" s="164"/>
      <c r="O30" s="164"/>
      <c r="P30" s="164"/>
      <c r="W30" s="163">
        <f>ROUND(BA94, 2)</f>
        <v>0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0</v>
      </c>
      <c r="AL30" s="164"/>
      <c r="AM30" s="164"/>
      <c r="AN30" s="164"/>
      <c r="AO30" s="164"/>
      <c r="AR30" s="31"/>
    </row>
    <row r="31" spans="1:71" s="3" customFormat="1" ht="14.45" hidden="1" customHeight="1">
      <c r="B31" s="31"/>
      <c r="F31" s="23" t="s">
        <v>44</v>
      </c>
      <c r="L31" s="165">
        <v>0.2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31"/>
    </row>
    <row r="32" spans="1:71" s="3" customFormat="1" ht="14.45" hidden="1" customHeight="1">
      <c r="B32" s="31"/>
      <c r="F32" s="23" t="s">
        <v>45</v>
      </c>
      <c r="L32" s="165">
        <v>0.2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31"/>
    </row>
    <row r="33" spans="1:57" s="3" customFormat="1" ht="14.45" hidden="1" customHeight="1">
      <c r="B33" s="31"/>
      <c r="F33" s="23" t="s">
        <v>46</v>
      </c>
      <c r="L33" s="165">
        <v>0</v>
      </c>
      <c r="M33" s="164"/>
      <c r="N33" s="164"/>
      <c r="O33" s="164"/>
      <c r="P33" s="164"/>
      <c r="W33" s="163">
        <f>ROUND(BD94, 2)</f>
        <v>0</v>
      </c>
      <c r="X33" s="164"/>
      <c r="Y33" s="164"/>
      <c r="Z33" s="164"/>
      <c r="AA33" s="164"/>
      <c r="AB33" s="164"/>
      <c r="AC33" s="164"/>
      <c r="AD33" s="164"/>
      <c r="AE33" s="164"/>
      <c r="AK33" s="163">
        <v>0</v>
      </c>
      <c r="AL33" s="164"/>
      <c r="AM33" s="164"/>
      <c r="AN33" s="164"/>
      <c r="AO33" s="164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86" t="s">
        <v>49</v>
      </c>
      <c r="Y35" s="187"/>
      <c r="Z35" s="187"/>
      <c r="AA35" s="187"/>
      <c r="AB35" s="187"/>
      <c r="AC35" s="34"/>
      <c r="AD35" s="34"/>
      <c r="AE35" s="34"/>
      <c r="AF35" s="34"/>
      <c r="AG35" s="34"/>
      <c r="AH35" s="34"/>
      <c r="AI35" s="34"/>
      <c r="AJ35" s="34"/>
      <c r="AK35" s="188">
        <f>SUM(AK26:AK33)</f>
        <v>0</v>
      </c>
      <c r="AL35" s="187"/>
      <c r="AM35" s="187"/>
      <c r="AN35" s="187"/>
      <c r="AO35" s="189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MILO/06/2021</v>
      </c>
      <c r="AR84" s="45"/>
    </row>
    <row r="85" spans="1:90" s="5" customFormat="1" ht="36.950000000000003" customHeight="1">
      <c r="B85" s="46"/>
      <c r="C85" s="47" t="s">
        <v>13</v>
      </c>
      <c r="L85" s="177" t="str">
        <f>K6</f>
        <v>Rekonštrukcia chodníka- Jiráskova od VUB - po Soprán  219 m2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9" t="str">
        <f>IF(AN8= "","",AN8)</f>
        <v>5. 6. 2021</v>
      </c>
      <c r="AN87" s="179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0" t="str">
        <f>IF(E17="","",E17)</f>
        <v>geodetické zameranie</v>
      </c>
      <c r="AN89" s="181"/>
      <c r="AO89" s="181"/>
      <c r="AP89" s="181"/>
      <c r="AQ89" s="26"/>
      <c r="AR89" s="27"/>
      <c r="AS89" s="182" t="s">
        <v>57</v>
      </c>
      <c r="AT89" s="18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80" t="str">
        <f>IF(E20="","",E20)</f>
        <v>TECHNICKÉ SLUŽBY Žiar nad Hronom, spol. s.r.o</v>
      </c>
      <c r="AN90" s="181"/>
      <c r="AO90" s="181"/>
      <c r="AP90" s="181"/>
      <c r="AQ90" s="26"/>
      <c r="AR90" s="27"/>
      <c r="AS90" s="184"/>
      <c r="AT90" s="18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4"/>
      <c r="AT91" s="18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2" t="s">
        <v>58</v>
      </c>
      <c r="D92" s="173"/>
      <c r="E92" s="173"/>
      <c r="F92" s="173"/>
      <c r="G92" s="173"/>
      <c r="H92" s="54"/>
      <c r="I92" s="174" t="s">
        <v>59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5" t="s">
        <v>60</v>
      </c>
      <c r="AH92" s="173"/>
      <c r="AI92" s="173"/>
      <c r="AJ92" s="173"/>
      <c r="AK92" s="173"/>
      <c r="AL92" s="173"/>
      <c r="AM92" s="173"/>
      <c r="AN92" s="174" t="s">
        <v>61</v>
      </c>
      <c r="AO92" s="173"/>
      <c r="AP92" s="176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SUM(AG94,AT94)</f>
        <v>0</v>
      </c>
      <c r="AO94" s="170"/>
      <c r="AP94" s="170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59.383940000000003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68" t="s">
        <v>12</v>
      </c>
      <c r="E95" s="168"/>
      <c r="F95" s="168"/>
      <c r="G95" s="168"/>
      <c r="H95" s="168"/>
      <c r="I95" s="75"/>
      <c r="J95" s="168" t="s">
        <v>14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'MILO-06-2021 - Rekonštruk...'!J28</f>
        <v>0</v>
      </c>
      <c r="AH95" s="167"/>
      <c r="AI95" s="167"/>
      <c r="AJ95" s="167"/>
      <c r="AK95" s="167"/>
      <c r="AL95" s="167"/>
      <c r="AM95" s="167"/>
      <c r="AN95" s="166">
        <f>SUM(AG95,AT95)</f>
        <v>0</v>
      </c>
      <c r="AO95" s="167"/>
      <c r="AP95" s="167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'MILO-06-2021 - Rekonštruk...'!P118</f>
        <v>59.383940000000003</v>
      </c>
      <c r="AV95" s="78">
        <f>'MILO-06-2021 - Rekonštruk...'!J31</f>
        <v>0</v>
      </c>
      <c r="AW95" s="78">
        <f>'MILO-06-2021 - Rekonštruk...'!J32</f>
        <v>0</v>
      </c>
      <c r="AX95" s="78">
        <f>'MILO-06-2021 - Rekonštruk...'!J33</f>
        <v>0</v>
      </c>
      <c r="AY95" s="78">
        <f>'MILO-06-2021 - Rekonštruk...'!J34</f>
        <v>0</v>
      </c>
      <c r="AZ95" s="78">
        <f>'MILO-06-2021 - Rekonštruk...'!F31</f>
        <v>0</v>
      </c>
      <c r="BA95" s="78">
        <f>'MILO-06-2021 - Rekonštruk...'!F32</f>
        <v>0</v>
      </c>
      <c r="BB95" s="78">
        <f>'MILO-06-2021 - Rekonštruk...'!F33</f>
        <v>0</v>
      </c>
      <c r="BC95" s="78">
        <f>'MILO-06-2021 - Rekonštruk...'!F34</f>
        <v>0</v>
      </c>
      <c r="BD95" s="80">
        <f>'MILO-06-2021 - Rekonštruk...'!F35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6-2021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4"/>
  <sheetViews>
    <sheetView showGridLines="0" tabSelected="1" workbookViewId="0">
      <selection activeCell="I146" sqref="I14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71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>
      <c r="A7" s="26"/>
      <c r="B7" s="27"/>
      <c r="C7" s="26"/>
      <c r="D7" s="26"/>
      <c r="E7" s="190" t="s">
        <v>199</v>
      </c>
      <c r="F7" s="190"/>
      <c r="G7" s="190"/>
      <c r="H7" s="190"/>
      <c r="I7" s="190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5. 6. 2021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198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56" t="str">
        <f>'Rekapitulácia stavby'!E14</f>
        <v xml:space="preserve"> </v>
      </c>
      <c r="F16" s="156"/>
      <c r="G16" s="156"/>
      <c r="H16" s="156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15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151" t="s">
        <v>34</v>
      </c>
      <c r="F22" s="26"/>
      <c r="G22" s="26"/>
      <c r="H22" s="26"/>
      <c r="I22" s="23" t="s">
        <v>25</v>
      </c>
      <c r="J22" s="15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59" t="s">
        <v>1</v>
      </c>
      <c r="F25" s="159"/>
      <c r="G25" s="159"/>
      <c r="H25" s="159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ROUND((SUM(BE118:BE143)),  2)</f>
        <v>0</v>
      </c>
      <c r="G31" s="26"/>
      <c r="H31" s="26"/>
      <c r="I31" s="90">
        <v>0.2</v>
      </c>
      <c r="J31" s="89">
        <f>ROUND(((SUM(BE118:BE143))*I31),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ROUND((SUM(BF118:BF143)),  2)</f>
        <v>0</v>
      </c>
      <c r="G32" s="26"/>
      <c r="H32" s="26"/>
      <c r="I32" s="90">
        <v>0.2</v>
      </c>
      <c r="J32" s="89">
        <f>ROUND(((SUM(BF118:BF143))*I32),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ROUND((SUM(BG118:BG143)),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ROUND((SUM(BH118:BH143)),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ROUND((SUM(BI118:BI143)),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I60" s="154">
        <v>44357</v>
      </c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29"/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5">
        <v>44362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0" hidden="1" customHeight="1">
      <c r="A85" s="26"/>
      <c r="B85" s="27"/>
      <c r="C85" s="26"/>
      <c r="D85" s="26"/>
      <c r="E85" s="177" t="str">
        <f>E7</f>
        <v>Výkaz výmer - oprava chodníka na Ul. Jiráskova od VÚB po reštauráciu Soprán - 219 m2</v>
      </c>
      <c r="F85" s="191"/>
      <c r="G85" s="191"/>
      <c r="H85" s="19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5. 6. 2021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152" t="str">
        <f>E19</f>
        <v>geodetické 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1:31" s="10" customFormat="1" ht="19.899999999999999" hidden="1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J141</f>
        <v>0</v>
      </c>
      <c r="L100" s="106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0" customHeight="1">
      <c r="A110" s="26"/>
      <c r="B110" s="27"/>
      <c r="C110" s="26"/>
      <c r="D110" s="26"/>
      <c r="E110" s="190" t="str">
        <f>E7</f>
        <v>Výkaz výmer - oprava chodníka na Ul. Jiráskova od VÚB po reštauráciu Soprán - 219 m2</v>
      </c>
      <c r="F110" s="190"/>
      <c r="G110" s="190"/>
      <c r="H110" s="190"/>
      <c r="I110" s="190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 t="str">
        <f>IF(J10="","",J10)</f>
        <v>5. 6. 2021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152" t="str">
        <f>E19</f>
        <v>geodetické zameranie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40.1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s.r.o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97</v>
      </c>
      <c r="D117" s="113" t="s">
        <v>62</v>
      </c>
      <c r="E117" s="113" t="s">
        <v>58</v>
      </c>
      <c r="F117" s="113" t="s">
        <v>59</v>
      </c>
      <c r="G117" s="113" t="s">
        <v>98</v>
      </c>
      <c r="H117" s="113" t="s">
        <v>99</v>
      </c>
      <c r="I117" s="113" t="s">
        <v>100</v>
      </c>
      <c r="J117" s="114" t="s">
        <v>87</v>
      </c>
      <c r="K117" s="115" t="s">
        <v>101</v>
      </c>
      <c r="L117" s="116"/>
      <c r="M117" s="56" t="s">
        <v>1</v>
      </c>
      <c r="N117" s="57" t="s">
        <v>41</v>
      </c>
      <c r="O117" s="57" t="s">
        <v>102</v>
      </c>
      <c r="P117" s="57" t="s">
        <v>103</v>
      </c>
      <c r="Q117" s="57" t="s">
        <v>104</v>
      </c>
      <c r="R117" s="57" t="s">
        <v>105</v>
      </c>
      <c r="S117" s="57" t="s">
        <v>106</v>
      </c>
      <c r="T117" s="58" t="s">
        <v>107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88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59.383940000000003</v>
      </c>
      <c r="Q118" s="60"/>
      <c r="R118" s="118">
        <f>R119</f>
        <v>35.560279999999999</v>
      </c>
      <c r="S118" s="60"/>
      <c r="T118" s="119">
        <f>T119</f>
        <v>25.141999999999999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0">
        <f>BK119</f>
        <v>0</v>
      </c>
    </row>
    <row r="119" spans="1:65" s="12" customFormat="1" ht="25.9" customHeight="1">
      <c r="B119" s="121"/>
      <c r="D119" s="122" t="s">
        <v>76</v>
      </c>
      <c r="E119" s="123" t="s">
        <v>108</v>
      </c>
      <c r="F119" s="123" t="s">
        <v>109</v>
      </c>
      <c r="J119" s="124">
        <f>BK119</f>
        <v>0</v>
      </c>
      <c r="L119" s="121"/>
      <c r="M119" s="125"/>
      <c r="N119" s="126"/>
      <c r="O119" s="126"/>
      <c r="P119" s="127">
        <f>P120+P125+P130+P132+P141</f>
        <v>59.383940000000003</v>
      </c>
      <c r="Q119" s="126"/>
      <c r="R119" s="127">
        <f>R120+R125+R130+R132+R141</f>
        <v>35.560279999999999</v>
      </c>
      <c r="S119" s="126"/>
      <c r="T119" s="128">
        <f>T120+T125+T130+T132+T141</f>
        <v>25.141999999999999</v>
      </c>
      <c r="AR119" s="122" t="s">
        <v>82</v>
      </c>
      <c r="AT119" s="129" t="s">
        <v>76</v>
      </c>
      <c r="AU119" s="129" t="s">
        <v>77</v>
      </c>
      <c r="AY119" s="122" t="s">
        <v>110</v>
      </c>
      <c r="BK119" s="130">
        <f>BK120+BK125+BK130+BK132+BK141</f>
        <v>0</v>
      </c>
    </row>
    <row r="120" spans="1:65" s="12" customFormat="1" ht="22.9" customHeight="1">
      <c r="B120" s="121"/>
      <c r="D120" s="122" t="s">
        <v>76</v>
      </c>
      <c r="E120" s="131" t="s">
        <v>82</v>
      </c>
      <c r="F120" s="131" t="s">
        <v>111</v>
      </c>
      <c r="J120" s="132">
        <f>BK120</f>
        <v>0</v>
      </c>
      <c r="L120" s="121"/>
      <c r="M120" s="125"/>
      <c r="N120" s="126"/>
      <c r="O120" s="126"/>
      <c r="P120" s="127">
        <f>SUM(P121:P124)</f>
        <v>15.500999999999999</v>
      </c>
      <c r="Q120" s="126"/>
      <c r="R120" s="127">
        <f>SUM(R121:R124)</f>
        <v>0</v>
      </c>
      <c r="S120" s="126"/>
      <c r="T120" s="128">
        <f>SUM(T121:T124)</f>
        <v>25.141999999999999</v>
      </c>
      <c r="AR120" s="122" t="s">
        <v>82</v>
      </c>
      <c r="AT120" s="129" t="s">
        <v>76</v>
      </c>
      <c r="AU120" s="129" t="s">
        <v>82</v>
      </c>
      <c r="AY120" s="122" t="s">
        <v>110</v>
      </c>
      <c r="BK120" s="130">
        <f>SUM(BK121:BK124)</f>
        <v>0</v>
      </c>
    </row>
    <row r="121" spans="1:65" s="2" customFormat="1" ht="24.2" customHeight="1">
      <c r="A121" s="26"/>
      <c r="B121" s="133"/>
      <c r="C121" s="134" t="s">
        <v>112</v>
      </c>
      <c r="D121" s="134" t="s">
        <v>113</v>
      </c>
      <c r="E121" s="135" t="s">
        <v>114</v>
      </c>
      <c r="F121" s="136" t="s">
        <v>115</v>
      </c>
      <c r="G121" s="137" t="s">
        <v>116</v>
      </c>
      <c r="H121" s="138">
        <v>219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43</v>
      </c>
      <c r="O121" s="143">
        <v>5.5E-2</v>
      </c>
      <c r="P121" s="143">
        <f>O121*H121</f>
        <v>12.045</v>
      </c>
      <c r="Q121" s="143">
        <v>0</v>
      </c>
      <c r="R121" s="143">
        <f>Q121*H121</f>
        <v>0</v>
      </c>
      <c r="S121" s="143">
        <v>9.8000000000000004E-2</v>
      </c>
      <c r="T121" s="144">
        <f>S121*H121</f>
        <v>21.462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117</v>
      </c>
      <c r="AT121" s="145" t="s">
        <v>113</v>
      </c>
      <c r="AU121" s="145" t="s">
        <v>118</v>
      </c>
      <c r="AY121" s="14" t="s">
        <v>110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118</v>
      </c>
      <c r="BK121" s="146">
        <f>ROUND(I121*H121,2)</f>
        <v>0</v>
      </c>
      <c r="BL121" s="14" t="s">
        <v>117</v>
      </c>
      <c r="BM121" s="145" t="s">
        <v>119</v>
      </c>
    </row>
    <row r="122" spans="1:65" s="2" customFormat="1" ht="24.2" customHeight="1">
      <c r="A122" s="26"/>
      <c r="B122" s="133"/>
      <c r="C122" s="134" t="s">
        <v>118</v>
      </c>
      <c r="D122" s="134" t="s">
        <v>113</v>
      </c>
      <c r="E122" s="135" t="s">
        <v>120</v>
      </c>
      <c r="F122" s="136" t="s">
        <v>121</v>
      </c>
      <c r="G122" s="137" t="s">
        <v>122</v>
      </c>
      <c r="H122" s="138">
        <v>16</v>
      </c>
      <c r="I122" s="139">
        <v>0</v>
      </c>
      <c r="J122" s="139">
        <f>ROUND(I122*H122,2)</f>
        <v>0</v>
      </c>
      <c r="K122" s="140"/>
      <c r="L122" s="27"/>
      <c r="M122" s="141" t="s">
        <v>1</v>
      </c>
      <c r="N122" s="142" t="s">
        <v>43</v>
      </c>
      <c r="O122" s="143">
        <v>0.216</v>
      </c>
      <c r="P122" s="143">
        <f>O122*H122</f>
        <v>3.456</v>
      </c>
      <c r="Q122" s="143">
        <v>0</v>
      </c>
      <c r="R122" s="143">
        <f>Q122*H122</f>
        <v>0</v>
      </c>
      <c r="S122" s="143">
        <v>0.23</v>
      </c>
      <c r="T122" s="144">
        <f>S122*H122</f>
        <v>3.68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117</v>
      </c>
      <c r="AT122" s="145" t="s">
        <v>113</v>
      </c>
      <c r="AU122" s="145" t="s">
        <v>118</v>
      </c>
      <c r="AY122" s="14" t="s">
        <v>110</v>
      </c>
      <c r="BE122" s="146">
        <f>IF(N122="základná",J122,0)</f>
        <v>0</v>
      </c>
      <c r="BF122" s="146">
        <f>IF(N122="znížená",J122,0)</f>
        <v>0</v>
      </c>
      <c r="BG122" s="146">
        <f>IF(N122="zákl. prenesená",J122,0)</f>
        <v>0</v>
      </c>
      <c r="BH122" s="146">
        <f>IF(N122="zníž. prenesená",J122,0)</f>
        <v>0</v>
      </c>
      <c r="BI122" s="146">
        <f>IF(N122="nulová",J122,0)</f>
        <v>0</v>
      </c>
      <c r="BJ122" s="14" t="s">
        <v>118</v>
      </c>
      <c r="BK122" s="146">
        <f>ROUND(I122*H122,2)</f>
        <v>0</v>
      </c>
      <c r="BL122" s="14" t="s">
        <v>117</v>
      </c>
      <c r="BM122" s="145" t="s">
        <v>123</v>
      </c>
    </row>
    <row r="123" spans="1:65" s="2" customFormat="1" ht="24.2" hidden="1" customHeight="1">
      <c r="A123" s="26"/>
      <c r="B123" s="133"/>
      <c r="C123" s="134" t="s">
        <v>7</v>
      </c>
      <c r="D123" s="134" t="s">
        <v>113</v>
      </c>
      <c r="E123" s="135" t="s">
        <v>124</v>
      </c>
      <c r="F123" s="136" t="s">
        <v>125</v>
      </c>
      <c r="G123" s="137" t="s">
        <v>122</v>
      </c>
      <c r="H123" s="138">
        <v>0</v>
      </c>
      <c r="I123" s="139">
        <v>3.73</v>
      </c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0.216</v>
      </c>
      <c r="P123" s="143">
        <f>O123*H123</f>
        <v>0</v>
      </c>
      <c r="Q123" s="143">
        <v>0</v>
      </c>
      <c r="R123" s="143">
        <f>Q123*H123</f>
        <v>0</v>
      </c>
      <c r="S123" s="143">
        <v>0.23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117</v>
      </c>
      <c r="AT123" s="145" t="s">
        <v>113</v>
      </c>
      <c r="AU123" s="145" t="s">
        <v>118</v>
      </c>
      <c r="AY123" s="14" t="s">
        <v>110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118</v>
      </c>
      <c r="BK123" s="146">
        <f>ROUND(I123*H123,2)</f>
        <v>0</v>
      </c>
      <c r="BL123" s="14" t="s">
        <v>117</v>
      </c>
      <c r="BM123" s="145" t="s">
        <v>126</v>
      </c>
    </row>
    <row r="124" spans="1:65" s="2" customFormat="1" ht="24.2" customHeight="1">
      <c r="A124" s="26"/>
      <c r="B124" s="133"/>
      <c r="C124" s="134" t="s">
        <v>127</v>
      </c>
      <c r="D124" s="134" t="s">
        <v>113</v>
      </c>
      <c r="E124" s="135" t="s">
        <v>128</v>
      </c>
      <c r="F124" s="136" t="s">
        <v>129</v>
      </c>
      <c r="G124" s="137" t="s">
        <v>130</v>
      </c>
      <c r="H124" s="138">
        <v>26.062000000000001</v>
      </c>
      <c r="I124" s="139">
        <v>0</v>
      </c>
      <c r="J124" s="139">
        <f>ROUND(I124*H124,2)</f>
        <v>0</v>
      </c>
      <c r="K124" s="140"/>
      <c r="L124" s="27"/>
      <c r="M124" s="141" t="s">
        <v>1</v>
      </c>
      <c r="N124" s="142" t="s">
        <v>43</v>
      </c>
      <c r="O124" s="143">
        <v>0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118</v>
      </c>
      <c r="AY124" s="14" t="s">
        <v>110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118</v>
      </c>
      <c r="BK124" s="146">
        <f>ROUND(I124*H124,2)</f>
        <v>0</v>
      </c>
      <c r="BL124" s="14" t="s">
        <v>117</v>
      </c>
      <c r="BM124" s="145" t="s">
        <v>131</v>
      </c>
    </row>
    <row r="125" spans="1:65" s="12" customFormat="1" ht="22.9" customHeight="1">
      <c r="B125" s="121"/>
      <c r="D125" s="122" t="s">
        <v>76</v>
      </c>
      <c r="E125" s="131" t="s">
        <v>132</v>
      </c>
      <c r="F125" s="131" t="s">
        <v>133</v>
      </c>
      <c r="J125" s="132">
        <f>BK125</f>
        <v>0</v>
      </c>
      <c r="L125" s="121"/>
      <c r="M125" s="125"/>
      <c r="N125" s="126"/>
      <c r="O125" s="126"/>
      <c r="P125" s="127">
        <f>SUM(P126:P129)</f>
        <v>25.70138</v>
      </c>
      <c r="Q125" s="126"/>
      <c r="R125" s="127">
        <f>SUM(R126:R129)</f>
        <v>35.560279999999999</v>
      </c>
      <c r="S125" s="126"/>
      <c r="T125" s="128">
        <f>SUM(T126:T129)</f>
        <v>0</v>
      </c>
      <c r="AR125" s="122" t="s">
        <v>82</v>
      </c>
      <c r="AT125" s="129" t="s">
        <v>76</v>
      </c>
      <c r="AU125" s="129" t="s">
        <v>82</v>
      </c>
      <c r="AY125" s="122" t="s">
        <v>110</v>
      </c>
      <c r="BK125" s="130">
        <f>SUM(BK126:BK129)</f>
        <v>0</v>
      </c>
    </row>
    <row r="126" spans="1:65" s="2" customFormat="1" ht="37.9" customHeight="1">
      <c r="A126" s="26"/>
      <c r="B126" s="133"/>
      <c r="C126" s="134" t="s">
        <v>134</v>
      </c>
      <c r="D126" s="134" t="s">
        <v>113</v>
      </c>
      <c r="E126" s="135" t="s">
        <v>135</v>
      </c>
      <c r="F126" s="136" t="s">
        <v>136</v>
      </c>
      <c r="G126" s="137" t="s">
        <v>116</v>
      </c>
      <c r="H126" s="138">
        <v>25</v>
      </c>
      <c r="I126" s="139">
        <v>0</v>
      </c>
      <c r="J126" s="139">
        <f>ROUND(I126*H126,2)</f>
        <v>0</v>
      </c>
      <c r="K126" s="140"/>
      <c r="L126" s="27"/>
      <c r="M126" s="141" t="s">
        <v>1</v>
      </c>
      <c r="N126" s="142" t="s">
        <v>43</v>
      </c>
      <c r="O126" s="143">
        <v>0.36</v>
      </c>
      <c r="P126" s="143">
        <f>O126*H126</f>
        <v>9</v>
      </c>
      <c r="Q126" s="143">
        <v>0.22763</v>
      </c>
      <c r="R126" s="143">
        <f>Q126*H126</f>
        <v>5.6907499999999995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118</v>
      </c>
      <c r="AY126" s="14" t="s">
        <v>110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118</v>
      </c>
      <c r="BK126" s="146">
        <f>ROUND(I126*H126,2)</f>
        <v>0</v>
      </c>
      <c r="BL126" s="14" t="s">
        <v>117</v>
      </c>
      <c r="BM126" s="145" t="s">
        <v>137</v>
      </c>
    </row>
    <row r="127" spans="1:65" s="2" customFormat="1" ht="24.2" customHeight="1">
      <c r="A127" s="26"/>
      <c r="B127" s="133"/>
      <c r="C127" s="134" t="s">
        <v>138</v>
      </c>
      <c r="D127" s="134" t="s">
        <v>113</v>
      </c>
      <c r="E127" s="135" t="s">
        <v>139</v>
      </c>
      <c r="F127" s="136" t="s">
        <v>140</v>
      </c>
      <c r="G127" s="137" t="s">
        <v>116</v>
      </c>
      <c r="H127" s="138">
        <v>219</v>
      </c>
      <c r="I127" s="139">
        <v>0</v>
      </c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2.0200000000000001E-3</v>
      </c>
      <c r="P127" s="143">
        <f>O127*H127</f>
        <v>0.44238</v>
      </c>
      <c r="Q127" s="143">
        <v>8.0999999999999996E-4</v>
      </c>
      <c r="R127" s="143">
        <f>Q127*H127</f>
        <v>0.17738999999999999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117</v>
      </c>
      <c r="AT127" s="145" t="s">
        <v>113</v>
      </c>
      <c r="AU127" s="145" t="s">
        <v>118</v>
      </c>
      <c r="AY127" s="14" t="s">
        <v>110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118</v>
      </c>
      <c r="BK127" s="146">
        <f>ROUND(I127*H127,2)</f>
        <v>0</v>
      </c>
      <c r="BL127" s="14" t="s">
        <v>117</v>
      </c>
      <c r="BM127" s="145" t="s">
        <v>141</v>
      </c>
    </row>
    <row r="128" spans="1:65" s="2" customFormat="1" ht="24.2" customHeight="1">
      <c r="A128" s="26"/>
      <c r="B128" s="133"/>
      <c r="C128" s="134" t="s">
        <v>142</v>
      </c>
      <c r="D128" s="134" t="s">
        <v>113</v>
      </c>
      <c r="E128" s="135" t="s">
        <v>143</v>
      </c>
      <c r="F128" s="136" t="s">
        <v>144</v>
      </c>
      <c r="G128" s="137" t="s">
        <v>116</v>
      </c>
      <c r="H128" s="138">
        <v>219</v>
      </c>
      <c r="I128" s="139">
        <v>0</v>
      </c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7.0999999999999994E-2</v>
      </c>
      <c r="P128" s="143">
        <f>O128*H128</f>
        <v>15.548999999999999</v>
      </c>
      <c r="Q128" s="143">
        <v>0.12966</v>
      </c>
      <c r="R128" s="143">
        <f>Q128*H128</f>
        <v>28.39554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118</v>
      </c>
      <c r="AY128" s="14" t="s">
        <v>110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118</v>
      </c>
      <c r="BK128" s="146">
        <f>ROUND(I128*H128,2)</f>
        <v>0</v>
      </c>
      <c r="BL128" s="14" t="s">
        <v>117</v>
      </c>
      <c r="BM128" s="145" t="s">
        <v>145</v>
      </c>
    </row>
    <row r="129" spans="1:65" s="2" customFormat="1" ht="37.9" customHeight="1">
      <c r="A129" s="26"/>
      <c r="B129" s="133"/>
      <c r="C129" s="134" t="s">
        <v>146</v>
      </c>
      <c r="D129" s="134" t="s">
        <v>113</v>
      </c>
      <c r="E129" s="135" t="s">
        <v>147</v>
      </c>
      <c r="F129" s="153" t="s">
        <v>148</v>
      </c>
      <c r="G129" s="137" t="s">
        <v>116</v>
      </c>
      <c r="H129" s="138">
        <v>10</v>
      </c>
      <c r="I129" s="139">
        <v>0</v>
      </c>
      <c r="J129" s="139">
        <f>ROUND(I129*H129,2)</f>
        <v>0</v>
      </c>
      <c r="K129" s="140"/>
      <c r="L129" s="27"/>
      <c r="M129" s="141" t="s">
        <v>1</v>
      </c>
      <c r="N129" s="142" t="s">
        <v>43</v>
      </c>
      <c r="O129" s="143">
        <v>7.0999999999999994E-2</v>
      </c>
      <c r="P129" s="143">
        <f>O129*H129</f>
        <v>0.71</v>
      </c>
      <c r="Q129" s="143">
        <v>0.12966</v>
      </c>
      <c r="R129" s="143">
        <f>Q129*H129</f>
        <v>1.2966</v>
      </c>
      <c r="S129" s="143">
        <v>0</v>
      </c>
      <c r="T129" s="14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117</v>
      </c>
      <c r="AT129" s="145" t="s">
        <v>113</v>
      </c>
      <c r="AU129" s="145" t="s">
        <v>118</v>
      </c>
      <c r="AY129" s="14" t="s">
        <v>110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4" t="s">
        <v>118</v>
      </c>
      <c r="BK129" s="146">
        <f>ROUND(I129*H129,2)</f>
        <v>0</v>
      </c>
      <c r="BL129" s="14" t="s">
        <v>117</v>
      </c>
      <c r="BM129" s="145" t="s">
        <v>149</v>
      </c>
    </row>
    <row r="130" spans="1:65" s="12" customFormat="1" ht="22.9" hidden="1" customHeight="1">
      <c r="B130" s="121"/>
      <c r="D130" s="122" t="s">
        <v>76</v>
      </c>
      <c r="E130" s="131" t="s">
        <v>134</v>
      </c>
      <c r="F130" s="131" t="s">
        <v>150</v>
      </c>
      <c r="J130" s="132">
        <f>BK130</f>
        <v>0</v>
      </c>
      <c r="L130" s="121"/>
      <c r="M130" s="125"/>
      <c r="N130" s="126"/>
      <c r="O130" s="126"/>
      <c r="P130" s="127">
        <f>P131</f>
        <v>0</v>
      </c>
      <c r="Q130" s="126"/>
      <c r="R130" s="127">
        <f>R131</f>
        <v>0</v>
      </c>
      <c r="S130" s="126"/>
      <c r="T130" s="128">
        <f>T131</f>
        <v>0</v>
      </c>
      <c r="AR130" s="122" t="s">
        <v>82</v>
      </c>
      <c r="AT130" s="129" t="s">
        <v>76</v>
      </c>
      <c r="AU130" s="129" t="s">
        <v>82</v>
      </c>
      <c r="AY130" s="122" t="s">
        <v>110</v>
      </c>
      <c r="BK130" s="130">
        <f>BK131</f>
        <v>0</v>
      </c>
    </row>
    <row r="131" spans="1:65" s="2" customFormat="1" ht="24.2" hidden="1" customHeight="1">
      <c r="A131" s="26"/>
      <c r="B131" s="133"/>
      <c r="C131" s="134" t="s">
        <v>151</v>
      </c>
      <c r="D131" s="134" t="s">
        <v>113</v>
      </c>
      <c r="E131" s="135" t="s">
        <v>152</v>
      </c>
      <c r="F131" s="136" t="s">
        <v>153</v>
      </c>
      <c r="G131" s="137" t="s">
        <v>154</v>
      </c>
      <c r="H131" s="138">
        <v>0</v>
      </c>
      <c r="I131" s="139">
        <v>81.48</v>
      </c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3.6120000000000001</v>
      </c>
      <c r="P131" s="143">
        <f>O131*H131</f>
        <v>0</v>
      </c>
      <c r="Q131" s="143">
        <v>0.41064000000000001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117</v>
      </c>
      <c r="AT131" s="145" t="s">
        <v>113</v>
      </c>
      <c r="AU131" s="145" t="s">
        <v>118</v>
      </c>
      <c r="AY131" s="14" t="s">
        <v>110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118</v>
      </c>
      <c r="BK131" s="146">
        <f>ROUND(I131*H131,2)</f>
        <v>0</v>
      </c>
      <c r="BL131" s="14" t="s">
        <v>117</v>
      </c>
      <c r="BM131" s="145" t="s">
        <v>155</v>
      </c>
    </row>
    <row r="132" spans="1:65" s="12" customFormat="1" ht="22.9" customHeight="1">
      <c r="B132" s="121"/>
      <c r="D132" s="122" t="s">
        <v>76</v>
      </c>
      <c r="E132" s="131" t="s">
        <v>138</v>
      </c>
      <c r="F132" s="131" t="s">
        <v>156</v>
      </c>
      <c r="J132" s="132">
        <f>BK132</f>
        <v>0</v>
      </c>
      <c r="L132" s="121"/>
      <c r="M132" s="125"/>
      <c r="N132" s="126"/>
      <c r="O132" s="126"/>
      <c r="P132" s="127">
        <f>SUM(P133:P140)</f>
        <v>11.71916</v>
      </c>
      <c r="Q132" s="126"/>
      <c r="R132" s="127">
        <f>SUM(R133:R140)</f>
        <v>0</v>
      </c>
      <c r="S132" s="126"/>
      <c r="T132" s="128">
        <f>SUM(T133:T140)</f>
        <v>0</v>
      </c>
      <c r="AR132" s="122" t="s">
        <v>82</v>
      </c>
      <c r="AT132" s="129" t="s">
        <v>76</v>
      </c>
      <c r="AU132" s="129" t="s">
        <v>82</v>
      </c>
      <c r="AY132" s="122" t="s">
        <v>110</v>
      </c>
      <c r="BK132" s="130">
        <f>SUM(BK133:BK140)</f>
        <v>0</v>
      </c>
    </row>
    <row r="133" spans="1:65" s="2" customFormat="1" ht="37.9" customHeight="1">
      <c r="A133" s="26"/>
      <c r="B133" s="133"/>
      <c r="C133" s="134" t="s">
        <v>117</v>
      </c>
      <c r="D133" s="134" t="s">
        <v>113</v>
      </c>
      <c r="E133" s="135" t="s">
        <v>157</v>
      </c>
      <c r="F133" s="136" t="s">
        <v>158</v>
      </c>
      <c r="G133" s="137" t="s">
        <v>122</v>
      </c>
      <c r="H133" s="138">
        <v>10</v>
      </c>
      <c r="I133" s="139">
        <v>0</v>
      </c>
      <c r="J133" s="139">
        <f t="shared" ref="J133:J140" si="0">ROUND(I133*H133,2)</f>
        <v>0</v>
      </c>
      <c r="K133" s="140"/>
      <c r="L133" s="27"/>
      <c r="M133" s="141" t="s">
        <v>1</v>
      </c>
      <c r="N133" s="142" t="s">
        <v>43</v>
      </c>
      <c r="O133" s="143">
        <v>6.3E-2</v>
      </c>
      <c r="P133" s="143">
        <f t="shared" ref="P133:P140" si="1">O133*H133</f>
        <v>0.63</v>
      </c>
      <c r="Q133" s="143">
        <v>0</v>
      </c>
      <c r="R133" s="143">
        <f t="shared" ref="R133:R140" si="2">Q133*H133</f>
        <v>0</v>
      </c>
      <c r="S133" s="143">
        <v>0</v>
      </c>
      <c r="T133" s="144">
        <f t="shared" ref="T133:T140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118</v>
      </c>
      <c r="AY133" s="14" t="s">
        <v>110</v>
      </c>
      <c r="BE133" s="146">
        <f t="shared" ref="BE133:BE140" si="4">IF(N133="základná",J133,0)</f>
        <v>0</v>
      </c>
      <c r="BF133" s="146">
        <f t="shared" ref="BF133:BF140" si="5">IF(N133="znížená",J133,0)</f>
        <v>0</v>
      </c>
      <c r="BG133" s="146">
        <f t="shared" ref="BG133:BG140" si="6">IF(N133="zákl. prenesená",J133,0)</f>
        <v>0</v>
      </c>
      <c r="BH133" s="146">
        <f t="shared" ref="BH133:BH140" si="7">IF(N133="zníž. prenesená",J133,0)</f>
        <v>0</v>
      </c>
      <c r="BI133" s="146">
        <f t="shared" ref="BI133:BI140" si="8">IF(N133="nulová",J133,0)</f>
        <v>0</v>
      </c>
      <c r="BJ133" s="14" t="s">
        <v>118</v>
      </c>
      <c r="BK133" s="146">
        <f t="shared" ref="BK133:BK140" si="9">ROUND(I133*H133,2)</f>
        <v>0</v>
      </c>
      <c r="BL133" s="14" t="s">
        <v>117</v>
      </c>
      <c r="BM133" s="145" t="s">
        <v>159</v>
      </c>
    </row>
    <row r="134" spans="1:65" s="2" customFormat="1" ht="24.2" customHeight="1">
      <c r="A134" s="26"/>
      <c r="B134" s="133"/>
      <c r="C134" s="134" t="s">
        <v>160</v>
      </c>
      <c r="D134" s="134" t="s">
        <v>113</v>
      </c>
      <c r="E134" s="135" t="s">
        <v>161</v>
      </c>
      <c r="F134" s="136" t="s">
        <v>162</v>
      </c>
      <c r="G134" s="137" t="s">
        <v>122</v>
      </c>
      <c r="H134" s="138">
        <v>16</v>
      </c>
      <c r="I134" s="139">
        <v>0</v>
      </c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0.185</v>
      </c>
      <c r="P134" s="143">
        <f t="shared" si="1"/>
        <v>2.96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117</v>
      </c>
      <c r="AT134" s="145" t="s">
        <v>113</v>
      </c>
      <c r="AU134" s="145" t="s">
        <v>118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118</v>
      </c>
      <c r="BK134" s="146">
        <f t="shared" si="9"/>
        <v>0</v>
      </c>
      <c r="BL134" s="14" t="s">
        <v>117</v>
      </c>
      <c r="BM134" s="145" t="s">
        <v>163</v>
      </c>
    </row>
    <row r="135" spans="1:65" s="2" customFormat="1" ht="24.2" hidden="1" customHeight="1">
      <c r="A135" s="26"/>
      <c r="B135" s="133"/>
      <c r="C135" s="134" t="s">
        <v>164</v>
      </c>
      <c r="D135" s="134" t="s">
        <v>113</v>
      </c>
      <c r="E135" s="135" t="s">
        <v>165</v>
      </c>
      <c r="F135" s="136" t="s">
        <v>166</v>
      </c>
      <c r="G135" s="137" t="s">
        <v>154</v>
      </c>
      <c r="H135" s="138">
        <v>0</v>
      </c>
      <c r="I135" s="139">
        <v>47.06</v>
      </c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0.54900000000000004</v>
      </c>
      <c r="P135" s="143">
        <f t="shared" si="1"/>
        <v>0</v>
      </c>
      <c r="Q135" s="143">
        <v>1.6167899999999999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118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118</v>
      </c>
      <c r="BK135" s="146">
        <f t="shared" si="9"/>
        <v>0</v>
      </c>
      <c r="BL135" s="14" t="s">
        <v>117</v>
      </c>
      <c r="BM135" s="145" t="s">
        <v>167</v>
      </c>
    </row>
    <row r="136" spans="1:65" s="2" customFormat="1" ht="24.2" customHeight="1">
      <c r="A136" s="26"/>
      <c r="B136" s="133"/>
      <c r="C136" s="134" t="s">
        <v>168</v>
      </c>
      <c r="D136" s="134" t="s">
        <v>113</v>
      </c>
      <c r="E136" s="135" t="s">
        <v>169</v>
      </c>
      <c r="F136" s="136" t="s">
        <v>170</v>
      </c>
      <c r="G136" s="137" t="s">
        <v>116</v>
      </c>
      <c r="H136" s="138">
        <v>219</v>
      </c>
      <c r="I136" s="139">
        <v>0</v>
      </c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1.2E-2</v>
      </c>
      <c r="P136" s="143">
        <f t="shared" si="1"/>
        <v>2.6280000000000001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117</v>
      </c>
      <c r="AT136" s="145" t="s">
        <v>113</v>
      </c>
      <c r="AU136" s="145" t="s">
        <v>118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118</v>
      </c>
      <c r="BK136" s="146">
        <f t="shared" si="9"/>
        <v>0</v>
      </c>
      <c r="BL136" s="14" t="s">
        <v>117</v>
      </c>
      <c r="BM136" s="145" t="s">
        <v>171</v>
      </c>
    </row>
    <row r="137" spans="1:65" s="2" customFormat="1" ht="37.9" customHeight="1">
      <c r="A137" s="26"/>
      <c r="B137" s="133"/>
      <c r="C137" s="134" t="s">
        <v>172</v>
      </c>
      <c r="D137" s="134" t="s">
        <v>113</v>
      </c>
      <c r="E137" s="135" t="s">
        <v>173</v>
      </c>
      <c r="F137" s="136" t="s">
        <v>174</v>
      </c>
      <c r="G137" s="137" t="s">
        <v>116</v>
      </c>
      <c r="H137" s="138">
        <v>219</v>
      </c>
      <c r="I137" s="139">
        <v>0</v>
      </c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2.3999999999999998E-3</v>
      </c>
      <c r="P137" s="143">
        <f t="shared" si="1"/>
        <v>0.52559999999999996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118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118</v>
      </c>
      <c r="BK137" s="146">
        <f t="shared" si="9"/>
        <v>0</v>
      </c>
      <c r="BL137" s="14" t="s">
        <v>117</v>
      </c>
      <c r="BM137" s="145" t="s">
        <v>175</v>
      </c>
    </row>
    <row r="138" spans="1:65" s="2" customFormat="1" ht="24.2" customHeight="1">
      <c r="A138" s="26"/>
      <c r="B138" s="133"/>
      <c r="C138" s="134" t="s">
        <v>176</v>
      </c>
      <c r="D138" s="134" t="s">
        <v>113</v>
      </c>
      <c r="E138" s="135" t="s">
        <v>177</v>
      </c>
      <c r="F138" s="136" t="s">
        <v>178</v>
      </c>
      <c r="G138" s="137" t="s">
        <v>130</v>
      </c>
      <c r="H138" s="138">
        <v>25.141999999999999</v>
      </c>
      <c r="I138" s="139">
        <v>0</v>
      </c>
      <c r="J138" s="139">
        <f t="shared" si="0"/>
        <v>0</v>
      </c>
      <c r="K138" s="140"/>
      <c r="L138" s="27"/>
      <c r="M138" s="141" t="s">
        <v>1</v>
      </c>
      <c r="N138" s="142" t="s">
        <v>43</v>
      </c>
      <c r="O138" s="143">
        <v>3.1E-2</v>
      </c>
      <c r="P138" s="143">
        <f t="shared" si="1"/>
        <v>0.77940199999999993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117</v>
      </c>
      <c r="AT138" s="145" t="s">
        <v>113</v>
      </c>
      <c r="AU138" s="145" t="s">
        <v>118</v>
      </c>
      <c r="AY138" s="14" t="s">
        <v>110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118</v>
      </c>
      <c r="BK138" s="146">
        <f t="shared" si="9"/>
        <v>0</v>
      </c>
      <c r="BL138" s="14" t="s">
        <v>117</v>
      </c>
      <c r="BM138" s="145" t="s">
        <v>179</v>
      </c>
    </row>
    <row r="139" spans="1:65" s="2" customFormat="1" ht="24.2" customHeight="1">
      <c r="A139" s="26"/>
      <c r="B139" s="133"/>
      <c r="C139" s="134" t="s">
        <v>180</v>
      </c>
      <c r="D139" s="134" t="s">
        <v>113</v>
      </c>
      <c r="E139" s="135" t="s">
        <v>181</v>
      </c>
      <c r="F139" s="136" t="s">
        <v>182</v>
      </c>
      <c r="G139" s="137" t="s">
        <v>130</v>
      </c>
      <c r="H139" s="138">
        <v>75</v>
      </c>
      <c r="I139" s="139">
        <v>0</v>
      </c>
      <c r="J139" s="139">
        <f t="shared" si="0"/>
        <v>0</v>
      </c>
      <c r="K139" s="140"/>
      <c r="L139" s="27"/>
      <c r="M139" s="141" t="s">
        <v>1</v>
      </c>
      <c r="N139" s="142" t="s">
        <v>43</v>
      </c>
      <c r="O139" s="143">
        <v>6.0000000000000001E-3</v>
      </c>
      <c r="P139" s="143">
        <f t="shared" si="1"/>
        <v>0.45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117</v>
      </c>
      <c r="AT139" s="145" t="s">
        <v>113</v>
      </c>
      <c r="AU139" s="145" t="s">
        <v>118</v>
      </c>
      <c r="AY139" s="14" t="s">
        <v>110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118</v>
      </c>
      <c r="BK139" s="146">
        <f t="shared" si="9"/>
        <v>0</v>
      </c>
      <c r="BL139" s="14" t="s">
        <v>117</v>
      </c>
      <c r="BM139" s="145" t="s">
        <v>183</v>
      </c>
    </row>
    <row r="140" spans="1:65" s="2" customFormat="1" ht="24.2" customHeight="1">
      <c r="A140" s="26"/>
      <c r="B140" s="133"/>
      <c r="C140" s="134" t="s">
        <v>184</v>
      </c>
      <c r="D140" s="134" t="s">
        <v>113</v>
      </c>
      <c r="E140" s="135" t="s">
        <v>185</v>
      </c>
      <c r="F140" s="136" t="s">
        <v>186</v>
      </c>
      <c r="G140" s="137" t="s">
        <v>130</v>
      </c>
      <c r="H140" s="138">
        <v>25.141999999999999</v>
      </c>
      <c r="I140" s="139">
        <v>0</v>
      </c>
      <c r="J140" s="139">
        <f t="shared" si="0"/>
        <v>0</v>
      </c>
      <c r="K140" s="140"/>
      <c r="L140" s="27"/>
      <c r="M140" s="141" t="s">
        <v>1</v>
      </c>
      <c r="N140" s="142" t="s">
        <v>43</v>
      </c>
      <c r="O140" s="143">
        <v>0.14899999999999999</v>
      </c>
      <c r="P140" s="143">
        <f t="shared" si="1"/>
        <v>3.7461579999999999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117</v>
      </c>
      <c r="AT140" s="145" t="s">
        <v>113</v>
      </c>
      <c r="AU140" s="145" t="s">
        <v>118</v>
      </c>
      <c r="AY140" s="14" t="s">
        <v>110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118</v>
      </c>
      <c r="BK140" s="146">
        <f t="shared" si="9"/>
        <v>0</v>
      </c>
      <c r="BL140" s="14" t="s">
        <v>117</v>
      </c>
      <c r="BM140" s="145" t="s">
        <v>187</v>
      </c>
    </row>
    <row r="141" spans="1:65" s="12" customFormat="1" ht="22.9" customHeight="1">
      <c r="B141" s="121"/>
      <c r="D141" s="122" t="s">
        <v>76</v>
      </c>
      <c r="E141" s="131" t="s">
        <v>188</v>
      </c>
      <c r="F141" s="131" t="s">
        <v>189</v>
      </c>
      <c r="J141" s="132">
        <f>BK141</f>
        <v>0</v>
      </c>
      <c r="L141" s="121"/>
      <c r="M141" s="125"/>
      <c r="N141" s="126"/>
      <c r="O141" s="126"/>
      <c r="P141" s="127">
        <f>SUM(P142:P143)</f>
        <v>6.4624000000000006</v>
      </c>
      <c r="Q141" s="126"/>
      <c r="R141" s="127">
        <f>SUM(R142:R143)</f>
        <v>0</v>
      </c>
      <c r="S141" s="126"/>
      <c r="T141" s="128">
        <f>SUM(T142:T143)</f>
        <v>0</v>
      </c>
      <c r="AR141" s="122" t="s">
        <v>82</v>
      </c>
      <c r="AT141" s="129" t="s">
        <v>76</v>
      </c>
      <c r="AU141" s="129" t="s">
        <v>82</v>
      </c>
      <c r="AY141" s="122" t="s">
        <v>110</v>
      </c>
      <c r="BK141" s="130">
        <f>SUM(BK142:BK143)</f>
        <v>0</v>
      </c>
    </row>
    <row r="142" spans="1:65" s="2" customFormat="1" ht="24.2" customHeight="1">
      <c r="A142" s="26"/>
      <c r="B142" s="133"/>
      <c r="C142" s="134" t="s">
        <v>190</v>
      </c>
      <c r="D142" s="134" t="s">
        <v>113</v>
      </c>
      <c r="E142" s="135" t="s">
        <v>191</v>
      </c>
      <c r="F142" s="136" t="s">
        <v>192</v>
      </c>
      <c r="G142" s="137" t="s">
        <v>130</v>
      </c>
      <c r="H142" s="138">
        <v>35.56</v>
      </c>
      <c r="I142" s="139">
        <v>0</v>
      </c>
      <c r="J142" s="139">
        <f>ROUND(I142*H142,2)</f>
        <v>0</v>
      </c>
      <c r="K142" s="140"/>
      <c r="L142" s="27"/>
      <c r="M142" s="141" t="s">
        <v>1</v>
      </c>
      <c r="N142" s="142" t="s">
        <v>43</v>
      </c>
      <c r="O142" s="143">
        <v>0.04</v>
      </c>
      <c r="P142" s="143">
        <f>O142*H142</f>
        <v>1.4224000000000001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117</v>
      </c>
      <c r="AT142" s="145" t="s">
        <v>113</v>
      </c>
      <c r="AU142" s="145" t="s">
        <v>118</v>
      </c>
      <c r="AY142" s="14" t="s">
        <v>110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4" t="s">
        <v>118</v>
      </c>
      <c r="BK142" s="146">
        <f>ROUND(I142*H142,2)</f>
        <v>0</v>
      </c>
      <c r="BL142" s="14" t="s">
        <v>117</v>
      </c>
      <c r="BM142" s="145" t="s">
        <v>193</v>
      </c>
    </row>
    <row r="143" spans="1:65" s="2" customFormat="1" ht="37.9" customHeight="1">
      <c r="A143" s="26"/>
      <c r="B143" s="133"/>
      <c r="C143" s="134" t="s">
        <v>194</v>
      </c>
      <c r="D143" s="134" t="s">
        <v>113</v>
      </c>
      <c r="E143" s="135" t="s">
        <v>195</v>
      </c>
      <c r="F143" s="136" t="s">
        <v>196</v>
      </c>
      <c r="G143" s="137" t="s">
        <v>130</v>
      </c>
      <c r="H143" s="138">
        <v>280</v>
      </c>
      <c r="I143" s="139">
        <v>0</v>
      </c>
      <c r="J143" s="139">
        <f>ROUND(I143*H143,2)</f>
        <v>0</v>
      </c>
      <c r="K143" s="140"/>
      <c r="L143" s="27"/>
      <c r="M143" s="147" t="s">
        <v>1</v>
      </c>
      <c r="N143" s="148" t="s">
        <v>43</v>
      </c>
      <c r="O143" s="149">
        <v>1.7999999999999999E-2</v>
      </c>
      <c r="P143" s="149">
        <f>O143*H143</f>
        <v>5.04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117</v>
      </c>
      <c r="AT143" s="145" t="s">
        <v>113</v>
      </c>
      <c r="AU143" s="145" t="s">
        <v>118</v>
      </c>
      <c r="AY143" s="14" t="s">
        <v>110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4" t="s">
        <v>118</v>
      </c>
      <c r="BK143" s="146">
        <f>ROUND(I143*H143,2)</f>
        <v>0</v>
      </c>
      <c r="BL143" s="14" t="s">
        <v>117</v>
      </c>
      <c r="BM143" s="145" t="s">
        <v>197</v>
      </c>
    </row>
    <row r="144" spans="1:65" s="2" customFormat="1" ht="6.95" customHeight="1">
      <c r="A144" s="26"/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17:K143" xr:uid="{00000000-0009-0000-0000-000001000000}"/>
  <mergeCells count="6">
    <mergeCell ref="E7:I7"/>
    <mergeCell ref="E110:I110"/>
    <mergeCell ref="L2:V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MILO-06-2021 - Rekonštruk...</vt:lpstr>
      <vt:lpstr>'MILO-06-2021 - Rekonštruk...'!Názvy_tlače</vt:lpstr>
      <vt:lpstr>'Rekapitulácia stavby'!Názvy_tlače</vt:lpstr>
      <vt:lpstr>'MILO-06-2021 - Rekonštruk...'!Oblasť_tlače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Baranec</cp:lastModifiedBy>
  <cp:lastPrinted>2021-06-15T06:55:59Z</cp:lastPrinted>
  <dcterms:created xsi:type="dcterms:W3CDTF">2021-06-10T06:11:28Z</dcterms:created>
  <dcterms:modified xsi:type="dcterms:W3CDTF">2021-06-19T10:03:14Z</dcterms:modified>
</cp:coreProperties>
</file>