
<file path=[Content_Types].xml><?xml version="1.0" encoding="utf-8"?>
<Types xmlns="http://schemas.openxmlformats.org/package/2006/content-types"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LENOVO\Desktop\MsÚ\Baranec\Cesty a chodníky-O+Ú\Opravy MK 2021\Verejné obstarávanie 2021\do DNS\7-VV-chodník Hviezdoslavova od BD 280 po ul. A.Kmeťa\"/>
    </mc:Choice>
  </mc:AlternateContent>
  <xr:revisionPtr revIDLastSave="0" documentId="13_ncr:1_{2FFEC651-43E8-43E8-929F-BF053F5B09FB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Rekapitulácia stavby" sheetId="1" state="veryHidden" r:id="rId1"/>
    <sheet name="MILO-06-2021 - Rekonštruk..." sheetId="2" r:id="rId2"/>
  </sheets>
  <definedNames>
    <definedName name="_xlnm._FilterDatabase" localSheetId="1" hidden="1">'MILO-06-2021 - Rekonštruk...'!$C$117:$K$142</definedName>
    <definedName name="_xlnm.Print_Titles" localSheetId="1">'MILO-06-2021 - Rekonštruk...'!$117:$117</definedName>
    <definedName name="_xlnm.Print_Titles" localSheetId="0">'Rekapitulácia stavby'!$92:$92</definedName>
    <definedName name="_xlnm.Print_Area" localSheetId="1">'MILO-06-2021 - Rekonštruk...'!$C$4:$J$76,'MILO-06-2021 - Rekonštruk...'!$C$82:$J$101,'MILO-06-2021 - Rekonštruk...'!$C$107:$J$142</definedName>
    <definedName name="_xlnm.Print_Area" localSheetId="0">'Rekapitulácia stavby'!$D$4:$AO$76,'Rekapitulácia stavby'!$C$82:$AQ$96</definedName>
  </definedNames>
  <calcPr calcId="191029"/>
</workbook>
</file>

<file path=xl/calcChain.xml><?xml version="1.0" encoding="utf-8"?>
<calcChain xmlns="http://schemas.openxmlformats.org/spreadsheetml/2006/main">
  <c r="J10" i="2" l="1"/>
  <c r="J35" i="2" l="1"/>
  <c r="J34" i="2"/>
  <c r="AY95" i="1"/>
  <c r="J33" i="2"/>
  <c r="AX95" i="1" s="1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1" i="2"/>
  <c r="BH131" i="2"/>
  <c r="BG131" i="2"/>
  <c r="BE131" i="2"/>
  <c r="T131" i="2"/>
  <c r="T130" i="2" s="1"/>
  <c r="R131" i="2"/>
  <c r="R130" i="2"/>
  <c r="P131" i="2"/>
  <c r="P130" i="2" s="1"/>
  <c r="BI129" i="2"/>
  <c r="BH129" i="2"/>
  <c r="BG129" i="2"/>
  <c r="BE129" i="2"/>
  <c r="T129" i="2"/>
  <c r="R129" i="2"/>
  <c r="P129" i="2"/>
  <c r="BI128" i="2"/>
  <c r="BH128" i="2"/>
  <c r="BG128" i="2"/>
  <c r="BE128" i="2"/>
  <c r="T128" i="2"/>
  <c r="R128" i="2"/>
  <c r="P128" i="2"/>
  <c r="BI127" i="2"/>
  <c r="BH127" i="2"/>
  <c r="BG127" i="2"/>
  <c r="BE127" i="2"/>
  <c r="T127" i="2"/>
  <c r="R127" i="2"/>
  <c r="P127" i="2"/>
  <c r="BI126" i="2"/>
  <c r="BH126" i="2"/>
  <c r="BG126" i="2"/>
  <c r="BE126" i="2"/>
  <c r="T126" i="2"/>
  <c r="R126" i="2"/>
  <c r="P126" i="2"/>
  <c r="BI124" i="2"/>
  <c r="BH124" i="2"/>
  <c r="BG124" i="2"/>
  <c r="BE124" i="2"/>
  <c r="T124" i="2"/>
  <c r="R124" i="2"/>
  <c r="P124" i="2"/>
  <c r="BI123" i="2"/>
  <c r="BH123" i="2"/>
  <c r="BG123" i="2"/>
  <c r="BE123" i="2"/>
  <c r="T123" i="2"/>
  <c r="R123" i="2"/>
  <c r="P123" i="2"/>
  <c r="BI122" i="2"/>
  <c r="BH122" i="2"/>
  <c r="BG122" i="2"/>
  <c r="BE122" i="2"/>
  <c r="T122" i="2"/>
  <c r="R122" i="2"/>
  <c r="P122" i="2"/>
  <c r="BI121" i="2"/>
  <c r="BH121" i="2"/>
  <c r="BG121" i="2"/>
  <c r="BE121" i="2"/>
  <c r="T121" i="2"/>
  <c r="R121" i="2"/>
  <c r="P121" i="2"/>
  <c r="J115" i="2"/>
  <c r="J114" i="2"/>
  <c r="F114" i="2"/>
  <c r="F112" i="2"/>
  <c r="E110" i="2"/>
  <c r="J90" i="2"/>
  <c r="J89" i="2"/>
  <c r="F89" i="2"/>
  <c r="F87" i="2"/>
  <c r="E85" i="2"/>
  <c r="J16" i="2"/>
  <c r="E16" i="2"/>
  <c r="F115" i="2"/>
  <c r="J15" i="2"/>
  <c r="J112" i="2"/>
  <c r="L90" i="1"/>
  <c r="AM90" i="1"/>
  <c r="AM89" i="1"/>
  <c r="L89" i="1"/>
  <c r="AM87" i="1"/>
  <c r="L87" i="1"/>
  <c r="L85" i="1"/>
  <c r="L84" i="1"/>
  <c r="J142" i="2"/>
  <c r="J141" i="2"/>
  <c r="J138" i="2"/>
  <c r="J137" i="2"/>
  <c r="BK135" i="2"/>
  <c r="J133" i="2"/>
  <c r="BK129" i="2"/>
  <c r="J128" i="2"/>
  <c r="J126" i="2"/>
  <c r="J121" i="2"/>
  <c r="J139" i="2"/>
  <c r="BK136" i="2"/>
  <c r="J135" i="2"/>
  <c r="BK134" i="2"/>
  <c r="J131" i="2"/>
  <c r="J127" i="2"/>
  <c r="BK124" i="2"/>
  <c r="BK123" i="2"/>
  <c r="AS94" i="1"/>
  <c r="BK142" i="2"/>
  <c r="BK141" i="2"/>
  <c r="BK137" i="2"/>
  <c r="J136" i="2"/>
  <c r="BK133" i="2"/>
  <c r="BK131" i="2"/>
  <c r="J129" i="2"/>
  <c r="BK128" i="2"/>
  <c r="BK126" i="2"/>
  <c r="J122" i="2"/>
  <c r="BK121" i="2"/>
  <c r="BK139" i="2"/>
  <c r="BK138" i="2"/>
  <c r="J134" i="2"/>
  <c r="BK127" i="2"/>
  <c r="J124" i="2"/>
  <c r="J123" i="2"/>
  <c r="BK122" i="2"/>
  <c r="BK140" i="2" l="1"/>
  <c r="J140" i="2" s="1"/>
  <c r="J100" i="2" s="1"/>
  <c r="P140" i="2"/>
  <c r="R140" i="2"/>
  <c r="BK120" i="2"/>
  <c r="J120" i="2" s="1"/>
  <c r="J96" i="2" s="1"/>
  <c r="P120" i="2"/>
  <c r="R120" i="2"/>
  <c r="T120" i="2"/>
  <c r="BK125" i="2"/>
  <c r="J125" i="2" s="1"/>
  <c r="J97" i="2" s="1"/>
  <c r="P125" i="2"/>
  <c r="R125" i="2"/>
  <c r="T125" i="2"/>
  <c r="BK132" i="2"/>
  <c r="J132" i="2" s="1"/>
  <c r="J99" i="2" s="1"/>
  <c r="P132" i="2"/>
  <c r="R132" i="2"/>
  <c r="T132" i="2"/>
  <c r="T140" i="2"/>
  <c r="BF121" i="2"/>
  <c r="BF122" i="2"/>
  <c r="BF124" i="2"/>
  <c r="BF126" i="2"/>
  <c r="BF128" i="2"/>
  <c r="BF129" i="2"/>
  <c r="BF127" i="2"/>
  <c r="BF135" i="2"/>
  <c r="J87" i="2"/>
  <c r="BF136" i="2"/>
  <c r="F90" i="2"/>
  <c r="BF123" i="2"/>
  <c r="BF131" i="2"/>
  <c r="BF133" i="2"/>
  <c r="BF134" i="2"/>
  <c r="BF137" i="2"/>
  <c r="BF138" i="2"/>
  <c r="BF139" i="2"/>
  <c r="BF141" i="2"/>
  <c r="BF142" i="2"/>
  <c r="BK130" i="2"/>
  <c r="J130" i="2" s="1"/>
  <c r="J98" i="2" s="1"/>
  <c r="F33" i="2"/>
  <c r="BB95" i="1" s="1"/>
  <c r="BB94" i="1" s="1"/>
  <c r="W31" i="1" s="1"/>
  <c r="F35" i="2"/>
  <c r="BD95" i="1" s="1"/>
  <c r="BD94" i="1" s="1"/>
  <c r="W33" i="1" s="1"/>
  <c r="F31" i="2"/>
  <c r="AZ95" i="1" s="1"/>
  <c r="AZ94" i="1" s="1"/>
  <c r="W29" i="1" s="1"/>
  <c r="J31" i="2"/>
  <c r="AV95" i="1" s="1"/>
  <c r="F34" i="2"/>
  <c r="BC95" i="1" s="1"/>
  <c r="BC94" i="1" s="1"/>
  <c r="AY94" i="1" s="1"/>
  <c r="R119" i="2" l="1"/>
  <c r="R118" i="2" s="1"/>
  <c r="P119" i="2"/>
  <c r="P118" i="2" s="1"/>
  <c r="AU95" i="1" s="1"/>
  <c r="AU94" i="1" s="1"/>
  <c r="T119" i="2"/>
  <c r="T118" i="2" s="1"/>
  <c r="BK119" i="2"/>
  <c r="J119" i="2" s="1"/>
  <c r="J95" i="2" s="1"/>
  <c r="W32" i="1"/>
  <c r="J32" i="2"/>
  <c r="AW95" i="1" s="1"/>
  <c r="AT95" i="1" s="1"/>
  <c r="AV94" i="1"/>
  <c r="AK29" i="1" s="1"/>
  <c r="AX94" i="1"/>
  <c r="F32" i="2"/>
  <c r="BA95" i="1" s="1"/>
  <c r="BA94" i="1" s="1"/>
  <c r="AW94" i="1" s="1"/>
  <c r="AK30" i="1" s="1"/>
  <c r="BK118" i="2" l="1"/>
  <c r="J118" i="2" s="1"/>
  <c r="J94" i="2" s="1"/>
  <c r="AT94" i="1"/>
  <c r="W30" i="1"/>
  <c r="J28" i="2" l="1"/>
  <c r="AG95" i="1" s="1"/>
  <c r="AG94" i="1" s="1"/>
  <c r="AK26" i="1" s="1"/>
  <c r="AK35" i="1" s="1"/>
  <c r="AN95" i="1" l="1"/>
  <c r="J37" i="2"/>
  <c r="AN94" i="1"/>
</calcChain>
</file>

<file path=xl/sharedStrings.xml><?xml version="1.0" encoding="utf-8"?>
<sst xmlns="http://schemas.openxmlformats.org/spreadsheetml/2006/main" count="542" uniqueCount="196">
  <si>
    <t>Export Komplet</t>
  </si>
  <si>
    <t/>
  </si>
  <si>
    <t>2.0</t>
  </si>
  <si>
    <t>False</t>
  </si>
  <si>
    <t>{9adebb44-66ab-40c8-95b9-b61fda0c09eb}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</si>
  <si>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</si>
  <si>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</si>
  <si>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</si>
  <si>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</si>
  <si>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</si>
  <si>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</si>
  <si>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</si>
  <si>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MILO/06/2021</t>
  </si>
  <si>
    <t>Stavba:</t>
  </si>
  <si>
    <t>Rekonštrukcia chodníka naPOH od BD 280 po ul.A. Kmeťa  - 625 m2</t>
  </si>
  <si>
    <t>JKSO:</t>
  </si>
  <si>
    <t>KS:</t>
  </si>
  <si>
    <t>Miesto:</t>
  </si>
  <si>
    <t>Žiar nad Hronom</t>
  </si>
  <si>
    <t>Dátum:</t>
  </si>
  <si>
    <t>1. 6. 2021</t>
  </si>
  <si>
    <t>Objednávateľ:</t>
  </si>
  <si>
    <t>IČO:</t>
  </si>
  <si>
    <t>0031125</t>
  </si>
  <si>
    <t>Mesto Žiar nad Hronom - Ing. Baranec</t>
  </si>
  <si>
    <t>IČ DPH:</t>
  </si>
  <si>
    <t>2021339463</t>
  </si>
  <si>
    <t>Zhotoviteľ:</t>
  </si>
  <si>
    <t xml:space="preserve"> </t>
  </si>
  <si>
    <t>Projektant:</t>
  </si>
  <si>
    <t>geodetické zameranie</t>
  </si>
  <si>
    <t>True</t>
  </si>
  <si>
    <t>Spracovateľ:</t>
  </si>
  <si>
    <t>31609651</t>
  </si>
  <si>
    <t>TECHNICKÉ SLUŽBY Žiar nad Hronom, spol. s.r.o</t>
  </si>
  <si>
    <t>SK2020479714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</si>
  <si>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</si>
  <si>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</si>
  <si>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</si>
  <si>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</si>
  <si>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</si>
  <si>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</si>
  <si>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</si>
  <si>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</si>
  <si>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</si>
  <si>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</si>
  <si>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</si>
  <si>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</si>
  <si>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</si>
  <si>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</si>
  <si>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</si>
  <si>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</si>
  <si>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</si>
  <si>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</si>
  <si>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</si>
  <si>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</si>
  <si>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</si>
  <si>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</si>
  <si>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</si>
  <si>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</si>
  <si>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</si>
  <si>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</si>
  <si>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</si>
  <si>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</si>
  <si>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</si>
  <si>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</si>
  <si>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</si>
  <si>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</si>
  <si>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</si>
  <si>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</si>
  <si>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</si>
  <si>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</si>
  <si>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</si>
  <si>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</si>
  <si>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</si>
  <si>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</si>
  <si>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</si>
  <si>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</si>
  <si>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</si>
  <si>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</si>
  <si>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</si>
  <si>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</si>
  <si>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</si>
  <si>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</si>
  <si>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</si>
  <si>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</si>
  <si>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</si>
  <si>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</si>
  <si>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</si>
  <si>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</si>
  <si>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</si>
  <si>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</si>
  <si>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5 - Komunikácie</t>
  </si>
  <si>
    <t xml:space="preserve">    8 - Rúrové vedenie</t>
  </si>
  <si>
    <t xml:space="preserve">    9 - Ostatné konštrukcie a práce-búranie</t>
  </si>
  <si>
    <t xml:space="preserve">    99 - Presun hmôt HSV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</si>
  <si>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</si>
  <si>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</si>
  <si>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</si>
  <si>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</si>
  <si>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</si>
  <si>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</si>
  <si>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</si>
  <si>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</si>
  <si>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</si>
  <si>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</si>
  <si>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</si>
  <si>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</si>
  <si>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</si>
  <si>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</si>
  <si>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</si>
  <si>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</si>
  <si>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13</t>
  </si>
  <si>
    <t>K</t>
  </si>
  <si>
    <t>113107241.S</t>
  </si>
  <si>
    <t>Odstránenie krytu v ploche nad 200 m2 asfaltového, hr. vrstvy do 50 mm,  -0,09800t</t>
  </si>
  <si>
    <t>m2</t>
  </si>
  <si>
    <t>4</t>
  </si>
  <si>
    <t>2</t>
  </si>
  <si>
    <t>620679686</t>
  </si>
  <si>
    <t>113201111.S</t>
  </si>
  <si>
    <t>Vytrhanie obrúb kamenných, chodníkových ležatých,  -0,23000t</t>
  </si>
  <si>
    <t>m</t>
  </si>
  <si>
    <t>-359422042</t>
  </si>
  <si>
    <t>113205111.S</t>
  </si>
  <si>
    <t>Vytrhanie obrúb betónových, chodníkových ležatých,  -0,23000t</t>
  </si>
  <si>
    <t>-741809589</t>
  </si>
  <si>
    <t>17</t>
  </si>
  <si>
    <t>171209002.S</t>
  </si>
  <si>
    <t>Poplatok za skladovanie - zemina a kamenivo (17 05) ostatné</t>
  </si>
  <si>
    <t>t</t>
  </si>
  <si>
    <t>-498148178</t>
  </si>
  <si>
    <t>5</t>
  </si>
  <si>
    <t>Komunikácie</t>
  </si>
  <si>
    <t>8</t>
  </si>
  <si>
    <t>566902261.S</t>
  </si>
  <si>
    <t>Vyspravenie podkladu po prekopoch inžinierskych sietí plochy nad 15 m2 podkladovým betónom PB I tr. C 20/25 hr.do 100 mm  10%</t>
  </si>
  <si>
    <t>-345239553</t>
  </si>
  <si>
    <t>9</t>
  </si>
  <si>
    <t>573231111.S</t>
  </si>
  <si>
    <t>Postrek asfaltový spojovací bez posypu kamenivom z cestnej emulzie v množstve 0,80 kg/m2</t>
  </si>
  <si>
    <t>-307681001</t>
  </si>
  <si>
    <t>10</t>
  </si>
  <si>
    <t>577144111.S</t>
  </si>
  <si>
    <t>Asfaltový betón vrstva obrusná AC 8 O v pruhu š. do 3 m z nemodifik. asfaltu tr. II, po zhutnení hr. 50 mm</t>
  </si>
  <si>
    <t>2139197647</t>
  </si>
  <si>
    <t>18</t>
  </si>
  <si>
    <t>577144111.S-1</t>
  </si>
  <si>
    <t xml:space="preserve">Asfaltový betón vrstva obrusná AC 8 O v pruhu š. do 3 m z nemodifik. asfaltu tr. II, po zhutnení hr. 50 mm- časť napojenia s cestou š 500 mm   </t>
  </si>
  <si>
    <t>-2062809986</t>
  </si>
  <si>
    <t>Rúrové vedenie</t>
  </si>
  <si>
    <t>19</t>
  </si>
  <si>
    <t>899331111.S</t>
  </si>
  <si>
    <t>Výšková úprava uličného vstupu alebo vpuste do 200 mm zvýšením poklopu - šachty</t>
  </si>
  <si>
    <t>ks</t>
  </si>
  <si>
    <t>173561394</t>
  </si>
  <si>
    <t>Ostatné konštrukcie a práce-búranie</t>
  </si>
  <si>
    <t>919731121.S</t>
  </si>
  <si>
    <t>Zarovnanie styčnej plochy pozdĺž vybúranej časti komunikácie asfaltovej hr. do 50 mm- spojenia ciest- bezbarierový prepoj</t>
  </si>
  <si>
    <t>-1114890051</t>
  </si>
  <si>
    <t>3</t>
  </si>
  <si>
    <t>919735112.S</t>
  </si>
  <si>
    <t>Rezanie existujúceho asfaltového krytu alebo podkladu hĺbky nad 50 do 100 mm</t>
  </si>
  <si>
    <t>304431211</t>
  </si>
  <si>
    <t>6</t>
  </si>
  <si>
    <t>938908411.S</t>
  </si>
  <si>
    <t>Očistenie povrchu krytu alebo podkladu asfaltového, betónového alebo dláždeného tlakom vody</t>
  </si>
  <si>
    <t>-1565092431</t>
  </si>
  <si>
    <t>7</t>
  </si>
  <si>
    <t>938909315.S</t>
  </si>
  <si>
    <t>Odstránenie blata, prachu alebo hlineného nánosu, z povrchu podkladu alebo krytu bet. alebo asfalt. zametacou kefou</t>
  </si>
  <si>
    <t>1904783814</t>
  </si>
  <si>
    <t>14</t>
  </si>
  <si>
    <t>979082213.S</t>
  </si>
  <si>
    <t>Vodorovná doprava sutiny so zložením a hrubým urovnaním na vzdialenosť do 1 km</t>
  </si>
  <si>
    <t>297993448</t>
  </si>
  <si>
    <t>15</t>
  </si>
  <si>
    <t>979082219.S</t>
  </si>
  <si>
    <t>Príplatok k cene za každý ďalší aj začatý 1 km nad 1 km pre vodorovnú dopravu sutiny  3 km</t>
  </si>
  <si>
    <t>956984385</t>
  </si>
  <si>
    <t>16</t>
  </si>
  <si>
    <t>979087212.S</t>
  </si>
  <si>
    <t>Nakladanie na dopravné prostriedky pre vodorovnú dopravu sutiny</t>
  </si>
  <si>
    <t>644321122</t>
  </si>
  <si>
    <t>99</t>
  </si>
  <si>
    <t>Presun hmôt HSV</t>
  </si>
  <si>
    <t>11</t>
  </si>
  <si>
    <t>998225111.S</t>
  </si>
  <si>
    <t>Presun hmôt pre pozemnú komunikáciu a letisko s krytom asfaltovým akejkoľvek dĺžky objektu</t>
  </si>
  <si>
    <t>10298343</t>
  </si>
  <si>
    <t>12</t>
  </si>
  <si>
    <t>998225195.S</t>
  </si>
  <si>
    <t>Príplatok pre pozemnú komunikáciu a letisko s krytom asfaltovým za každých ďalších 5000 m nad 5000 m do 40 km</t>
  </si>
  <si>
    <t>2060168799</t>
  </si>
  <si>
    <t>Mesto Žiar nad Hronom</t>
  </si>
  <si>
    <t>Výkaz výmer - oprava chodníka na Ul. Hviezdoslavova od bytového domu č. 280                            po Ul. A. Kmeťa - 625 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</si>
</sst>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2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18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166" fontId="15" fillId="0" borderId="0" xfId="0" applyNumberFormat="1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3" fillId="0" borderId="19" xfId="0" applyNumberFormat="1" applyFont="1" applyBorder="1" applyAlignment="1">
      <alignment vertical="center"/>
    </xf>
    <xf numFmtId="4" fontId="23" fillId="0" borderId="20" xfId="0" applyNumberFormat="1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4" fontId="23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/>
    <xf numFmtId="0" fontId="24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19" fillId="0" borderId="0" xfId="0" applyNumberFormat="1" applyFont="1" applyAlignment="1"/>
    <xf numFmtId="166" fontId="26" fillId="0" borderId="12" xfId="0" applyNumberFormat="1" applyFont="1" applyBorder="1" applyAlignment="1"/>
    <xf numFmtId="166" fontId="26" fillId="0" borderId="13" xfId="0" applyNumberFormat="1" applyFont="1" applyBorder="1" applyAlignment="1"/>
    <xf numFmtId="4" fontId="27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166" fontId="18" fillId="0" borderId="0" xfId="0" applyNumberFormat="1" applyFont="1" applyBorder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14" fontId="0" fillId="0" borderId="0" xfId="0" applyNumberFormat="1"/>
    <xf numFmtId="14" fontId="0" fillId="0" borderId="0" xfId="0" applyNumberFormat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190500</xdr:colOff>
      <xdr:row>50</xdr:row>
      <xdr:rowOff>95250</xdr:rowOff>
    </xdr:from>
    <xdr:to>
      <xdr:col>9</xdr:col>
      <xdr:colOff>920115</xdr:colOff>
      <xdr:row>58</xdr:row>
      <xdr:rowOff>34290</xdr:rowOff>
    </xdr:to>
    <xdr:pic>
      <xdr:nvPicPr>
        <xdr:cNvPr id="2" name="Picture 2" descr="podpis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8401050"/>
          <a:ext cx="2863215" cy="1082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857250</xdr:colOff>
      <xdr:row>64</xdr:row>
      <xdr:rowOff>57149</xdr:rowOff>
    </xdr:from>
    <xdr:to>
      <xdr:col>5</xdr:col>
      <xdr:colOff>1971675</xdr:colOff>
      <xdr:row>73</xdr:row>
      <xdr:rowOff>88281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5950" y="10382249"/>
          <a:ext cx="2095500" cy="13360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153" t="s">
        <v>5</v>
      </c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S4" s="14" t="s">
        <v>10</v>
      </c>
    </row>
    <row r="5" spans="1:74" s="1" customFormat="1" ht="12" customHeight="1">
      <c r="B5" s="17"/>
      <c r="D5" s="20" t="s">
        <v>11</v>
      </c>
      <c r="K5" s="181" t="s">
        <v>12</v>
      </c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R5" s="17"/>
      <c r="BS5" s="14" t="s">
        <v>6</v>
      </c>
    </row>
    <row r="6" spans="1:74" s="1" customFormat="1" ht="36.950000000000003" customHeight="1">
      <c r="B6" s="17"/>
      <c r="D6" s="22" t="s">
        <v>13</v>
      </c>
      <c r="K6" s="182" t="s">
        <v>14</v>
      </c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  <c r="AR6" s="17"/>
      <c r="BS6" s="14" t="s">
        <v>6</v>
      </c>
    </row>
    <row r="7" spans="1:74" s="1" customFormat="1" ht="12" customHeight="1">
      <c r="B7" s="17"/>
      <c r="D7" s="23" t="s">
        <v>15</v>
      </c>
      <c r="K7" s="21" t="s">
        <v>1</v>
      </c>
      <c r="AK7" s="23" t="s">
        <v>16</v>
      </c>
      <c r="AN7" s="21" t="s">
        <v>1</v>
      </c>
      <c r="AR7" s="17"/>
      <c r="BS7" s="14" t="s">
        <v>6</v>
      </c>
    </row>
    <row r="8" spans="1:74" s="1" customFormat="1" ht="12" customHeight="1">
      <c r="B8" s="17"/>
      <c r="D8" s="23" t="s">
        <v>17</v>
      </c>
      <c r="K8" s="21" t="s">
        <v>18</v>
      </c>
      <c r="AK8" s="23" t="s">
        <v>19</v>
      </c>
      <c r="AN8" s="21" t="s">
        <v>20</v>
      </c>
      <c r="AR8" s="17"/>
      <c r="BS8" s="14" t="s">
        <v>6</v>
      </c>
    </row>
    <row r="9" spans="1:74" s="1" customFormat="1" ht="14.45" customHeight="1">
      <c r="B9" s="17"/>
      <c r="AR9" s="17"/>
      <c r="BS9" s="14" t="s">
        <v>6</v>
      </c>
    </row>
    <row r="10" spans="1:74" s="1" customFormat="1" ht="12" customHeight="1">
      <c r="B10" s="17"/>
      <c r="D10" s="23" t="s">
        <v>21</v>
      </c>
      <c r="AK10" s="23" t="s">
        <v>22</v>
      </c>
      <c r="AN10" s="21" t="s">
        <v>23</v>
      </c>
      <c r="AR10" s="17"/>
      <c r="BS10" s="14" t="s">
        <v>6</v>
      </c>
    </row>
    <row r="11" spans="1:74" s="1" customFormat="1" ht="18.399999999999999" customHeight="1">
      <c r="B11" s="17"/>
      <c r="E11" s="21" t="s">
        <v>24</v>
      </c>
      <c r="AK11" s="23" t="s">
        <v>25</v>
      </c>
      <c r="AN11" s="21" t="s">
        <v>26</v>
      </c>
      <c r="AR11" s="17"/>
      <c r="BS11" s="14" t="s">
        <v>6</v>
      </c>
    </row>
    <row r="12" spans="1:74" s="1" customFormat="1" ht="6.95" customHeight="1">
      <c r="B12" s="17"/>
      <c r="AR12" s="17"/>
      <c r="BS12" s="14" t="s">
        <v>6</v>
      </c>
    </row>
    <row r="13" spans="1:74" s="1" customFormat="1" ht="12" customHeight="1">
      <c r="B13" s="17"/>
      <c r="D13" s="23" t="s">
        <v>27</v>
      </c>
      <c r="AK13" s="23" t="s">
        <v>22</v>
      </c>
      <c r="AN13" s="21" t="s">
        <v>1</v>
      </c>
      <c r="AR13" s="17"/>
      <c r="BS13" s="14" t="s">
        <v>6</v>
      </c>
    </row>
    <row r="14" spans="1:74" ht="12.75">
      <c r="B14" s="17"/>
      <c r="E14" s="21" t="s">
        <v>28</v>
      </c>
      <c r="AK14" s="23" t="s">
        <v>25</v>
      </c>
      <c r="AN14" s="21" t="s">
        <v>1</v>
      </c>
      <c r="AR14" s="17"/>
      <c r="BS14" s="14" t="s">
        <v>6</v>
      </c>
    </row>
    <row r="15" spans="1:74" s="1" customFormat="1" ht="6.95" customHeight="1">
      <c r="B15" s="17"/>
      <c r="AR15" s="17"/>
      <c r="BS15" s="14" t="s">
        <v>3</v>
      </c>
    </row>
    <row r="16" spans="1:74" s="1" customFormat="1" ht="12" customHeight="1">
      <c r="B16" s="17"/>
      <c r="D16" s="23" t="s">
        <v>29</v>
      </c>
      <c r="AK16" s="23" t="s">
        <v>22</v>
      </c>
      <c r="AN16" s="21" t="s">
        <v>1</v>
      </c>
      <c r="AR16" s="17"/>
      <c r="BS16" s="14" t="s">
        <v>3</v>
      </c>
    </row>
    <row r="17" spans="1:71" s="1" customFormat="1" ht="18.399999999999999" customHeight="1">
      <c r="B17" s="17"/>
      <c r="E17" s="21" t="s">
        <v>30</v>
      </c>
      <c r="AK17" s="23" t="s">
        <v>25</v>
      </c>
      <c r="AN17" s="21" t="s">
        <v>1</v>
      </c>
      <c r="AR17" s="17"/>
      <c r="BS17" s="14" t="s">
        <v>31</v>
      </c>
    </row>
    <row r="18" spans="1:71" s="1" customFormat="1" ht="6.95" customHeight="1">
      <c r="B18" s="17"/>
      <c r="AR18" s="17"/>
      <c r="BS18" s="14" t="s">
        <v>6</v>
      </c>
    </row>
    <row r="19" spans="1:71" s="1" customFormat="1" ht="12" customHeight="1">
      <c r="B19" s="17"/>
      <c r="D19" s="23" t="s">
        <v>32</v>
      </c>
      <c r="AK19" s="23" t="s">
        <v>22</v>
      </c>
      <c r="AN19" s="21" t="s">
        <v>33</v>
      </c>
      <c r="AR19" s="17"/>
      <c r="BS19" s="14" t="s">
        <v>6</v>
      </c>
    </row>
    <row r="20" spans="1:71" s="1" customFormat="1" ht="18.399999999999999" customHeight="1">
      <c r="B20" s="17"/>
      <c r="E20" s="21" t="s">
        <v>34</v>
      </c>
      <c r="AK20" s="23" t="s">
        <v>25</v>
      </c>
      <c r="AN20" s="21" t="s">
        <v>35</v>
      </c>
      <c r="AR20" s="17"/>
      <c r="BS20" s="14" t="s">
        <v>31</v>
      </c>
    </row>
    <row r="21" spans="1:71" s="1" customFormat="1" ht="6.95" customHeight="1">
      <c r="B21" s="17"/>
      <c r="AR21" s="17"/>
    </row>
    <row r="22" spans="1:71" s="1" customFormat="1" ht="12" customHeight="1">
      <c r="B22" s="17"/>
      <c r="D22" s="23" t="s">
        <v>36</v>
      </c>
      <c r="AR22" s="17"/>
    </row>
    <row r="23" spans="1:71" s="1" customFormat="1" ht="16.5" customHeight="1">
      <c r="B23" s="17"/>
      <c r="E23" s="183" t="s">
        <v>1</v>
      </c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  <c r="AI23" s="183"/>
      <c r="AJ23" s="183"/>
      <c r="AK23" s="183"/>
      <c r="AL23" s="183"/>
      <c r="AM23" s="183"/>
      <c r="AN23" s="183"/>
      <c r="AR23" s="17"/>
    </row>
    <row r="24" spans="1:71" s="1" customFormat="1" ht="6.95" customHeight="1">
      <c r="B24" s="17"/>
      <c r="AR24" s="17"/>
    </row>
    <row r="25" spans="1:71" s="1" customFormat="1" ht="6.9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" customHeight="1">
      <c r="A26" s="26"/>
      <c r="B26" s="27"/>
      <c r="C26" s="26"/>
      <c r="D26" s="28" t="s">
        <v>37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84">
        <f>ROUND(AG94,2)</f>
        <v>0</v>
      </c>
      <c r="AL26" s="185"/>
      <c r="AM26" s="185"/>
      <c r="AN26" s="185"/>
      <c r="AO26" s="185"/>
      <c r="AP26" s="26"/>
      <c r="AQ26" s="26"/>
      <c r="AR26" s="27"/>
      <c r="BE26" s="26"/>
    </row>
    <row r="27" spans="1:7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2.75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186" t="s">
        <v>38</v>
      </c>
      <c r="M28" s="186"/>
      <c r="N28" s="186"/>
      <c r="O28" s="186"/>
      <c r="P28" s="186"/>
      <c r="Q28" s="26"/>
      <c r="R28" s="26"/>
      <c r="S28" s="26"/>
      <c r="T28" s="26"/>
      <c r="U28" s="26"/>
      <c r="V28" s="26"/>
      <c r="W28" s="186" t="s">
        <v>39</v>
      </c>
      <c r="X28" s="186"/>
      <c r="Y28" s="186"/>
      <c r="Z28" s="186"/>
      <c r="AA28" s="186"/>
      <c r="AB28" s="186"/>
      <c r="AC28" s="186"/>
      <c r="AD28" s="186"/>
      <c r="AE28" s="186"/>
      <c r="AF28" s="26"/>
      <c r="AG28" s="26"/>
      <c r="AH28" s="26"/>
      <c r="AI28" s="26"/>
      <c r="AJ28" s="26"/>
      <c r="AK28" s="186" t="s">
        <v>40</v>
      </c>
      <c r="AL28" s="186"/>
      <c r="AM28" s="186"/>
      <c r="AN28" s="186"/>
      <c r="AO28" s="186"/>
      <c r="AP28" s="26"/>
      <c r="AQ28" s="26"/>
      <c r="AR28" s="27"/>
      <c r="BE28" s="26"/>
    </row>
    <row r="29" spans="1:71" s="3" customFormat="1" ht="14.45" customHeight="1">
      <c r="B29" s="31"/>
      <c r="D29" s="23" t="s">
        <v>41</v>
      </c>
      <c r="F29" s="23" t="s">
        <v>42</v>
      </c>
      <c r="L29" s="176">
        <v>0.2</v>
      </c>
      <c r="M29" s="175"/>
      <c r="N29" s="175"/>
      <c r="O29" s="175"/>
      <c r="P29" s="175"/>
      <c r="W29" s="174">
        <f>ROUND(AZ94, 2)</f>
        <v>0</v>
      </c>
      <c r="X29" s="175"/>
      <c r="Y29" s="175"/>
      <c r="Z29" s="175"/>
      <c r="AA29" s="175"/>
      <c r="AB29" s="175"/>
      <c r="AC29" s="175"/>
      <c r="AD29" s="175"/>
      <c r="AE29" s="175"/>
      <c r="AK29" s="174">
        <f>ROUND(AV94, 2)</f>
        <v>0</v>
      </c>
      <c r="AL29" s="175"/>
      <c r="AM29" s="175"/>
      <c r="AN29" s="175"/>
      <c r="AO29" s="175"/>
      <c r="AR29" s="31"/>
    </row>
    <row r="30" spans="1:71" s="3" customFormat="1" ht="14.45" customHeight="1">
      <c r="B30" s="31"/>
      <c r="F30" s="23" t="s">
        <v>43</v>
      </c>
      <c r="L30" s="176">
        <v>0.2</v>
      </c>
      <c r="M30" s="175"/>
      <c r="N30" s="175"/>
      <c r="O30" s="175"/>
      <c r="P30" s="175"/>
      <c r="W30" s="174">
        <f>ROUND(BA94, 2)</f>
        <v>0</v>
      </c>
      <c r="X30" s="175"/>
      <c r="Y30" s="175"/>
      <c r="Z30" s="175"/>
      <c r="AA30" s="175"/>
      <c r="AB30" s="175"/>
      <c r="AC30" s="175"/>
      <c r="AD30" s="175"/>
      <c r="AE30" s="175"/>
      <c r="AK30" s="174">
        <f>ROUND(AW94, 2)</f>
        <v>0</v>
      </c>
      <c r="AL30" s="175"/>
      <c r="AM30" s="175"/>
      <c r="AN30" s="175"/>
      <c r="AO30" s="175"/>
      <c r="AR30" s="31"/>
    </row>
    <row r="31" spans="1:71" s="3" customFormat="1" ht="14.45" hidden="1" customHeight="1">
      <c r="B31" s="31"/>
      <c r="F31" s="23" t="s">
        <v>44</v>
      </c>
      <c r="L31" s="176">
        <v>0.2</v>
      </c>
      <c r="M31" s="175"/>
      <c r="N31" s="175"/>
      <c r="O31" s="175"/>
      <c r="P31" s="175"/>
      <c r="W31" s="174">
        <f>ROUND(BB94, 2)</f>
        <v>0</v>
      </c>
      <c r="X31" s="175"/>
      <c r="Y31" s="175"/>
      <c r="Z31" s="175"/>
      <c r="AA31" s="175"/>
      <c r="AB31" s="175"/>
      <c r="AC31" s="175"/>
      <c r="AD31" s="175"/>
      <c r="AE31" s="175"/>
      <c r="AK31" s="174">
        <v>0</v>
      </c>
      <c r="AL31" s="175"/>
      <c r="AM31" s="175"/>
      <c r="AN31" s="175"/>
      <c r="AO31" s="175"/>
      <c r="AR31" s="31"/>
    </row>
    <row r="32" spans="1:71" s="3" customFormat="1" ht="14.45" hidden="1" customHeight="1">
      <c r="B32" s="31"/>
      <c r="F32" s="23" t="s">
        <v>45</v>
      </c>
      <c r="L32" s="176">
        <v>0.2</v>
      </c>
      <c r="M32" s="175"/>
      <c r="N32" s="175"/>
      <c r="O32" s="175"/>
      <c r="P32" s="175"/>
      <c r="W32" s="174">
        <f>ROUND(BC94, 2)</f>
        <v>0</v>
      </c>
      <c r="X32" s="175"/>
      <c r="Y32" s="175"/>
      <c r="Z32" s="175"/>
      <c r="AA32" s="175"/>
      <c r="AB32" s="175"/>
      <c r="AC32" s="175"/>
      <c r="AD32" s="175"/>
      <c r="AE32" s="175"/>
      <c r="AK32" s="174">
        <v>0</v>
      </c>
      <c r="AL32" s="175"/>
      <c r="AM32" s="175"/>
      <c r="AN32" s="175"/>
      <c r="AO32" s="175"/>
      <c r="AR32" s="31"/>
    </row>
    <row r="33" spans="1:57" s="3" customFormat="1" ht="14.45" hidden="1" customHeight="1">
      <c r="B33" s="31"/>
      <c r="F33" s="23" t="s">
        <v>46</v>
      </c>
      <c r="L33" s="176">
        <v>0</v>
      </c>
      <c r="M33" s="175"/>
      <c r="N33" s="175"/>
      <c r="O33" s="175"/>
      <c r="P33" s="175"/>
      <c r="W33" s="174">
        <f>ROUND(BD94, 2)</f>
        <v>0</v>
      </c>
      <c r="X33" s="175"/>
      <c r="Y33" s="175"/>
      <c r="Z33" s="175"/>
      <c r="AA33" s="175"/>
      <c r="AB33" s="175"/>
      <c r="AC33" s="175"/>
      <c r="AD33" s="175"/>
      <c r="AE33" s="175"/>
      <c r="AK33" s="174">
        <v>0</v>
      </c>
      <c r="AL33" s="175"/>
      <c r="AM33" s="175"/>
      <c r="AN33" s="175"/>
      <c r="AO33" s="175"/>
      <c r="AR33" s="31"/>
    </row>
    <row r="34" spans="1:57" s="2" customFormat="1" ht="6.95" customHeight="1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" customHeight="1">
      <c r="A35" s="26"/>
      <c r="B35" s="27"/>
      <c r="C35" s="32"/>
      <c r="D35" s="33" t="s">
        <v>47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48</v>
      </c>
      <c r="U35" s="34"/>
      <c r="V35" s="34"/>
      <c r="W35" s="34"/>
      <c r="X35" s="177" t="s">
        <v>49</v>
      </c>
      <c r="Y35" s="178"/>
      <c r="Z35" s="178"/>
      <c r="AA35" s="178"/>
      <c r="AB35" s="178"/>
      <c r="AC35" s="34"/>
      <c r="AD35" s="34"/>
      <c r="AE35" s="34"/>
      <c r="AF35" s="34"/>
      <c r="AG35" s="34"/>
      <c r="AH35" s="34"/>
      <c r="AI35" s="34"/>
      <c r="AJ35" s="34"/>
      <c r="AK35" s="179">
        <f>SUM(AK26:AK33)</f>
        <v>0</v>
      </c>
      <c r="AL35" s="178"/>
      <c r="AM35" s="178"/>
      <c r="AN35" s="178"/>
      <c r="AO35" s="180"/>
      <c r="AP35" s="32"/>
      <c r="AQ35" s="32"/>
      <c r="AR35" s="27"/>
      <c r="BE35" s="26"/>
    </row>
    <row r="36" spans="1:57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5" customHeight="1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6"/>
      <c r="D49" s="37" t="s">
        <v>50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51</v>
      </c>
      <c r="AI49" s="38"/>
      <c r="AJ49" s="38"/>
      <c r="AK49" s="38"/>
      <c r="AL49" s="38"/>
      <c r="AM49" s="38"/>
      <c r="AN49" s="38"/>
      <c r="AO49" s="38"/>
      <c r="AR49" s="36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6"/>
      <c r="B60" s="27"/>
      <c r="C60" s="26"/>
      <c r="D60" s="39" t="s">
        <v>52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9" t="s">
        <v>53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39" t="s">
        <v>52</v>
      </c>
      <c r="AI60" s="29"/>
      <c r="AJ60" s="29"/>
      <c r="AK60" s="29"/>
      <c r="AL60" s="29"/>
      <c r="AM60" s="39" t="s">
        <v>53</v>
      </c>
      <c r="AN60" s="29"/>
      <c r="AO60" s="29"/>
      <c r="AP60" s="26"/>
      <c r="AQ60" s="26"/>
      <c r="AR60" s="27"/>
      <c r="BE60" s="26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6"/>
      <c r="B64" s="27"/>
      <c r="C64" s="26"/>
      <c r="D64" s="37" t="s">
        <v>54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7" t="s">
        <v>55</v>
      </c>
      <c r="AI64" s="40"/>
      <c r="AJ64" s="40"/>
      <c r="AK64" s="40"/>
      <c r="AL64" s="40"/>
      <c r="AM64" s="40"/>
      <c r="AN64" s="40"/>
      <c r="AO64" s="40"/>
      <c r="AP64" s="26"/>
      <c r="AQ64" s="26"/>
      <c r="AR64" s="27"/>
      <c r="BE64" s="26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6"/>
      <c r="B75" s="27"/>
      <c r="C75" s="26"/>
      <c r="D75" s="39" t="s">
        <v>52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9" t="s">
        <v>53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39" t="s">
        <v>52</v>
      </c>
      <c r="AI75" s="29"/>
      <c r="AJ75" s="29"/>
      <c r="AK75" s="29"/>
      <c r="AL75" s="29"/>
      <c r="AM75" s="39" t="s">
        <v>53</v>
      </c>
      <c r="AN75" s="29"/>
      <c r="AO75" s="29"/>
      <c r="AP75" s="26"/>
      <c r="AQ75" s="26"/>
      <c r="AR75" s="27"/>
      <c r="BE75" s="26"/>
    </row>
    <row r="76" spans="1:57" s="2" customFormat="1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7"/>
      <c r="BE77" s="26"/>
    </row>
    <row r="81" spans="1:90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7"/>
      <c r="BE81" s="26"/>
    </row>
    <row r="82" spans="1:90" s="2" customFormat="1" ht="24.95" customHeight="1">
      <c r="A82" s="26"/>
      <c r="B82" s="27"/>
      <c r="C82" s="18" t="s">
        <v>56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0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0" s="4" customFormat="1" ht="12" customHeight="1">
      <c r="B84" s="45"/>
      <c r="C84" s="23" t="s">
        <v>11</v>
      </c>
      <c r="L84" s="4" t="str">
        <f>K5</f>
        <v>MILO/06/2021</v>
      </c>
      <c r="AR84" s="45"/>
    </row>
    <row r="85" spans="1:90" s="5" customFormat="1" ht="36.950000000000003" customHeight="1">
      <c r="B85" s="46"/>
      <c r="C85" s="47" t="s">
        <v>13</v>
      </c>
      <c r="L85" s="165" t="str">
        <f>K6</f>
        <v>Rekonštrukcia chodníka naPOH od BD 280 po ul.A. Kmeťa  - 625 m2</v>
      </c>
      <c r="M85" s="166"/>
      <c r="N85" s="166"/>
      <c r="O85" s="166"/>
      <c r="P85" s="166"/>
      <c r="Q85" s="166"/>
      <c r="R85" s="166"/>
      <c r="S85" s="166"/>
      <c r="T85" s="166"/>
      <c r="U85" s="166"/>
      <c r="V85" s="166"/>
      <c r="W85" s="166"/>
      <c r="X85" s="166"/>
      <c r="Y85" s="166"/>
      <c r="Z85" s="166"/>
      <c r="AA85" s="166"/>
      <c r="AB85" s="166"/>
      <c r="AC85" s="166"/>
      <c r="AD85" s="166"/>
      <c r="AE85" s="166"/>
      <c r="AF85" s="166"/>
      <c r="AG85" s="166"/>
      <c r="AH85" s="166"/>
      <c r="AI85" s="166"/>
      <c r="AJ85" s="166"/>
      <c r="AK85" s="166"/>
      <c r="AL85" s="166"/>
      <c r="AM85" s="166"/>
      <c r="AN85" s="166"/>
      <c r="AO85" s="166"/>
      <c r="AR85" s="46"/>
    </row>
    <row r="86" spans="1:90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0" s="2" customFormat="1" ht="12" customHeight="1">
      <c r="A87" s="26"/>
      <c r="B87" s="27"/>
      <c r="C87" s="23" t="s">
        <v>17</v>
      </c>
      <c r="D87" s="26"/>
      <c r="E87" s="26"/>
      <c r="F87" s="26"/>
      <c r="G87" s="26"/>
      <c r="H87" s="26"/>
      <c r="I87" s="26"/>
      <c r="J87" s="26"/>
      <c r="K87" s="26"/>
      <c r="L87" s="48" t="str">
        <f>IF(K8="","",K8)</f>
        <v>Žiar nad Hronom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19</v>
      </c>
      <c r="AJ87" s="26"/>
      <c r="AK87" s="26"/>
      <c r="AL87" s="26"/>
      <c r="AM87" s="167" t="str">
        <f>IF(AN8= "","",AN8)</f>
        <v>1. 6. 2021</v>
      </c>
      <c r="AN87" s="167"/>
      <c r="AO87" s="26"/>
      <c r="AP87" s="26"/>
      <c r="AQ87" s="26"/>
      <c r="AR87" s="27"/>
      <c r="BE87" s="26"/>
    </row>
    <row r="88" spans="1:90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0" s="2" customFormat="1" ht="15.2" customHeight="1">
      <c r="A89" s="26"/>
      <c r="B89" s="27"/>
      <c r="C89" s="23" t="s">
        <v>21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>Mesto Žiar nad Hronom - Ing. Baranec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29</v>
      </c>
      <c r="AJ89" s="26"/>
      <c r="AK89" s="26"/>
      <c r="AL89" s="26"/>
      <c r="AM89" s="168" t="str">
        <f>IF(E17="","",E17)</f>
        <v>geodetické zameranie</v>
      </c>
      <c r="AN89" s="169"/>
      <c r="AO89" s="169"/>
      <c r="AP89" s="169"/>
      <c r="AQ89" s="26"/>
      <c r="AR89" s="27"/>
      <c r="AS89" s="170" t="s">
        <v>57</v>
      </c>
      <c r="AT89" s="171"/>
      <c r="AU89" s="50"/>
      <c r="AV89" s="50"/>
      <c r="AW89" s="50"/>
      <c r="AX89" s="50"/>
      <c r="AY89" s="50"/>
      <c r="AZ89" s="50"/>
      <c r="BA89" s="50"/>
      <c r="BB89" s="50"/>
      <c r="BC89" s="50"/>
      <c r="BD89" s="51"/>
      <c r="BE89" s="26"/>
    </row>
    <row r="90" spans="1:90" s="2" customFormat="1" ht="25.7" customHeight="1">
      <c r="A90" s="26"/>
      <c r="B90" s="27"/>
      <c r="C90" s="23" t="s">
        <v>27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 xml:space="preserve"> 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32</v>
      </c>
      <c r="AJ90" s="26"/>
      <c r="AK90" s="26"/>
      <c r="AL90" s="26"/>
      <c r="AM90" s="168" t="str">
        <f>IF(E20="","",E20)</f>
        <v>TECHNICKÉ SLUŽBY Žiar nad Hronom, spol. s.r.o</v>
      </c>
      <c r="AN90" s="169"/>
      <c r="AO90" s="169"/>
      <c r="AP90" s="169"/>
      <c r="AQ90" s="26"/>
      <c r="AR90" s="27"/>
      <c r="AS90" s="172"/>
      <c r="AT90" s="173"/>
      <c r="AU90" s="52"/>
      <c r="AV90" s="52"/>
      <c r="AW90" s="52"/>
      <c r="AX90" s="52"/>
      <c r="AY90" s="52"/>
      <c r="AZ90" s="52"/>
      <c r="BA90" s="52"/>
      <c r="BB90" s="52"/>
      <c r="BC90" s="52"/>
      <c r="BD90" s="53"/>
      <c r="BE90" s="26"/>
    </row>
    <row r="91" spans="1:90" s="2" customFormat="1" ht="10.9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172"/>
      <c r="AT91" s="173"/>
      <c r="AU91" s="52"/>
      <c r="AV91" s="52"/>
      <c r="AW91" s="52"/>
      <c r="AX91" s="52"/>
      <c r="AY91" s="52"/>
      <c r="AZ91" s="52"/>
      <c r="BA91" s="52"/>
      <c r="BB91" s="52"/>
      <c r="BC91" s="52"/>
      <c r="BD91" s="53"/>
      <c r="BE91" s="26"/>
    </row>
    <row r="92" spans="1:90" s="2" customFormat="1" ht="29.25" customHeight="1">
      <c r="A92" s="26"/>
      <c r="B92" s="27"/>
      <c r="C92" s="155" t="s">
        <v>58</v>
      </c>
      <c r="D92" s="156"/>
      <c r="E92" s="156"/>
      <c r="F92" s="156"/>
      <c r="G92" s="156"/>
      <c r="H92" s="54"/>
      <c r="I92" s="157" t="s">
        <v>59</v>
      </c>
      <c r="J92" s="156"/>
      <c r="K92" s="156"/>
      <c r="L92" s="156"/>
      <c r="M92" s="156"/>
      <c r="N92" s="156"/>
      <c r="O92" s="156"/>
      <c r="P92" s="156"/>
      <c r="Q92" s="156"/>
      <c r="R92" s="156"/>
      <c r="S92" s="156"/>
      <c r="T92" s="156"/>
      <c r="U92" s="156"/>
      <c r="V92" s="156"/>
      <c r="W92" s="156"/>
      <c r="X92" s="156"/>
      <c r="Y92" s="156"/>
      <c r="Z92" s="156"/>
      <c r="AA92" s="156"/>
      <c r="AB92" s="156"/>
      <c r="AC92" s="156"/>
      <c r="AD92" s="156"/>
      <c r="AE92" s="156"/>
      <c r="AF92" s="156"/>
      <c r="AG92" s="158" t="s">
        <v>60</v>
      </c>
      <c r="AH92" s="156"/>
      <c r="AI92" s="156"/>
      <c r="AJ92" s="156"/>
      <c r="AK92" s="156"/>
      <c r="AL92" s="156"/>
      <c r="AM92" s="156"/>
      <c r="AN92" s="157" t="s">
        <v>61</v>
      </c>
      <c r="AO92" s="156"/>
      <c r="AP92" s="159"/>
      <c r="AQ92" s="55" t="s">
        <v>62</v>
      </c>
      <c r="AR92" s="27"/>
      <c r="AS92" s="56" t="s">
        <v>63</v>
      </c>
      <c r="AT92" s="57" t="s">
        <v>64</v>
      </c>
      <c r="AU92" s="57" t="s">
        <v>65</v>
      </c>
      <c r="AV92" s="57" t="s">
        <v>66</v>
      </c>
      <c r="AW92" s="57" t="s">
        <v>67</v>
      </c>
      <c r="AX92" s="57" t="s">
        <v>68</v>
      </c>
      <c r="AY92" s="57" t="s">
        <v>69</v>
      </c>
      <c r="AZ92" s="57" t="s">
        <v>70</v>
      </c>
      <c r="BA92" s="57" t="s">
        <v>71</v>
      </c>
      <c r="BB92" s="57" t="s">
        <v>72</v>
      </c>
      <c r="BC92" s="57" t="s">
        <v>73</v>
      </c>
      <c r="BD92" s="58" t="s">
        <v>74</v>
      </c>
      <c r="BE92" s="26"/>
    </row>
    <row r="93" spans="1:90" s="2" customFormat="1" ht="10.9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59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1"/>
      <c r="BE93" s="26"/>
    </row>
    <row r="94" spans="1:90" s="6" customFormat="1" ht="32.450000000000003" customHeight="1">
      <c r="B94" s="62"/>
      <c r="C94" s="63" t="s">
        <v>75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163">
        <f>ROUND(AG95,2)</f>
        <v>0</v>
      </c>
      <c r="AH94" s="163"/>
      <c r="AI94" s="163"/>
      <c r="AJ94" s="163"/>
      <c r="AK94" s="163"/>
      <c r="AL94" s="163"/>
      <c r="AM94" s="163"/>
      <c r="AN94" s="164">
        <f>SUM(AG94,AT94)</f>
        <v>0</v>
      </c>
      <c r="AO94" s="164"/>
      <c r="AP94" s="164"/>
      <c r="AQ94" s="66" t="s">
        <v>1</v>
      </c>
      <c r="AR94" s="62"/>
      <c r="AS94" s="67">
        <f>ROUND(AS95,2)</f>
        <v>0</v>
      </c>
      <c r="AT94" s="68">
        <f>ROUND(SUM(AV94:AW94),2)</f>
        <v>0</v>
      </c>
      <c r="AU94" s="69">
        <f>ROUND(AU95,5)</f>
        <v>154.89066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ROUND(AZ95,2)</f>
        <v>0</v>
      </c>
      <c r="BA94" s="68">
        <f>ROUND(BA95,2)</f>
        <v>0</v>
      </c>
      <c r="BB94" s="68">
        <f>ROUND(BB95,2)</f>
        <v>0</v>
      </c>
      <c r="BC94" s="68">
        <f>ROUND(BC95,2)</f>
        <v>0</v>
      </c>
      <c r="BD94" s="70">
        <f>ROUND(BD95,2)</f>
        <v>0</v>
      </c>
      <c r="BS94" s="71" t="s">
        <v>76</v>
      </c>
      <c r="BT94" s="71" t="s">
        <v>77</v>
      </c>
      <c r="BV94" s="71" t="s">
        <v>78</v>
      </c>
      <c r="BW94" s="71" t="s">
        <v>4</v>
      </c>
      <c r="BX94" s="71" t="s">
        <v>79</v>
      </c>
      <c r="CL94" s="71" t="s">
        <v>1</v>
      </c>
    </row>
    <row r="95" spans="1:90" s="7" customFormat="1" ht="24.75" customHeight="1">
      <c r="A95" s="72" t="s">
        <v>80</v>
      </c>
      <c r="B95" s="73"/>
      <c r="C95" s="74"/>
      <c r="D95" s="162" t="s">
        <v>12</v>
      </c>
      <c r="E95" s="162"/>
      <c r="F95" s="162"/>
      <c r="G95" s="162"/>
      <c r="H95" s="162"/>
      <c r="I95" s="75"/>
      <c r="J95" s="162" t="s">
        <v>14</v>
      </c>
      <c r="K95" s="162"/>
      <c r="L95" s="162"/>
      <c r="M95" s="162"/>
      <c r="N95" s="162"/>
      <c r="O95" s="162"/>
      <c r="P95" s="162"/>
      <c r="Q95" s="162"/>
      <c r="R95" s="162"/>
      <c r="S95" s="162"/>
      <c r="T95" s="162"/>
      <c r="U95" s="162"/>
      <c r="V95" s="162"/>
      <c r="W95" s="162"/>
      <c r="X95" s="162"/>
      <c r="Y95" s="162"/>
      <c r="Z95" s="162"/>
      <c r="AA95" s="162"/>
      <c r="AB95" s="162"/>
      <c r="AC95" s="162"/>
      <c r="AD95" s="162"/>
      <c r="AE95" s="162"/>
      <c r="AF95" s="162"/>
      <c r="AG95" s="160">
        <f>'MILO-06-2021 - Rekonštruk...'!J28</f>
        <v>0</v>
      </c>
      <c r="AH95" s="161"/>
      <c r="AI95" s="161"/>
      <c r="AJ95" s="161"/>
      <c r="AK95" s="161"/>
      <c r="AL95" s="161"/>
      <c r="AM95" s="161"/>
      <c r="AN95" s="160">
        <f>SUM(AG95,AT95)</f>
        <v>0</v>
      </c>
      <c r="AO95" s="161"/>
      <c r="AP95" s="161"/>
      <c r="AQ95" s="76" t="s">
        <v>81</v>
      </c>
      <c r="AR95" s="73"/>
      <c r="AS95" s="77">
        <v>0</v>
      </c>
      <c r="AT95" s="78">
        <f>ROUND(SUM(AV95:AW95),2)</f>
        <v>0</v>
      </c>
      <c r="AU95" s="79">
        <f>'MILO-06-2021 - Rekonštruk...'!P118</f>
        <v>154.89066399999999</v>
      </c>
      <c r="AV95" s="78">
        <f>'MILO-06-2021 - Rekonštruk...'!J31</f>
        <v>0</v>
      </c>
      <c r="AW95" s="78">
        <f>'MILO-06-2021 - Rekonštruk...'!J32</f>
        <v>0</v>
      </c>
      <c r="AX95" s="78">
        <f>'MILO-06-2021 - Rekonštruk...'!J33</f>
        <v>0</v>
      </c>
      <c r="AY95" s="78">
        <f>'MILO-06-2021 - Rekonštruk...'!J34</f>
        <v>0</v>
      </c>
      <c r="AZ95" s="78">
        <f>'MILO-06-2021 - Rekonštruk...'!F31</f>
        <v>0</v>
      </c>
      <c r="BA95" s="78">
        <f>'MILO-06-2021 - Rekonštruk...'!F32</f>
        <v>0</v>
      </c>
      <c r="BB95" s="78">
        <f>'MILO-06-2021 - Rekonštruk...'!F33</f>
        <v>0</v>
      </c>
      <c r="BC95" s="78">
        <f>'MILO-06-2021 - Rekonštruk...'!F34</f>
        <v>0</v>
      </c>
      <c r="BD95" s="80">
        <f>'MILO-06-2021 - Rekonštruk...'!F35</f>
        <v>0</v>
      </c>
      <c r="BT95" s="81" t="s">
        <v>82</v>
      </c>
      <c r="BU95" s="81" t="s">
        <v>83</v>
      </c>
      <c r="BV95" s="81" t="s">
        <v>78</v>
      </c>
      <c r="BW95" s="81" t="s">
        <v>4</v>
      </c>
      <c r="BX95" s="81" t="s">
        <v>79</v>
      </c>
      <c r="CL95" s="81" t="s">
        <v>1</v>
      </c>
    </row>
    <row r="96" spans="1:90" s="2" customFormat="1" ht="30" customHeight="1">
      <c r="A96" s="26"/>
      <c r="B96" s="27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7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s="2" customFormat="1" ht="6.95" customHeight="1">
      <c r="A97" s="26"/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27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</sheetData>
  <mergeCells count="40">
    <mergeCell ref="K5:AO5"/>
    <mergeCell ref="K6:AO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AK31:AO31"/>
    <mergeCell ref="L31:P31"/>
    <mergeCell ref="W32:AE32"/>
    <mergeCell ref="AK32:AO32"/>
    <mergeCell ref="L32:P32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</mergeCells>
  <hyperlinks>
    <hyperlink ref="A95" location="'MILO-06-2021 - Rekonštruk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M143"/>
  <sheetViews>
    <sheetView showGridLines="0" tabSelected="1" workbookViewId="0">
      <selection activeCell="I8" sqref="I8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2"/>
    </row>
    <row r="2" spans="1:46" s="1" customFormat="1" ht="36.950000000000003" customHeight="1">
      <c r="L2" s="153" t="s">
        <v>5</v>
      </c>
      <c r="M2" s="154"/>
      <c r="N2" s="154"/>
      <c r="O2" s="154"/>
      <c r="P2" s="154"/>
      <c r="Q2" s="154"/>
      <c r="R2" s="154"/>
      <c r="S2" s="154"/>
      <c r="T2" s="154"/>
      <c r="U2" s="154"/>
      <c r="V2" s="154"/>
      <c r="AT2" s="14" t="s">
        <v>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77</v>
      </c>
    </row>
    <row r="4" spans="1:46" s="1" customFormat="1" ht="24.95" customHeight="1">
      <c r="B4" s="17"/>
      <c r="D4" s="18" t="s">
        <v>84</v>
      </c>
      <c r="L4" s="17"/>
      <c r="M4" s="83" t="s">
        <v>9</v>
      </c>
      <c r="AT4" s="14" t="s">
        <v>3</v>
      </c>
    </row>
    <row r="5" spans="1:46" s="1" customFormat="1" ht="6.95" customHeight="1">
      <c r="B5" s="17"/>
      <c r="L5" s="17"/>
    </row>
    <row r="6" spans="1:46" s="2" customFormat="1" ht="12" customHeight="1">
      <c r="A6" s="26"/>
      <c r="B6" s="27"/>
      <c r="C6" s="26"/>
      <c r="D6" s="23" t="s">
        <v>13</v>
      </c>
      <c r="E6" s="26"/>
      <c r="F6" s="26"/>
      <c r="G6" s="26"/>
      <c r="H6" s="26"/>
      <c r="I6" s="26"/>
      <c r="J6" s="26"/>
      <c r="K6" s="26"/>
      <c r="L6" s="3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</row>
    <row r="7" spans="1:46" s="2" customFormat="1" ht="30" customHeight="1">
      <c r="A7" s="26"/>
      <c r="B7" s="27"/>
      <c r="C7" s="26"/>
      <c r="D7" s="26"/>
      <c r="E7" s="187" t="s">
        <v>195</v>
      </c>
      <c r="F7" s="187"/>
      <c r="G7" s="187"/>
      <c r="H7" s="187"/>
      <c r="I7" s="187"/>
      <c r="J7" s="26"/>
      <c r="K7" s="26"/>
      <c r="L7" s="3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</row>
    <row r="8" spans="1:46" s="2" customFormat="1">
      <c r="A8" s="26"/>
      <c r="B8" s="27"/>
      <c r="C8" s="26"/>
      <c r="D8" s="26"/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2" customHeight="1">
      <c r="A9" s="26"/>
      <c r="B9" s="27"/>
      <c r="C9" s="26"/>
      <c r="D9" s="23" t="s">
        <v>15</v>
      </c>
      <c r="E9" s="26"/>
      <c r="F9" s="21" t="s">
        <v>1</v>
      </c>
      <c r="G9" s="26"/>
      <c r="H9" s="26"/>
      <c r="I9" s="23" t="s">
        <v>16</v>
      </c>
      <c r="J9" s="21" t="s">
        <v>1</v>
      </c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customHeight="1">
      <c r="A10" s="26"/>
      <c r="B10" s="27"/>
      <c r="C10" s="26"/>
      <c r="D10" s="23" t="s">
        <v>17</v>
      </c>
      <c r="E10" s="26"/>
      <c r="F10" s="21" t="s">
        <v>18</v>
      </c>
      <c r="G10" s="26"/>
      <c r="H10" s="26"/>
      <c r="I10" s="23" t="s">
        <v>19</v>
      </c>
      <c r="J10" s="49" t="str">
        <f>'Rekapitulácia stavby'!AN8</f>
        <v>1. 6. 2021</v>
      </c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0.9" customHeight="1">
      <c r="A11" s="26"/>
      <c r="B11" s="27"/>
      <c r="C11" s="26"/>
      <c r="D11" s="26"/>
      <c r="E11" s="26"/>
      <c r="F11" s="26"/>
      <c r="G11" s="26"/>
      <c r="H11" s="26"/>
      <c r="I11" s="26"/>
      <c r="J11" s="26"/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21</v>
      </c>
      <c r="E12" s="26"/>
      <c r="F12" s="26"/>
      <c r="G12" s="26"/>
      <c r="H12" s="26"/>
      <c r="I12" s="23" t="s">
        <v>22</v>
      </c>
      <c r="J12" s="21" t="s">
        <v>23</v>
      </c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8" customHeight="1">
      <c r="A13" s="26"/>
      <c r="B13" s="27"/>
      <c r="C13" s="26"/>
      <c r="D13" s="26"/>
      <c r="E13" s="21" t="s">
        <v>194</v>
      </c>
      <c r="F13" s="26"/>
      <c r="G13" s="26"/>
      <c r="H13" s="26"/>
      <c r="I13" s="23" t="s">
        <v>25</v>
      </c>
      <c r="J13" s="21" t="s">
        <v>26</v>
      </c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6.95" customHeight="1">
      <c r="A14" s="26"/>
      <c r="B14" s="27"/>
      <c r="C14" s="26"/>
      <c r="D14" s="26"/>
      <c r="E14" s="26"/>
      <c r="F14" s="26"/>
      <c r="G14" s="26"/>
      <c r="H14" s="26"/>
      <c r="I14" s="26"/>
      <c r="J14" s="26"/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2" customHeight="1">
      <c r="A15" s="26"/>
      <c r="B15" s="27"/>
      <c r="C15" s="26"/>
      <c r="D15" s="23" t="s">
        <v>27</v>
      </c>
      <c r="E15" s="26"/>
      <c r="F15" s="26"/>
      <c r="G15" s="26"/>
      <c r="H15" s="26"/>
      <c r="I15" s="23" t="s">
        <v>22</v>
      </c>
      <c r="J15" s="21" t="str">
        <f>'Rekapitulácia stavby'!AN13</f>
        <v/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8" customHeight="1">
      <c r="A16" s="26"/>
      <c r="B16" s="27"/>
      <c r="C16" s="26"/>
      <c r="D16" s="26"/>
      <c r="E16" s="181" t="str">
        <f>'Rekapitulácia stavby'!E14</f>
        <v xml:space="preserve"> </v>
      </c>
      <c r="F16" s="181"/>
      <c r="G16" s="181"/>
      <c r="H16" s="181"/>
      <c r="I16" s="23" t="s">
        <v>25</v>
      </c>
      <c r="J16" s="21" t="str">
        <f>'Rekapitulácia stavby'!AN14</f>
        <v/>
      </c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6.95" customHeight="1">
      <c r="A17" s="26"/>
      <c r="B17" s="27"/>
      <c r="C17" s="26"/>
      <c r="D17" s="26"/>
      <c r="E17" s="26"/>
      <c r="F17" s="26"/>
      <c r="G17" s="26"/>
      <c r="H17" s="26"/>
      <c r="I17" s="26"/>
      <c r="J17" s="26"/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2" customHeight="1">
      <c r="A18" s="26"/>
      <c r="B18" s="27"/>
      <c r="C18" s="26"/>
      <c r="D18" s="23" t="s">
        <v>29</v>
      </c>
      <c r="E18" s="26"/>
      <c r="F18" s="26"/>
      <c r="G18" s="26"/>
      <c r="H18" s="26"/>
      <c r="I18" s="23" t="s">
        <v>22</v>
      </c>
      <c r="J18" s="21" t="s">
        <v>1</v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8" customHeight="1">
      <c r="A19" s="26"/>
      <c r="B19" s="27"/>
      <c r="C19" s="26"/>
      <c r="D19" s="26"/>
      <c r="E19" s="21" t="s">
        <v>30</v>
      </c>
      <c r="F19" s="26"/>
      <c r="G19" s="26"/>
      <c r="H19" s="26"/>
      <c r="I19" s="23" t="s">
        <v>25</v>
      </c>
      <c r="J19" s="21" t="s">
        <v>1</v>
      </c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6.95" customHeight="1">
      <c r="A20" s="26"/>
      <c r="B20" s="27"/>
      <c r="C20" s="26"/>
      <c r="D20" s="26"/>
      <c r="E20" s="26"/>
      <c r="F20" s="26"/>
      <c r="G20" s="26"/>
      <c r="H20" s="26"/>
      <c r="I20" s="26"/>
      <c r="J20" s="26"/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2" customHeight="1">
      <c r="A21" s="26"/>
      <c r="B21" s="27"/>
      <c r="C21" s="26"/>
      <c r="D21" s="23" t="s">
        <v>32</v>
      </c>
      <c r="E21" s="26"/>
      <c r="F21" s="26"/>
      <c r="G21" s="26"/>
      <c r="H21" s="26"/>
      <c r="I21" s="23" t="s">
        <v>22</v>
      </c>
      <c r="J21" s="21" t="s">
        <v>33</v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8" customHeight="1">
      <c r="A22" s="26"/>
      <c r="B22" s="27"/>
      <c r="C22" s="26"/>
      <c r="D22" s="26"/>
      <c r="E22" s="21" t="s">
        <v>34</v>
      </c>
      <c r="F22" s="26"/>
      <c r="G22" s="26"/>
      <c r="H22" s="26"/>
      <c r="I22" s="23" t="s">
        <v>25</v>
      </c>
      <c r="J22" s="21" t="s">
        <v>35</v>
      </c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6.95" customHeight="1">
      <c r="A23" s="26"/>
      <c r="B23" s="27"/>
      <c r="C23" s="26"/>
      <c r="D23" s="26"/>
      <c r="E23" s="26"/>
      <c r="F23" s="26"/>
      <c r="G23" s="26"/>
      <c r="H23" s="26"/>
      <c r="I23" s="26"/>
      <c r="J23" s="26"/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2" customHeight="1">
      <c r="A24" s="26"/>
      <c r="B24" s="27"/>
      <c r="C24" s="26"/>
      <c r="D24" s="23" t="s">
        <v>36</v>
      </c>
      <c r="E24" s="26"/>
      <c r="F24" s="26"/>
      <c r="G24" s="26"/>
      <c r="H24" s="26"/>
      <c r="I24" s="26"/>
      <c r="J24" s="26"/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8" customFormat="1" ht="16.5" customHeight="1">
      <c r="A25" s="84"/>
      <c r="B25" s="85"/>
      <c r="C25" s="84"/>
      <c r="D25" s="84"/>
      <c r="E25" s="183" t="s">
        <v>1</v>
      </c>
      <c r="F25" s="183"/>
      <c r="G25" s="183"/>
      <c r="H25" s="183"/>
      <c r="I25" s="84"/>
      <c r="J25" s="84"/>
      <c r="K25" s="84"/>
      <c r="L25" s="86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</row>
    <row r="26" spans="1:31" s="2" customFormat="1" ht="6.95" customHeight="1">
      <c r="A26" s="26"/>
      <c r="B26" s="27"/>
      <c r="C26" s="26"/>
      <c r="D26" s="26"/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6.95" customHeight="1">
      <c r="A27" s="26"/>
      <c r="B27" s="27"/>
      <c r="C27" s="26"/>
      <c r="D27" s="60"/>
      <c r="E27" s="60"/>
      <c r="F27" s="60"/>
      <c r="G27" s="60"/>
      <c r="H27" s="60"/>
      <c r="I27" s="60"/>
      <c r="J27" s="60"/>
      <c r="K27" s="60"/>
      <c r="L27" s="3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25.35" customHeight="1">
      <c r="A28" s="26"/>
      <c r="B28" s="27"/>
      <c r="C28" s="26"/>
      <c r="D28" s="87" t="s">
        <v>37</v>
      </c>
      <c r="E28" s="26"/>
      <c r="F28" s="26"/>
      <c r="G28" s="26"/>
      <c r="H28" s="26"/>
      <c r="I28" s="26"/>
      <c r="J28" s="65">
        <f>ROUND(J118, 2)</f>
        <v>0</v>
      </c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14.45" customHeight="1">
      <c r="A30" s="26"/>
      <c r="B30" s="27"/>
      <c r="C30" s="26"/>
      <c r="D30" s="26"/>
      <c r="E30" s="26"/>
      <c r="F30" s="30" t="s">
        <v>39</v>
      </c>
      <c r="G30" s="26"/>
      <c r="H30" s="26"/>
      <c r="I30" s="30" t="s">
        <v>38</v>
      </c>
      <c r="J30" s="30" t="s">
        <v>40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14.45" customHeight="1">
      <c r="A31" s="26"/>
      <c r="B31" s="27"/>
      <c r="C31" s="26"/>
      <c r="D31" s="88" t="s">
        <v>41</v>
      </c>
      <c r="E31" s="23" t="s">
        <v>42</v>
      </c>
      <c r="F31" s="89">
        <f>ROUND((SUM(BE118:BE142)),  2)</f>
        <v>0</v>
      </c>
      <c r="G31" s="26"/>
      <c r="H31" s="26"/>
      <c r="I31" s="90">
        <v>0.2</v>
      </c>
      <c r="J31" s="89">
        <f>ROUND(((SUM(BE118:BE142))*I31),  2)</f>
        <v>0</v>
      </c>
      <c r="K31" s="26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3" t="s">
        <v>43</v>
      </c>
      <c r="F32" s="89">
        <f>ROUND((SUM(BF118:BF142)),  2)</f>
        <v>0</v>
      </c>
      <c r="G32" s="26"/>
      <c r="H32" s="26"/>
      <c r="I32" s="90">
        <v>0.2</v>
      </c>
      <c r="J32" s="89">
        <f>ROUND(((SUM(BF118:BF142))*I32),  2)</f>
        <v>0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hidden="1" customHeight="1">
      <c r="A33" s="26"/>
      <c r="B33" s="27"/>
      <c r="C33" s="26"/>
      <c r="D33" s="26"/>
      <c r="E33" s="23" t="s">
        <v>44</v>
      </c>
      <c r="F33" s="89">
        <f>ROUND((SUM(BG118:BG142)),  2)</f>
        <v>0</v>
      </c>
      <c r="G33" s="26"/>
      <c r="H33" s="26"/>
      <c r="I33" s="90">
        <v>0.2</v>
      </c>
      <c r="J33" s="89">
        <f>0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hidden="1" customHeight="1">
      <c r="A34" s="26"/>
      <c r="B34" s="27"/>
      <c r="C34" s="26"/>
      <c r="D34" s="26"/>
      <c r="E34" s="23" t="s">
        <v>45</v>
      </c>
      <c r="F34" s="89">
        <f>ROUND((SUM(BH118:BH142)),  2)</f>
        <v>0</v>
      </c>
      <c r="G34" s="26"/>
      <c r="H34" s="26"/>
      <c r="I34" s="90">
        <v>0.2</v>
      </c>
      <c r="J34" s="89">
        <f>0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46</v>
      </c>
      <c r="F35" s="89">
        <f>ROUND((SUM(BI118:BI142)),  2)</f>
        <v>0</v>
      </c>
      <c r="G35" s="26"/>
      <c r="H35" s="26"/>
      <c r="I35" s="90">
        <v>0</v>
      </c>
      <c r="J35" s="89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25.35" customHeight="1">
      <c r="A37" s="26"/>
      <c r="B37" s="27"/>
      <c r="C37" s="91"/>
      <c r="D37" s="92" t="s">
        <v>47</v>
      </c>
      <c r="E37" s="54"/>
      <c r="F37" s="54"/>
      <c r="G37" s="93" t="s">
        <v>48</v>
      </c>
      <c r="H37" s="94" t="s">
        <v>49</v>
      </c>
      <c r="I37" s="54"/>
      <c r="J37" s="95">
        <f>SUM(J28:J35)</f>
        <v>0</v>
      </c>
      <c r="K37" s="9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1" customFormat="1" ht="14.45" customHeight="1">
      <c r="B39" s="17"/>
      <c r="L39" s="17"/>
    </row>
    <row r="40" spans="1:31" s="1" customFormat="1" ht="14.45" customHeight="1">
      <c r="B40" s="17"/>
      <c r="L40" s="17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I60" s="151">
        <v>44357</v>
      </c>
      <c r="L60" s="17"/>
    </row>
    <row r="61" spans="1:31" s="2" customFormat="1" ht="12.75">
      <c r="A61" s="26"/>
      <c r="B61" s="27"/>
      <c r="C61" s="26"/>
      <c r="D61" s="39" t="s">
        <v>52</v>
      </c>
      <c r="E61" s="29"/>
      <c r="F61" s="97" t="s">
        <v>53</v>
      </c>
      <c r="G61" s="39" t="s">
        <v>52</v>
      </c>
      <c r="H61" s="29"/>
      <c r="I61" s="29"/>
      <c r="J61" s="98" t="s">
        <v>53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54</v>
      </c>
      <c r="E65" s="40"/>
      <c r="F65" s="40"/>
      <c r="G65" s="37" t="s">
        <v>55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F75" s="152">
        <v>44362</v>
      </c>
      <c r="L75" s="17"/>
    </row>
    <row r="76" spans="1:31" s="2" customFormat="1" ht="12.75">
      <c r="A76" s="26"/>
      <c r="B76" s="27"/>
      <c r="C76" s="26"/>
      <c r="D76" s="39" t="s">
        <v>52</v>
      </c>
      <c r="E76" s="29"/>
      <c r="F76" s="97" t="s">
        <v>53</v>
      </c>
      <c r="G76" s="39" t="s">
        <v>52</v>
      </c>
      <c r="H76" s="29"/>
      <c r="I76" s="29"/>
      <c r="J76" s="98" t="s">
        <v>53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78" spans="1:31" hidden="1"/>
    <row r="79" spans="1:31" hidden="1"/>
    <row r="80" spans="1:31" hidden="1"/>
    <row r="81" spans="1:47" s="2" customFormat="1" ht="6.95" hidden="1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hidden="1" customHeight="1">
      <c r="A82" s="26"/>
      <c r="B82" s="27"/>
      <c r="C82" s="18" t="s">
        <v>85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hidden="1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hidden="1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30" hidden="1" customHeight="1">
      <c r="A85" s="26"/>
      <c r="B85" s="27"/>
      <c r="C85" s="26"/>
      <c r="D85" s="26"/>
      <c r="E85" s="165" t="str">
        <f>E7</f>
        <v>Výkaz výmer - oprava chodníka na Ul. Hviezdoslavova od bytového domu č. 280                            po Ul. A. Kmeťa - 625 m2</v>
      </c>
      <c r="F85" s="188"/>
      <c r="G85" s="188"/>
      <c r="H85" s="188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6.95" hidden="1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2" hidden="1" customHeight="1">
      <c r="A87" s="26"/>
      <c r="B87" s="27"/>
      <c r="C87" s="23" t="s">
        <v>17</v>
      </c>
      <c r="D87" s="26"/>
      <c r="E87" s="26"/>
      <c r="F87" s="21" t="str">
        <f>F10</f>
        <v>Žiar nad Hronom</v>
      </c>
      <c r="G87" s="26"/>
      <c r="H87" s="26"/>
      <c r="I87" s="23" t="s">
        <v>19</v>
      </c>
      <c r="J87" s="49" t="str">
        <f>IF(J10="","",J10)</f>
        <v>1. 6. 2021</v>
      </c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hidden="1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5.2" hidden="1" customHeight="1">
      <c r="A89" s="26"/>
      <c r="B89" s="27"/>
      <c r="C89" s="23" t="s">
        <v>21</v>
      </c>
      <c r="D89" s="26"/>
      <c r="E89" s="26"/>
      <c r="F89" s="21" t="str">
        <f>E13</f>
        <v>Mesto Žiar nad Hronom</v>
      </c>
      <c r="G89" s="26"/>
      <c r="H89" s="26"/>
      <c r="I89" s="23" t="s">
        <v>29</v>
      </c>
      <c r="J89" s="24" t="str">
        <f>E19</f>
        <v>geodetické zameranie</v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40.15" hidden="1" customHeight="1">
      <c r="A90" s="26"/>
      <c r="B90" s="27"/>
      <c r="C90" s="23" t="s">
        <v>27</v>
      </c>
      <c r="D90" s="26"/>
      <c r="E90" s="26"/>
      <c r="F90" s="21" t="str">
        <f>IF(E16="","",E16)</f>
        <v xml:space="preserve"> </v>
      </c>
      <c r="G90" s="26"/>
      <c r="H90" s="26"/>
      <c r="I90" s="23" t="s">
        <v>32</v>
      </c>
      <c r="J90" s="24" t="str">
        <f>E22</f>
        <v>TECHNICKÉ SLUŽBY Žiar nad Hronom, spol. s.r.o</v>
      </c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0.35" hidden="1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29.25" hidden="1" customHeight="1">
      <c r="A92" s="26"/>
      <c r="B92" s="27"/>
      <c r="C92" s="99" t="s">
        <v>86</v>
      </c>
      <c r="D92" s="91"/>
      <c r="E92" s="91"/>
      <c r="F92" s="91"/>
      <c r="G92" s="91"/>
      <c r="H92" s="91"/>
      <c r="I92" s="91"/>
      <c r="J92" s="100" t="s">
        <v>87</v>
      </c>
      <c r="K92" s="91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hidden="1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2.9" hidden="1" customHeight="1">
      <c r="A94" s="26"/>
      <c r="B94" s="27"/>
      <c r="C94" s="101" t="s">
        <v>88</v>
      </c>
      <c r="D94" s="26"/>
      <c r="E94" s="26"/>
      <c r="F94" s="26"/>
      <c r="G94" s="26"/>
      <c r="H94" s="26"/>
      <c r="I94" s="26"/>
      <c r="J94" s="65">
        <f>J118</f>
        <v>0</v>
      </c>
      <c r="K94" s="2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U94" s="14" t="s">
        <v>89</v>
      </c>
    </row>
    <row r="95" spans="1:47" s="9" customFormat="1" ht="24.95" hidden="1" customHeight="1">
      <c r="B95" s="102"/>
      <c r="D95" s="103" t="s">
        <v>90</v>
      </c>
      <c r="E95" s="104"/>
      <c r="F95" s="104"/>
      <c r="G95" s="104"/>
      <c r="H95" s="104"/>
      <c r="I95" s="104"/>
      <c r="J95" s="105">
        <f>J119</f>
        <v>0</v>
      </c>
      <c r="L95" s="102"/>
    </row>
    <row r="96" spans="1:47" s="10" customFormat="1" ht="19.899999999999999" hidden="1" customHeight="1">
      <c r="B96" s="106"/>
      <c r="D96" s="107" t="s">
        <v>91</v>
      </c>
      <c r="E96" s="108"/>
      <c r="F96" s="108"/>
      <c r="G96" s="108"/>
      <c r="H96" s="108"/>
      <c r="I96" s="108"/>
      <c r="J96" s="109">
        <f>J120</f>
        <v>0</v>
      </c>
      <c r="L96" s="106"/>
    </row>
    <row r="97" spans="1:31" s="10" customFormat="1" ht="19.899999999999999" hidden="1" customHeight="1">
      <c r="B97" s="106"/>
      <c r="D97" s="107" t="s">
        <v>92</v>
      </c>
      <c r="E97" s="108"/>
      <c r="F97" s="108"/>
      <c r="G97" s="108"/>
      <c r="H97" s="108"/>
      <c r="I97" s="108"/>
      <c r="J97" s="109">
        <f>J125</f>
        <v>0</v>
      </c>
      <c r="L97" s="106"/>
    </row>
    <row r="98" spans="1:31" s="10" customFormat="1" ht="19.899999999999999" hidden="1" customHeight="1">
      <c r="B98" s="106"/>
      <c r="D98" s="107" t="s">
        <v>93</v>
      </c>
      <c r="E98" s="108"/>
      <c r="F98" s="108"/>
      <c r="G98" s="108"/>
      <c r="H98" s="108"/>
      <c r="I98" s="108"/>
      <c r="J98" s="109">
        <f>J130</f>
        <v>0</v>
      </c>
      <c r="L98" s="106"/>
    </row>
    <row r="99" spans="1:31" s="10" customFormat="1" ht="19.899999999999999" hidden="1" customHeight="1">
      <c r="B99" s="106"/>
      <c r="D99" s="107" t="s">
        <v>94</v>
      </c>
      <c r="E99" s="108"/>
      <c r="F99" s="108"/>
      <c r="G99" s="108"/>
      <c r="H99" s="108"/>
      <c r="I99" s="108"/>
      <c r="J99" s="109">
        <f>J132</f>
        <v>0</v>
      </c>
      <c r="L99" s="106"/>
    </row>
    <row r="100" spans="1:31" s="10" customFormat="1" ht="19.899999999999999" hidden="1" customHeight="1">
      <c r="B100" s="106"/>
      <c r="D100" s="107" t="s">
        <v>95</v>
      </c>
      <c r="E100" s="108"/>
      <c r="F100" s="108"/>
      <c r="G100" s="108"/>
      <c r="H100" s="108"/>
      <c r="I100" s="108"/>
      <c r="J100" s="109">
        <f>J140</f>
        <v>0</v>
      </c>
      <c r="L100" s="106"/>
    </row>
    <row r="101" spans="1:31" s="2" customFormat="1" ht="21.75" hidden="1" customHeight="1">
      <c r="A101" s="26"/>
      <c r="B101" s="27"/>
      <c r="C101" s="26"/>
      <c r="D101" s="26"/>
      <c r="E101" s="26"/>
      <c r="F101" s="26"/>
      <c r="G101" s="26"/>
      <c r="H101" s="26"/>
      <c r="I101" s="26"/>
      <c r="J101" s="26"/>
      <c r="K101" s="26"/>
      <c r="L101" s="3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</row>
    <row r="102" spans="1:31" s="2" customFormat="1" ht="6.95" hidden="1" customHeight="1">
      <c r="A102" s="26"/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3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</row>
    <row r="103" spans="1:31" hidden="1"/>
    <row r="104" spans="1:31" hidden="1"/>
    <row r="106" spans="1:31" s="2" customFormat="1" ht="6.95" customHeight="1">
      <c r="A106" s="26"/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3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s="2" customFormat="1" ht="24.95" customHeight="1">
      <c r="A107" s="26"/>
      <c r="B107" s="27"/>
      <c r="C107" s="18" t="s">
        <v>96</v>
      </c>
      <c r="D107" s="26"/>
      <c r="E107" s="26"/>
      <c r="F107" s="26"/>
      <c r="G107" s="26"/>
      <c r="H107" s="26"/>
      <c r="I107" s="26"/>
      <c r="J107" s="26"/>
      <c r="K107" s="26"/>
      <c r="L107" s="3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6.95" customHeight="1">
      <c r="A108" s="26"/>
      <c r="B108" s="27"/>
      <c r="C108" s="26"/>
      <c r="D108" s="26"/>
      <c r="E108" s="26"/>
      <c r="F108" s="26"/>
      <c r="G108" s="26"/>
      <c r="H108" s="26"/>
      <c r="I108" s="26"/>
      <c r="J108" s="26"/>
      <c r="K108" s="26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12" customHeight="1">
      <c r="A109" s="26"/>
      <c r="B109" s="27"/>
      <c r="C109" s="23" t="s">
        <v>13</v>
      </c>
      <c r="D109" s="26"/>
      <c r="E109" s="26"/>
      <c r="F109" s="26"/>
      <c r="G109" s="26"/>
      <c r="H109" s="26"/>
      <c r="I109" s="26"/>
      <c r="J109" s="26"/>
      <c r="K109" s="26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30" customHeight="1">
      <c r="A110" s="26"/>
      <c r="B110" s="27"/>
      <c r="C110" s="26"/>
      <c r="D110" s="26"/>
      <c r="E110" s="187" t="str">
        <f>E7</f>
        <v>Výkaz výmer - oprava chodníka na Ul. Hviezdoslavova od bytového domu č. 280                            po Ul. A. Kmeťa - 625 m2</v>
      </c>
      <c r="F110" s="187"/>
      <c r="G110" s="187"/>
      <c r="H110" s="187"/>
      <c r="I110" s="187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6.95" customHeight="1">
      <c r="A111" s="26"/>
      <c r="B111" s="27"/>
      <c r="C111" s="26"/>
      <c r="D111" s="26"/>
      <c r="E111" s="26"/>
      <c r="F111" s="26"/>
      <c r="G111" s="26"/>
      <c r="H111" s="26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2" customHeight="1">
      <c r="A112" s="26"/>
      <c r="B112" s="27"/>
      <c r="C112" s="23" t="s">
        <v>17</v>
      </c>
      <c r="D112" s="26"/>
      <c r="E112" s="26"/>
      <c r="F112" s="21" t="str">
        <f>F10</f>
        <v>Žiar nad Hronom</v>
      </c>
      <c r="G112" s="26"/>
      <c r="H112" s="26"/>
      <c r="I112" s="23" t="s">
        <v>19</v>
      </c>
      <c r="J112" s="49" t="str">
        <f>IF(J10="","",J10)</f>
        <v>1. 6. 2021</v>
      </c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6.95" customHeight="1">
      <c r="A113" s="26"/>
      <c r="B113" s="27"/>
      <c r="C113" s="26"/>
      <c r="D113" s="26"/>
      <c r="E113" s="26"/>
      <c r="F113" s="26"/>
      <c r="G113" s="26"/>
      <c r="H113" s="26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5.2" customHeight="1">
      <c r="A114" s="26"/>
      <c r="B114" s="27"/>
      <c r="C114" s="23" t="s">
        <v>21</v>
      </c>
      <c r="D114" s="26"/>
      <c r="E114" s="26"/>
      <c r="F114" s="21" t="str">
        <f>E13</f>
        <v>Mesto Žiar nad Hronom</v>
      </c>
      <c r="G114" s="26"/>
      <c r="H114" s="26"/>
      <c r="I114" s="23" t="s">
        <v>29</v>
      </c>
      <c r="J114" s="24" t="str">
        <f>E19</f>
        <v>geodetické zameranie</v>
      </c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40.15" customHeight="1">
      <c r="A115" s="26"/>
      <c r="B115" s="27"/>
      <c r="C115" s="23" t="s">
        <v>27</v>
      </c>
      <c r="D115" s="26"/>
      <c r="E115" s="26"/>
      <c r="F115" s="21" t="str">
        <f>IF(E16="","",E16)</f>
        <v xml:space="preserve"> </v>
      </c>
      <c r="G115" s="26"/>
      <c r="H115" s="26"/>
      <c r="I115" s="23" t="s">
        <v>32</v>
      </c>
      <c r="J115" s="24" t="str">
        <f>E22</f>
        <v>TECHNICKÉ SLUŽBY Žiar nad Hronom, spol. s.r.o</v>
      </c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0.35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11" customFormat="1" ht="29.25" customHeight="1">
      <c r="A117" s="110"/>
      <c r="B117" s="111"/>
      <c r="C117" s="112" t="s">
        <v>97</v>
      </c>
      <c r="D117" s="113" t="s">
        <v>62</v>
      </c>
      <c r="E117" s="113" t="s">
        <v>58</v>
      </c>
      <c r="F117" s="113" t="s">
        <v>59</v>
      </c>
      <c r="G117" s="113" t="s">
        <v>98</v>
      </c>
      <c r="H117" s="113" t="s">
        <v>99</v>
      </c>
      <c r="I117" s="113" t="s">
        <v>100</v>
      </c>
      <c r="J117" s="114" t="s">
        <v>87</v>
      </c>
      <c r="K117" s="115" t="s">
        <v>101</v>
      </c>
      <c r="L117" s="116"/>
      <c r="M117" s="56" t="s">
        <v>1</v>
      </c>
      <c r="N117" s="57" t="s">
        <v>41</v>
      </c>
      <c r="O117" s="57" t="s">
        <v>102</v>
      </c>
      <c r="P117" s="57" t="s">
        <v>103</v>
      </c>
      <c r="Q117" s="57" t="s">
        <v>104</v>
      </c>
      <c r="R117" s="57" t="s">
        <v>105</v>
      </c>
      <c r="S117" s="57" t="s">
        <v>106</v>
      </c>
      <c r="T117" s="58" t="s">
        <v>107</v>
      </c>
      <c r="U117" s="110"/>
      <c r="V117" s="110"/>
      <c r="W117" s="110"/>
      <c r="X117" s="110"/>
      <c r="Y117" s="110"/>
      <c r="Z117" s="110"/>
      <c r="AA117" s="110"/>
      <c r="AB117" s="110"/>
      <c r="AC117" s="110"/>
      <c r="AD117" s="110"/>
      <c r="AE117" s="110"/>
    </row>
    <row r="118" spans="1:65" s="2" customFormat="1" ht="22.9" customHeight="1">
      <c r="A118" s="26"/>
      <c r="B118" s="27"/>
      <c r="C118" s="63" t="s">
        <v>88</v>
      </c>
      <c r="D118" s="26"/>
      <c r="E118" s="26"/>
      <c r="F118" s="26"/>
      <c r="G118" s="26"/>
      <c r="H118" s="26"/>
      <c r="I118" s="26"/>
      <c r="J118" s="117">
        <f>BK118</f>
        <v>0</v>
      </c>
      <c r="K118" s="26"/>
      <c r="L118" s="27"/>
      <c r="M118" s="59"/>
      <c r="N118" s="50"/>
      <c r="O118" s="60"/>
      <c r="P118" s="118">
        <f>P119</f>
        <v>154.89066399999999</v>
      </c>
      <c r="Q118" s="60"/>
      <c r="R118" s="118">
        <f>R119</f>
        <v>99.012124999999997</v>
      </c>
      <c r="S118" s="60"/>
      <c r="T118" s="119">
        <f>T119</f>
        <v>68.058000000000007</v>
      </c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T118" s="14" t="s">
        <v>76</v>
      </c>
      <c r="AU118" s="14" t="s">
        <v>89</v>
      </c>
      <c r="BK118" s="120">
        <f>BK119</f>
        <v>0</v>
      </c>
    </row>
    <row r="119" spans="1:65" s="12" customFormat="1" ht="25.9" customHeight="1">
      <c r="B119" s="121"/>
      <c r="D119" s="122" t="s">
        <v>76</v>
      </c>
      <c r="E119" s="123" t="s">
        <v>108</v>
      </c>
      <c r="F119" s="123" t="s">
        <v>109</v>
      </c>
      <c r="J119" s="124">
        <f>BK119</f>
        <v>0</v>
      </c>
      <c r="L119" s="121"/>
      <c r="M119" s="125"/>
      <c r="N119" s="126"/>
      <c r="O119" s="126"/>
      <c r="P119" s="127">
        <f>P120+P125+P130+P132+P140</f>
        <v>154.89066399999999</v>
      </c>
      <c r="Q119" s="126"/>
      <c r="R119" s="127">
        <f>R120+R125+R130+R132+R140</f>
        <v>99.012124999999997</v>
      </c>
      <c r="S119" s="126"/>
      <c r="T119" s="128">
        <f>T120+T125+T130+T132+T140</f>
        <v>68.058000000000007</v>
      </c>
      <c r="AR119" s="122" t="s">
        <v>82</v>
      </c>
      <c r="AT119" s="129" t="s">
        <v>76</v>
      </c>
      <c r="AU119" s="129" t="s">
        <v>77</v>
      </c>
      <c r="AY119" s="122" t="s">
        <v>110</v>
      </c>
      <c r="BK119" s="130">
        <f>BK120+BK125+BK130+BK132+BK140</f>
        <v>0</v>
      </c>
    </row>
    <row r="120" spans="1:65" s="12" customFormat="1" ht="22.9" customHeight="1">
      <c r="B120" s="121"/>
      <c r="D120" s="122" t="s">
        <v>76</v>
      </c>
      <c r="E120" s="131" t="s">
        <v>82</v>
      </c>
      <c r="F120" s="131" t="s">
        <v>111</v>
      </c>
      <c r="J120" s="132">
        <f>BK120</f>
        <v>0</v>
      </c>
      <c r="L120" s="121"/>
      <c r="M120" s="125"/>
      <c r="N120" s="126"/>
      <c r="O120" s="126"/>
      <c r="P120" s="127">
        <f>SUM(P121:P124)</f>
        <v>40.768599999999999</v>
      </c>
      <c r="Q120" s="126"/>
      <c r="R120" s="127">
        <f>SUM(R121:R124)</f>
        <v>0</v>
      </c>
      <c r="S120" s="126"/>
      <c r="T120" s="128">
        <f>SUM(T121:T124)</f>
        <v>68.058000000000007</v>
      </c>
      <c r="AR120" s="122" t="s">
        <v>82</v>
      </c>
      <c r="AT120" s="129" t="s">
        <v>76</v>
      </c>
      <c r="AU120" s="129" t="s">
        <v>82</v>
      </c>
      <c r="AY120" s="122" t="s">
        <v>110</v>
      </c>
      <c r="BK120" s="130">
        <f>SUM(BK121:BK124)</f>
        <v>0</v>
      </c>
    </row>
    <row r="121" spans="1:65" s="2" customFormat="1" ht="24.2" customHeight="1">
      <c r="A121" s="26"/>
      <c r="B121" s="133"/>
      <c r="C121" s="134" t="s">
        <v>112</v>
      </c>
      <c r="D121" s="134" t="s">
        <v>113</v>
      </c>
      <c r="E121" s="135" t="s">
        <v>114</v>
      </c>
      <c r="F121" s="136" t="s">
        <v>115</v>
      </c>
      <c r="G121" s="137" t="s">
        <v>116</v>
      </c>
      <c r="H121" s="138">
        <v>625</v>
      </c>
      <c r="I121" s="139">
        <v>0</v>
      </c>
      <c r="J121" s="139">
        <f>ROUND(I121*H121,2)</f>
        <v>0</v>
      </c>
      <c r="K121" s="140"/>
      <c r="L121" s="27"/>
      <c r="M121" s="141" t="s">
        <v>1</v>
      </c>
      <c r="N121" s="142" t="s">
        <v>43</v>
      </c>
      <c r="O121" s="143">
        <v>5.5E-2</v>
      </c>
      <c r="P121" s="143">
        <f>O121*H121</f>
        <v>34.375</v>
      </c>
      <c r="Q121" s="143">
        <v>0</v>
      </c>
      <c r="R121" s="143">
        <f>Q121*H121</f>
        <v>0</v>
      </c>
      <c r="S121" s="143">
        <v>9.8000000000000004E-2</v>
      </c>
      <c r="T121" s="144">
        <f>S121*H121</f>
        <v>61.25</v>
      </c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R121" s="145" t="s">
        <v>117</v>
      </c>
      <c r="AT121" s="145" t="s">
        <v>113</v>
      </c>
      <c r="AU121" s="145" t="s">
        <v>118</v>
      </c>
      <c r="AY121" s="14" t="s">
        <v>110</v>
      </c>
      <c r="BE121" s="146">
        <f>IF(N121="základná",J121,0)</f>
        <v>0</v>
      </c>
      <c r="BF121" s="146">
        <f>IF(N121="znížená",J121,0)</f>
        <v>0</v>
      </c>
      <c r="BG121" s="146">
        <f>IF(N121="zákl. prenesená",J121,0)</f>
        <v>0</v>
      </c>
      <c r="BH121" s="146">
        <f>IF(N121="zníž. prenesená",J121,0)</f>
        <v>0</v>
      </c>
      <c r="BI121" s="146">
        <f>IF(N121="nulová",J121,0)</f>
        <v>0</v>
      </c>
      <c r="BJ121" s="14" t="s">
        <v>118</v>
      </c>
      <c r="BK121" s="146">
        <f>ROUND(I121*H121,2)</f>
        <v>0</v>
      </c>
      <c r="BL121" s="14" t="s">
        <v>117</v>
      </c>
      <c r="BM121" s="145" t="s">
        <v>119</v>
      </c>
    </row>
    <row r="122" spans="1:65" s="2" customFormat="1" ht="24.2" hidden="1" customHeight="1">
      <c r="A122" s="26"/>
      <c r="B122" s="133"/>
      <c r="C122" s="134" t="s">
        <v>118</v>
      </c>
      <c r="D122" s="134" t="s">
        <v>113</v>
      </c>
      <c r="E122" s="135" t="s">
        <v>120</v>
      </c>
      <c r="F122" s="136" t="s">
        <v>121</v>
      </c>
      <c r="G122" s="137" t="s">
        <v>122</v>
      </c>
      <c r="H122" s="138">
        <v>0</v>
      </c>
      <c r="I122" s="139">
        <v>3.73</v>
      </c>
      <c r="J122" s="139">
        <f>ROUND(I122*H122,2)</f>
        <v>0</v>
      </c>
      <c r="K122" s="140"/>
      <c r="L122" s="27"/>
      <c r="M122" s="141" t="s">
        <v>1</v>
      </c>
      <c r="N122" s="142" t="s">
        <v>43</v>
      </c>
      <c r="O122" s="143">
        <v>0.216</v>
      </c>
      <c r="P122" s="143">
        <f>O122*H122</f>
        <v>0</v>
      </c>
      <c r="Q122" s="143">
        <v>0</v>
      </c>
      <c r="R122" s="143">
        <f>Q122*H122</f>
        <v>0</v>
      </c>
      <c r="S122" s="143">
        <v>0.23</v>
      </c>
      <c r="T122" s="144">
        <f>S122*H122</f>
        <v>0</v>
      </c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R122" s="145" t="s">
        <v>117</v>
      </c>
      <c r="AT122" s="145" t="s">
        <v>113</v>
      </c>
      <c r="AU122" s="145" t="s">
        <v>118</v>
      </c>
      <c r="AY122" s="14" t="s">
        <v>110</v>
      </c>
      <c r="BE122" s="146">
        <f>IF(N122="základná",J122,0)</f>
        <v>0</v>
      </c>
      <c r="BF122" s="146">
        <f>IF(N122="znížená",J122,0)</f>
        <v>0</v>
      </c>
      <c r="BG122" s="146">
        <f>IF(N122="zákl. prenesená",J122,0)</f>
        <v>0</v>
      </c>
      <c r="BH122" s="146">
        <f>IF(N122="zníž. prenesená",J122,0)</f>
        <v>0</v>
      </c>
      <c r="BI122" s="146">
        <f>IF(N122="nulová",J122,0)</f>
        <v>0</v>
      </c>
      <c r="BJ122" s="14" t="s">
        <v>118</v>
      </c>
      <c r="BK122" s="146">
        <f>ROUND(I122*H122,2)</f>
        <v>0</v>
      </c>
      <c r="BL122" s="14" t="s">
        <v>117</v>
      </c>
      <c r="BM122" s="145" t="s">
        <v>123</v>
      </c>
    </row>
    <row r="123" spans="1:65" s="2" customFormat="1" ht="24.2" customHeight="1">
      <c r="A123" s="26"/>
      <c r="B123" s="133"/>
      <c r="C123" s="134" t="s">
        <v>7</v>
      </c>
      <c r="D123" s="134" t="s">
        <v>113</v>
      </c>
      <c r="E123" s="135" t="s">
        <v>124</v>
      </c>
      <c r="F123" s="136" t="s">
        <v>125</v>
      </c>
      <c r="G123" s="137" t="s">
        <v>122</v>
      </c>
      <c r="H123" s="138">
        <v>29.6</v>
      </c>
      <c r="I123" s="139">
        <v>0</v>
      </c>
      <c r="J123" s="139">
        <f>ROUND(I123*H123,2)</f>
        <v>0</v>
      </c>
      <c r="K123" s="140"/>
      <c r="L123" s="27"/>
      <c r="M123" s="141" t="s">
        <v>1</v>
      </c>
      <c r="N123" s="142" t="s">
        <v>43</v>
      </c>
      <c r="O123" s="143">
        <v>0.216</v>
      </c>
      <c r="P123" s="143">
        <f>O123*H123</f>
        <v>6.3936000000000002</v>
      </c>
      <c r="Q123" s="143">
        <v>0</v>
      </c>
      <c r="R123" s="143">
        <f>Q123*H123</f>
        <v>0</v>
      </c>
      <c r="S123" s="143">
        <v>0.23</v>
      </c>
      <c r="T123" s="144">
        <f>S123*H123</f>
        <v>6.8080000000000007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R123" s="145" t="s">
        <v>117</v>
      </c>
      <c r="AT123" s="145" t="s">
        <v>113</v>
      </c>
      <c r="AU123" s="145" t="s">
        <v>118</v>
      </c>
      <c r="AY123" s="14" t="s">
        <v>110</v>
      </c>
      <c r="BE123" s="146">
        <f>IF(N123="základná",J123,0)</f>
        <v>0</v>
      </c>
      <c r="BF123" s="146">
        <f>IF(N123="znížená",J123,0)</f>
        <v>0</v>
      </c>
      <c r="BG123" s="146">
        <f>IF(N123="zákl. prenesená",J123,0)</f>
        <v>0</v>
      </c>
      <c r="BH123" s="146">
        <f>IF(N123="zníž. prenesená",J123,0)</f>
        <v>0</v>
      </c>
      <c r="BI123" s="146">
        <f>IF(N123="nulová",J123,0)</f>
        <v>0</v>
      </c>
      <c r="BJ123" s="14" t="s">
        <v>118</v>
      </c>
      <c r="BK123" s="146">
        <f>ROUND(I123*H123,2)</f>
        <v>0</v>
      </c>
      <c r="BL123" s="14" t="s">
        <v>117</v>
      </c>
      <c r="BM123" s="145" t="s">
        <v>126</v>
      </c>
    </row>
    <row r="124" spans="1:65" s="2" customFormat="1" ht="24.2" customHeight="1">
      <c r="A124" s="26"/>
      <c r="B124" s="133"/>
      <c r="C124" s="134" t="s">
        <v>127</v>
      </c>
      <c r="D124" s="134" t="s">
        <v>113</v>
      </c>
      <c r="E124" s="135" t="s">
        <v>128</v>
      </c>
      <c r="F124" s="136" t="s">
        <v>129</v>
      </c>
      <c r="G124" s="137" t="s">
        <v>130</v>
      </c>
      <c r="H124" s="138">
        <v>68.058000000000007</v>
      </c>
      <c r="I124" s="139">
        <v>0</v>
      </c>
      <c r="J124" s="139">
        <f>ROUND(I124*H124,2)</f>
        <v>0</v>
      </c>
      <c r="K124" s="140"/>
      <c r="L124" s="27"/>
      <c r="M124" s="141" t="s">
        <v>1</v>
      </c>
      <c r="N124" s="142" t="s">
        <v>43</v>
      </c>
      <c r="O124" s="143">
        <v>0</v>
      </c>
      <c r="P124" s="143">
        <f>O124*H124</f>
        <v>0</v>
      </c>
      <c r="Q124" s="143">
        <v>0</v>
      </c>
      <c r="R124" s="143">
        <f>Q124*H124</f>
        <v>0</v>
      </c>
      <c r="S124" s="143">
        <v>0</v>
      </c>
      <c r="T124" s="144">
        <f>S124*H124</f>
        <v>0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R124" s="145" t="s">
        <v>117</v>
      </c>
      <c r="AT124" s="145" t="s">
        <v>113</v>
      </c>
      <c r="AU124" s="145" t="s">
        <v>118</v>
      </c>
      <c r="AY124" s="14" t="s">
        <v>110</v>
      </c>
      <c r="BE124" s="146">
        <f>IF(N124="základná",J124,0)</f>
        <v>0</v>
      </c>
      <c r="BF124" s="146">
        <f>IF(N124="znížená",J124,0)</f>
        <v>0</v>
      </c>
      <c r="BG124" s="146">
        <f>IF(N124="zákl. prenesená",J124,0)</f>
        <v>0</v>
      </c>
      <c r="BH124" s="146">
        <f>IF(N124="zníž. prenesená",J124,0)</f>
        <v>0</v>
      </c>
      <c r="BI124" s="146">
        <f>IF(N124="nulová",J124,0)</f>
        <v>0</v>
      </c>
      <c r="BJ124" s="14" t="s">
        <v>118</v>
      </c>
      <c r="BK124" s="146">
        <f>ROUND(I124*H124,2)</f>
        <v>0</v>
      </c>
      <c r="BL124" s="14" t="s">
        <v>117</v>
      </c>
      <c r="BM124" s="145" t="s">
        <v>131</v>
      </c>
    </row>
    <row r="125" spans="1:65" s="12" customFormat="1" ht="22.9" customHeight="1">
      <c r="B125" s="121"/>
      <c r="D125" s="122" t="s">
        <v>76</v>
      </c>
      <c r="E125" s="131" t="s">
        <v>132</v>
      </c>
      <c r="F125" s="131" t="s">
        <v>133</v>
      </c>
      <c r="J125" s="132">
        <f>BK125</f>
        <v>0</v>
      </c>
      <c r="L125" s="121"/>
      <c r="M125" s="125"/>
      <c r="N125" s="126"/>
      <c r="O125" s="126"/>
      <c r="P125" s="127">
        <f>SUM(P126:P129)</f>
        <v>69.912499999999994</v>
      </c>
      <c r="Q125" s="126"/>
      <c r="R125" s="127">
        <f>SUM(R126:R129)</f>
        <v>99.012124999999997</v>
      </c>
      <c r="S125" s="126"/>
      <c r="T125" s="128">
        <f>SUM(T126:T129)</f>
        <v>0</v>
      </c>
      <c r="AR125" s="122" t="s">
        <v>82</v>
      </c>
      <c r="AT125" s="129" t="s">
        <v>76</v>
      </c>
      <c r="AU125" s="129" t="s">
        <v>82</v>
      </c>
      <c r="AY125" s="122" t="s">
        <v>110</v>
      </c>
      <c r="BK125" s="130">
        <f>SUM(BK126:BK129)</f>
        <v>0</v>
      </c>
    </row>
    <row r="126" spans="1:65" s="2" customFormat="1" ht="37.9" customHeight="1">
      <c r="A126" s="26"/>
      <c r="B126" s="133"/>
      <c r="C126" s="134" t="s">
        <v>134</v>
      </c>
      <c r="D126" s="134" t="s">
        <v>113</v>
      </c>
      <c r="E126" s="135" t="s">
        <v>135</v>
      </c>
      <c r="F126" s="136" t="s">
        <v>136</v>
      </c>
      <c r="G126" s="137" t="s">
        <v>116</v>
      </c>
      <c r="H126" s="138">
        <v>62.5</v>
      </c>
      <c r="I126" s="139">
        <v>0</v>
      </c>
      <c r="J126" s="139">
        <f>ROUND(I126*H126,2)</f>
        <v>0</v>
      </c>
      <c r="K126" s="140"/>
      <c r="L126" s="27"/>
      <c r="M126" s="141" t="s">
        <v>1</v>
      </c>
      <c r="N126" s="142" t="s">
        <v>43</v>
      </c>
      <c r="O126" s="143">
        <v>0.36</v>
      </c>
      <c r="P126" s="143">
        <f>O126*H126</f>
        <v>22.5</v>
      </c>
      <c r="Q126" s="143">
        <v>0.22763</v>
      </c>
      <c r="R126" s="143">
        <f>Q126*H126</f>
        <v>14.226875</v>
      </c>
      <c r="S126" s="143">
        <v>0</v>
      </c>
      <c r="T126" s="144">
        <f>S126*H126</f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45" t="s">
        <v>117</v>
      </c>
      <c r="AT126" s="145" t="s">
        <v>113</v>
      </c>
      <c r="AU126" s="145" t="s">
        <v>118</v>
      </c>
      <c r="AY126" s="14" t="s">
        <v>110</v>
      </c>
      <c r="BE126" s="146">
        <f>IF(N126="základná",J126,0)</f>
        <v>0</v>
      </c>
      <c r="BF126" s="146">
        <f>IF(N126="znížená",J126,0)</f>
        <v>0</v>
      </c>
      <c r="BG126" s="146">
        <f>IF(N126="zákl. prenesená",J126,0)</f>
        <v>0</v>
      </c>
      <c r="BH126" s="146">
        <f>IF(N126="zníž. prenesená",J126,0)</f>
        <v>0</v>
      </c>
      <c r="BI126" s="146">
        <f>IF(N126="nulová",J126,0)</f>
        <v>0</v>
      </c>
      <c r="BJ126" s="14" t="s">
        <v>118</v>
      </c>
      <c r="BK126" s="146">
        <f>ROUND(I126*H126,2)</f>
        <v>0</v>
      </c>
      <c r="BL126" s="14" t="s">
        <v>117</v>
      </c>
      <c r="BM126" s="145" t="s">
        <v>137</v>
      </c>
    </row>
    <row r="127" spans="1:65" s="2" customFormat="1" ht="24.2" customHeight="1">
      <c r="A127" s="26"/>
      <c r="B127" s="133"/>
      <c r="C127" s="134" t="s">
        <v>138</v>
      </c>
      <c r="D127" s="134" t="s">
        <v>113</v>
      </c>
      <c r="E127" s="135" t="s">
        <v>139</v>
      </c>
      <c r="F127" s="136" t="s">
        <v>140</v>
      </c>
      <c r="G127" s="137" t="s">
        <v>116</v>
      </c>
      <c r="H127" s="138">
        <v>625</v>
      </c>
      <c r="I127" s="139">
        <v>0</v>
      </c>
      <c r="J127" s="139">
        <f>ROUND(I127*H127,2)</f>
        <v>0</v>
      </c>
      <c r="K127" s="140"/>
      <c r="L127" s="27"/>
      <c r="M127" s="141" t="s">
        <v>1</v>
      </c>
      <c r="N127" s="142" t="s">
        <v>43</v>
      </c>
      <c r="O127" s="143">
        <v>2.0200000000000001E-3</v>
      </c>
      <c r="P127" s="143">
        <f>O127*H127</f>
        <v>1.2625</v>
      </c>
      <c r="Q127" s="143">
        <v>8.0999999999999996E-4</v>
      </c>
      <c r="R127" s="143">
        <f>Q127*H127</f>
        <v>0.50624999999999998</v>
      </c>
      <c r="S127" s="143">
        <v>0</v>
      </c>
      <c r="T127" s="144">
        <f>S127*H127</f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45" t="s">
        <v>117</v>
      </c>
      <c r="AT127" s="145" t="s">
        <v>113</v>
      </c>
      <c r="AU127" s="145" t="s">
        <v>118</v>
      </c>
      <c r="AY127" s="14" t="s">
        <v>110</v>
      </c>
      <c r="BE127" s="146">
        <f>IF(N127="základná",J127,0)</f>
        <v>0</v>
      </c>
      <c r="BF127" s="146">
        <f>IF(N127="znížená",J127,0)</f>
        <v>0</v>
      </c>
      <c r="BG127" s="146">
        <f>IF(N127="zákl. prenesená",J127,0)</f>
        <v>0</v>
      </c>
      <c r="BH127" s="146">
        <f>IF(N127="zníž. prenesená",J127,0)</f>
        <v>0</v>
      </c>
      <c r="BI127" s="146">
        <f>IF(N127="nulová",J127,0)</f>
        <v>0</v>
      </c>
      <c r="BJ127" s="14" t="s">
        <v>118</v>
      </c>
      <c r="BK127" s="146">
        <f>ROUND(I127*H127,2)</f>
        <v>0</v>
      </c>
      <c r="BL127" s="14" t="s">
        <v>117</v>
      </c>
      <c r="BM127" s="145" t="s">
        <v>141</v>
      </c>
    </row>
    <row r="128" spans="1:65" s="2" customFormat="1" ht="24.2" customHeight="1">
      <c r="A128" s="26"/>
      <c r="B128" s="133"/>
      <c r="C128" s="134" t="s">
        <v>142</v>
      </c>
      <c r="D128" s="134" t="s">
        <v>113</v>
      </c>
      <c r="E128" s="135" t="s">
        <v>143</v>
      </c>
      <c r="F128" s="136" t="s">
        <v>144</v>
      </c>
      <c r="G128" s="137" t="s">
        <v>116</v>
      </c>
      <c r="H128" s="138">
        <v>625</v>
      </c>
      <c r="I128" s="139">
        <v>0</v>
      </c>
      <c r="J128" s="139">
        <f>ROUND(I128*H128,2)</f>
        <v>0</v>
      </c>
      <c r="K128" s="140"/>
      <c r="L128" s="27"/>
      <c r="M128" s="141" t="s">
        <v>1</v>
      </c>
      <c r="N128" s="142" t="s">
        <v>43</v>
      </c>
      <c r="O128" s="143">
        <v>7.0999999999999994E-2</v>
      </c>
      <c r="P128" s="143">
        <f>O128*H128</f>
        <v>44.374999999999993</v>
      </c>
      <c r="Q128" s="143">
        <v>0.12966</v>
      </c>
      <c r="R128" s="143">
        <f>Q128*H128</f>
        <v>81.037499999999994</v>
      </c>
      <c r="S128" s="143">
        <v>0</v>
      </c>
      <c r="T128" s="144">
        <f>S128*H128</f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45" t="s">
        <v>117</v>
      </c>
      <c r="AT128" s="145" t="s">
        <v>113</v>
      </c>
      <c r="AU128" s="145" t="s">
        <v>118</v>
      </c>
      <c r="AY128" s="14" t="s">
        <v>110</v>
      </c>
      <c r="BE128" s="146">
        <f>IF(N128="základná",J128,0)</f>
        <v>0</v>
      </c>
      <c r="BF128" s="146">
        <f>IF(N128="znížená",J128,0)</f>
        <v>0</v>
      </c>
      <c r="BG128" s="146">
        <f>IF(N128="zákl. prenesená",J128,0)</f>
        <v>0</v>
      </c>
      <c r="BH128" s="146">
        <f>IF(N128="zníž. prenesená",J128,0)</f>
        <v>0</v>
      </c>
      <c r="BI128" s="146">
        <f>IF(N128="nulová",J128,0)</f>
        <v>0</v>
      </c>
      <c r="BJ128" s="14" t="s">
        <v>118</v>
      </c>
      <c r="BK128" s="146">
        <f>ROUND(I128*H128,2)</f>
        <v>0</v>
      </c>
      <c r="BL128" s="14" t="s">
        <v>117</v>
      </c>
      <c r="BM128" s="145" t="s">
        <v>145</v>
      </c>
    </row>
    <row r="129" spans="1:65" s="2" customFormat="1" ht="37.9" customHeight="1">
      <c r="A129" s="26"/>
      <c r="B129" s="133"/>
      <c r="C129" s="134" t="s">
        <v>146</v>
      </c>
      <c r="D129" s="134" t="s">
        <v>113</v>
      </c>
      <c r="E129" s="135" t="s">
        <v>147</v>
      </c>
      <c r="F129" s="136" t="s">
        <v>148</v>
      </c>
      <c r="G129" s="137" t="s">
        <v>116</v>
      </c>
      <c r="H129" s="138">
        <v>25</v>
      </c>
      <c r="I129" s="139">
        <v>0</v>
      </c>
      <c r="J129" s="139">
        <f>ROUND(I129*H129,2)</f>
        <v>0</v>
      </c>
      <c r="K129" s="140"/>
      <c r="L129" s="27"/>
      <c r="M129" s="141" t="s">
        <v>1</v>
      </c>
      <c r="N129" s="142" t="s">
        <v>43</v>
      </c>
      <c r="O129" s="143">
        <v>7.0999999999999994E-2</v>
      </c>
      <c r="P129" s="143">
        <f>O129*H129</f>
        <v>1.7749999999999999</v>
      </c>
      <c r="Q129" s="143">
        <v>0.12966</v>
      </c>
      <c r="R129" s="143">
        <f>Q129*H129</f>
        <v>3.2414999999999998</v>
      </c>
      <c r="S129" s="143">
        <v>0</v>
      </c>
      <c r="T129" s="144">
        <f>S129*H129</f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45" t="s">
        <v>117</v>
      </c>
      <c r="AT129" s="145" t="s">
        <v>113</v>
      </c>
      <c r="AU129" s="145" t="s">
        <v>118</v>
      </c>
      <c r="AY129" s="14" t="s">
        <v>110</v>
      </c>
      <c r="BE129" s="146">
        <f>IF(N129="základná",J129,0)</f>
        <v>0</v>
      </c>
      <c r="BF129" s="146">
        <f>IF(N129="znížená",J129,0)</f>
        <v>0</v>
      </c>
      <c r="BG129" s="146">
        <f>IF(N129="zákl. prenesená",J129,0)</f>
        <v>0</v>
      </c>
      <c r="BH129" s="146">
        <f>IF(N129="zníž. prenesená",J129,0)</f>
        <v>0</v>
      </c>
      <c r="BI129" s="146">
        <f>IF(N129="nulová",J129,0)</f>
        <v>0</v>
      </c>
      <c r="BJ129" s="14" t="s">
        <v>118</v>
      </c>
      <c r="BK129" s="146">
        <f>ROUND(I129*H129,2)</f>
        <v>0</v>
      </c>
      <c r="BL129" s="14" t="s">
        <v>117</v>
      </c>
      <c r="BM129" s="145" t="s">
        <v>149</v>
      </c>
    </row>
    <row r="130" spans="1:65" s="12" customFormat="1" ht="22.9" hidden="1" customHeight="1">
      <c r="B130" s="121"/>
      <c r="D130" s="122" t="s">
        <v>76</v>
      </c>
      <c r="E130" s="131" t="s">
        <v>134</v>
      </c>
      <c r="F130" s="131" t="s">
        <v>150</v>
      </c>
      <c r="J130" s="132">
        <f>BK130</f>
        <v>0</v>
      </c>
      <c r="L130" s="121"/>
      <c r="M130" s="125"/>
      <c r="N130" s="126"/>
      <c r="O130" s="126"/>
      <c r="P130" s="127">
        <f>P131</f>
        <v>0</v>
      </c>
      <c r="Q130" s="126"/>
      <c r="R130" s="127">
        <f>R131</f>
        <v>0</v>
      </c>
      <c r="S130" s="126"/>
      <c r="T130" s="128">
        <f>T131</f>
        <v>0</v>
      </c>
      <c r="AR130" s="122" t="s">
        <v>82</v>
      </c>
      <c r="AT130" s="129" t="s">
        <v>76</v>
      </c>
      <c r="AU130" s="129" t="s">
        <v>82</v>
      </c>
      <c r="AY130" s="122" t="s">
        <v>110</v>
      </c>
      <c r="BK130" s="130">
        <f>BK131</f>
        <v>0</v>
      </c>
    </row>
    <row r="131" spans="1:65" s="2" customFormat="1" ht="24.2" hidden="1" customHeight="1">
      <c r="A131" s="26"/>
      <c r="B131" s="133"/>
      <c r="C131" s="134" t="s">
        <v>151</v>
      </c>
      <c r="D131" s="134" t="s">
        <v>113</v>
      </c>
      <c r="E131" s="135" t="s">
        <v>152</v>
      </c>
      <c r="F131" s="136" t="s">
        <v>153</v>
      </c>
      <c r="G131" s="137" t="s">
        <v>154</v>
      </c>
      <c r="H131" s="138">
        <v>0</v>
      </c>
      <c r="I131" s="139">
        <v>81.48</v>
      </c>
      <c r="J131" s="139">
        <f>ROUND(I131*H131,2)</f>
        <v>0</v>
      </c>
      <c r="K131" s="140"/>
      <c r="L131" s="27"/>
      <c r="M131" s="141" t="s">
        <v>1</v>
      </c>
      <c r="N131" s="142" t="s">
        <v>43</v>
      </c>
      <c r="O131" s="143">
        <v>3.6120000000000001</v>
      </c>
      <c r="P131" s="143">
        <f>O131*H131</f>
        <v>0</v>
      </c>
      <c r="Q131" s="143">
        <v>0.41064000000000001</v>
      </c>
      <c r="R131" s="143">
        <f>Q131*H131</f>
        <v>0</v>
      </c>
      <c r="S131" s="143">
        <v>0</v>
      </c>
      <c r="T131" s="144">
        <f>S131*H131</f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45" t="s">
        <v>117</v>
      </c>
      <c r="AT131" s="145" t="s">
        <v>113</v>
      </c>
      <c r="AU131" s="145" t="s">
        <v>118</v>
      </c>
      <c r="AY131" s="14" t="s">
        <v>110</v>
      </c>
      <c r="BE131" s="146">
        <f>IF(N131="základná",J131,0)</f>
        <v>0</v>
      </c>
      <c r="BF131" s="146">
        <f>IF(N131="znížená",J131,0)</f>
        <v>0</v>
      </c>
      <c r="BG131" s="146">
        <f>IF(N131="zákl. prenesená",J131,0)</f>
        <v>0</v>
      </c>
      <c r="BH131" s="146">
        <f>IF(N131="zníž. prenesená",J131,0)</f>
        <v>0</v>
      </c>
      <c r="BI131" s="146">
        <f>IF(N131="nulová",J131,0)</f>
        <v>0</v>
      </c>
      <c r="BJ131" s="14" t="s">
        <v>118</v>
      </c>
      <c r="BK131" s="146">
        <f>ROUND(I131*H131,2)</f>
        <v>0</v>
      </c>
      <c r="BL131" s="14" t="s">
        <v>117</v>
      </c>
      <c r="BM131" s="145" t="s">
        <v>155</v>
      </c>
    </row>
    <row r="132" spans="1:65" s="12" customFormat="1" ht="22.9" customHeight="1">
      <c r="B132" s="121"/>
      <c r="D132" s="122" t="s">
        <v>76</v>
      </c>
      <c r="E132" s="131" t="s">
        <v>138</v>
      </c>
      <c r="F132" s="131" t="s">
        <v>156</v>
      </c>
      <c r="J132" s="132">
        <f>BK132</f>
        <v>0</v>
      </c>
      <c r="L132" s="121"/>
      <c r="M132" s="125"/>
      <c r="N132" s="126"/>
      <c r="O132" s="126"/>
      <c r="P132" s="127">
        <f>SUM(P133:P139)</f>
        <v>26.180283999999997</v>
      </c>
      <c r="Q132" s="126"/>
      <c r="R132" s="127">
        <f>SUM(R133:R139)</f>
        <v>0</v>
      </c>
      <c r="S132" s="126"/>
      <c r="T132" s="128">
        <f>SUM(T133:T139)</f>
        <v>0</v>
      </c>
      <c r="AR132" s="122" t="s">
        <v>82</v>
      </c>
      <c r="AT132" s="129" t="s">
        <v>76</v>
      </c>
      <c r="AU132" s="129" t="s">
        <v>82</v>
      </c>
      <c r="AY132" s="122" t="s">
        <v>110</v>
      </c>
      <c r="BK132" s="130">
        <f>SUM(BK133:BK139)</f>
        <v>0</v>
      </c>
    </row>
    <row r="133" spans="1:65" s="2" customFormat="1" ht="37.9" customHeight="1">
      <c r="A133" s="26"/>
      <c r="B133" s="133"/>
      <c r="C133" s="134" t="s">
        <v>117</v>
      </c>
      <c r="D133" s="134" t="s">
        <v>113</v>
      </c>
      <c r="E133" s="135" t="s">
        <v>157</v>
      </c>
      <c r="F133" s="136" t="s">
        <v>158</v>
      </c>
      <c r="G133" s="137" t="s">
        <v>122</v>
      </c>
      <c r="H133" s="138">
        <v>29.6</v>
      </c>
      <c r="I133" s="139">
        <v>0</v>
      </c>
      <c r="J133" s="139">
        <f t="shared" ref="J133:J139" si="0">ROUND(I133*H133,2)</f>
        <v>0</v>
      </c>
      <c r="K133" s="140"/>
      <c r="L133" s="27"/>
      <c r="M133" s="141" t="s">
        <v>1</v>
      </c>
      <c r="N133" s="142" t="s">
        <v>43</v>
      </c>
      <c r="O133" s="143">
        <v>6.3E-2</v>
      </c>
      <c r="P133" s="143">
        <f t="shared" ref="P133:P139" si="1">O133*H133</f>
        <v>1.8648</v>
      </c>
      <c r="Q133" s="143">
        <v>0</v>
      </c>
      <c r="R133" s="143">
        <f t="shared" ref="R133:R139" si="2">Q133*H133</f>
        <v>0</v>
      </c>
      <c r="S133" s="143">
        <v>0</v>
      </c>
      <c r="T133" s="144">
        <f t="shared" ref="T133:T139" si="3">S133*H133</f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45" t="s">
        <v>117</v>
      </c>
      <c r="AT133" s="145" t="s">
        <v>113</v>
      </c>
      <c r="AU133" s="145" t="s">
        <v>118</v>
      </c>
      <c r="AY133" s="14" t="s">
        <v>110</v>
      </c>
      <c r="BE133" s="146">
        <f t="shared" ref="BE133:BE139" si="4">IF(N133="základná",J133,0)</f>
        <v>0</v>
      </c>
      <c r="BF133" s="146">
        <f t="shared" ref="BF133:BF139" si="5">IF(N133="znížená",J133,0)</f>
        <v>0</v>
      </c>
      <c r="BG133" s="146">
        <f t="shared" ref="BG133:BG139" si="6">IF(N133="zákl. prenesená",J133,0)</f>
        <v>0</v>
      </c>
      <c r="BH133" s="146">
        <f t="shared" ref="BH133:BH139" si="7">IF(N133="zníž. prenesená",J133,0)</f>
        <v>0</v>
      </c>
      <c r="BI133" s="146">
        <f t="shared" ref="BI133:BI139" si="8">IF(N133="nulová",J133,0)</f>
        <v>0</v>
      </c>
      <c r="BJ133" s="14" t="s">
        <v>118</v>
      </c>
      <c r="BK133" s="146">
        <f t="shared" ref="BK133:BK139" si="9">ROUND(I133*H133,2)</f>
        <v>0</v>
      </c>
      <c r="BL133" s="14" t="s">
        <v>117</v>
      </c>
      <c r="BM133" s="145" t="s">
        <v>159</v>
      </c>
    </row>
    <row r="134" spans="1:65" s="2" customFormat="1" ht="24.2" customHeight="1">
      <c r="A134" s="26"/>
      <c r="B134" s="133"/>
      <c r="C134" s="134" t="s">
        <v>160</v>
      </c>
      <c r="D134" s="134" t="s">
        <v>113</v>
      </c>
      <c r="E134" s="135" t="s">
        <v>161</v>
      </c>
      <c r="F134" s="136" t="s">
        <v>162</v>
      </c>
      <c r="G134" s="137" t="s">
        <v>122</v>
      </c>
      <c r="H134" s="138">
        <v>29.6</v>
      </c>
      <c r="I134" s="139">
        <v>0</v>
      </c>
      <c r="J134" s="139">
        <f t="shared" si="0"/>
        <v>0</v>
      </c>
      <c r="K134" s="140"/>
      <c r="L134" s="27"/>
      <c r="M134" s="141" t="s">
        <v>1</v>
      </c>
      <c r="N134" s="142" t="s">
        <v>43</v>
      </c>
      <c r="O134" s="143">
        <v>0.185</v>
      </c>
      <c r="P134" s="143">
        <f t="shared" si="1"/>
        <v>5.476</v>
      </c>
      <c r="Q134" s="143">
        <v>0</v>
      </c>
      <c r="R134" s="143">
        <f t="shared" si="2"/>
        <v>0</v>
      </c>
      <c r="S134" s="143">
        <v>0</v>
      </c>
      <c r="T134" s="144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45" t="s">
        <v>117</v>
      </c>
      <c r="AT134" s="145" t="s">
        <v>113</v>
      </c>
      <c r="AU134" s="145" t="s">
        <v>118</v>
      </c>
      <c r="AY134" s="14" t="s">
        <v>110</v>
      </c>
      <c r="BE134" s="146">
        <f t="shared" si="4"/>
        <v>0</v>
      </c>
      <c r="BF134" s="146">
        <f t="shared" si="5"/>
        <v>0</v>
      </c>
      <c r="BG134" s="146">
        <f t="shared" si="6"/>
        <v>0</v>
      </c>
      <c r="BH134" s="146">
        <f t="shared" si="7"/>
        <v>0</v>
      </c>
      <c r="BI134" s="146">
        <f t="shared" si="8"/>
        <v>0</v>
      </c>
      <c r="BJ134" s="14" t="s">
        <v>118</v>
      </c>
      <c r="BK134" s="146">
        <f t="shared" si="9"/>
        <v>0</v>
      </c>
      <c r="BL134" s="14" t="s">
        <v>117</v>
      </c>
      <c r="BM134" s="145" t="s">
        <v>163</v>
      </c>
    </row>
    <row r="135" spans="1:65" s="2" customFormat="1" ht="24.2" customHeight="1">
      <c r="A135" s="26"/>
      <c r="B135" s="133"/>
      <c r="C135" s="134" t="s">
        <v>164</v>
      </c>
      <c r="D135" s="134" t="s">
        <v>113</v>
      </c>
      <c r="E135" s="135" t="s">
        <v>165</v>
      </c>
      <c r="F135" s="136" t="s">
        <v>166</v>
      </c>
      <c r="G135" s="137" t="s">
        <v>116</v>
      </c>
      <c r="H135" s="138">
        <v>322</v>
      </c>
      <c r="I135" s="139">
        <v>0</v>
      </c>
      <c r="J135" s="139">
        <f t="shared" si="0"/>
        <v>0</v>
      </c>
      <c r="K135" s="140"/>
      <c r="L135" s="27"/>
      <c r="M135" s="141" t="s">
        <v>1</v>
      </c>
      <c r="N135" s="142" t="s">
        <v>43</v>
      </c>
      <c r="O135" s="143">
        <v>1.2E-2</v>
      </c>
      <c r="P135" s="143">
        <f t="shared" si="1"/>
        <v>3.8639999999999999</v>
      </c>
      <c r="Q135" s="143">
        <v>0</v>
      </c>
      <c r="R135" s="143">
        <f t="shared" si="2"/>
        <v>0</v>
      </c>
      <c r="S135" s="143">
        <v>0</v>
      </c>
      <c r="T135" s="144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45" t="s">
        <v>117</v>
      </c>
      <c r="AT135" s="145" t="s">
        <v>113</v>
      </c>
      <c r="AU135" s="145" t="s">
        <v>118</v>
      </c>
      <c r="AY135" s="14" t="s">
        <v>110</v>
      </c>
      <c r="BE135" s="146">
        <f t="shared" si="4"/>
        <v>0</v>
      </c>
      <c r="BF135" s="146">
        <f t="shared" si="5"/>
        <v>0</v>
      </c>
      <c r="BG135" s="146">
        <f t="shared" si="6"/>
        <v>0</v>
      </c>
      <c r="BH135" s="146">
        <f t="shared" si="7"/>
        <v>0</v>
      </c>
      <c r="BI135" s="146">
        <f t="shared" si="8"/>
        <v>0</v>
      </c>
      <c r="BJ135" s="14" t="s">
        <v>118</v>
      </c>
      <c r="BK135" s="146">
        <f t="shared" si="9"/>
        <v>0</v>
      </c>
      <c r="BL135" s="14" t="s">
        <v>117</v>
      </c>
      <c r="BM135" s="145" t="s">
        <v>167</v>
      </c>
    </row>
    <row r="136" spans="1:65" s="2" customFormat="1" ht="37.9" customHeight="1">
      <c r="A136" s="26"/>
      <c r="B136" s="133"/>
      <c r="C136" s="134" t="s">
        <v>168</v>
      </c>
      <c r="D136" s="134" t="s">
        <v>113</v>
      </c>
      <c r="E136" s="135" t="s">
        <v>169</v>
      </c>
      <c r="F136" s="136" t="s">
        <v>170</v>
      </c>
      <c r="G136" s="137" t="s">
        <v>116</v>
      </c>
      <c r="H136" s="138">
        <v>625</v>
      </c>
      <c r="I136" s="139">
        <v>0</v>
      </c>
      <c r="J136" s="139">
        <f t="shared" si="0"/>
        <v>0</v>
      </c>
      <c r="K136" s="140"/>
      <c r="L136" s="27"/>
      <c r="M136" s="141" t="s">
        <v>1</v>
      </c>
      <c r="N136" s="142" t="s">
        <v>43</v>
      </c>
      <c r="O136" s="143">
        <v>2.3999999999999998E-3</v>
      </c>
      <c r="P136" s="143">
        <f t="shared" si="1"/>
        <v>1.4999999999999998</v>
      </c>
      <c r="Q136" s="143">
        <v>0</v>
      </c>
      <c r="R136" s="143">
        <f t="shared" si="2"/>
        <v>0</v>
      </c>
      <c r="S136" s="143">
        <v>0</v>
      </c>
      <c r="T136" s="144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45" t="s">
        <v>117</v>
      </c>
      <c r="AT136" s="145" t="s">
        <v>113</v>
      </c>
      <c r="AU136" s="145" t="s">
        <v>118</v>
      </c>
      <c r="AY136" s="14" t="s">
        <v>110</v>
      </c>
      <c r="BE136" s="146">
        <f t="shared" si="4"/>
        <v>0</v>
      </c>
      <c r="BF136" s="146">
        <f t="shared" si="5"/>
        <v>0</v>
      </c>
      <c r="BG136" s="146">
        <f t="shared" si="6"/>
        <v>0</v>
      </c>
      <c r="BH136" s="146">
        <f t="shared" si="7"/>
        <v>0</v>
      </c>
      <c r="BI136" s="146">
        <f t="shared" si="8"/>
        <v>0</v>
      </c>
      <c r="BJ136" s="14" t="s">
        <v>118</v>
      </c>
      <c r="BK136" s="146">
        <f t="shared" si="9"/>
        <v>0</v>
      </c>
      <c r="BL136" s="14" t="s">
        <v>117</v>
      </c>
      <c r="BM136" s="145" t="s">
        <v>171</v>
      </c>
    </row>
    <row r="137" spans="1:65" s="2" customFormat="1" ht="24.2" customHeight="1">
      <c r="A137" s="26"/>
      <c r="B137" s="133"/>
      <c r="C137" s="134" t="s">
        <v>172</v>
      </c>
      <c r="D137" s="134" t="s">
        <v>113</v>
      </c>
      <c r="E137" s="135" t="s">
        <v>173</v>
      </c>
      <c r="F137" s="136" t="s">
        <v>174</v>
      </c>
      <c r="G137" s="137" t="s">
        <v>130</v>
      </c>
      <c r="H137" s="138">
        <v>68.058000000000007</v>
      </c>
      <c r="I137" s="139">
        <v>0</v>
      </c>
      <c r="J137" s="139">
        <f t="shared" si="0"/>
        <v>0</v>
      </c>
      <c r="K137" s="140"/>
      <c r="L137" s="27"/>
      <c r="M137" s="141" t="s">
        <v>1</v>
      </c>
      <c r="N137" s="142" t="s">
        <v>43</v>
      </c>
      <c r="O137" s="143">
        <v>3.1E-2</v>
      </c>
      <c r="P137" s="143">
        <f t="shared" si="1"/>
        <v>2.1097980000000001</v>
      </c>
      <c r="Q137" s="143">
        <v>0</v>
      </c>
      <c r="R137" s="143">
        <f t="shared" si="2"/>
        <v>0</v>
      </c>
      <c r="S137" s="143">
        <v>0</v>
      </c>
      <c r="T137" s="144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45" t="s">
        <v>117</v>
      </c>
      <c r="AT137" s="145" t="s">
        <v>113</v>
      </c>
      <c r="AU137" s="145" t="s">
        <v>118</v>
      </c>
      <c r="AY137" s="14" t="s">
        <v>110</v>
      </c>
      <c r="BE137" s="146">
        <f t="shared" si="4"/>
        <v>0</v>
      </c>
      <c r="BF137" s="146">
        <f t="shared" si="5"/>
        <v>0</v>
      </c>
      <c r="BG137" s="146">
        <f t="shared" si="6"/>
        <v>0</v>
      </c>
      <c r="BH137" s="146">
        <f t="shared" si="7"/>
        <v>0</v>
      </c>
      <c r="BI137" s="146">
        <f t="shared" si="8"/>
        <v>0</v>
      </c>
      <c r="BJ137" s="14" t="s">
        <v>118</v>
      </c>
      <c r="BK137" s="146">
        <f t="shared" si="9"/>
        <v>0</v>
      </c>
      <c r="BL137" s="14" t="s">
        <v>117</v>
      </c>
      <c r="BM137" s="145" t="s">
        <v>175</v>
      </c>
    </row>
    <row r="138" spans="1:65" s="2" customFormat="1" ht="24.2" customHeight="1">
      <c r="A138" s="26"/>
      <c r="B138" s="133"/>
      <c r="C138" s="134" t="s">
        <v>176</v>
      </c>
      <c r="D138" s="134" t="s">
        <v>113</v>
      </c>
      <c r="E138" s="135" t="s">
        <v>177</v>
      </c>
      <c r="F138" s="136" t="s">
        <v>178</v>
      </c>
      <c r="G138" s="137" t="s">
        <v>130</v>
      </c>
      <c r="H138" s="138">
        <v>204.17400000000001</v>
      </c>
      <c r="I138" s="139">
        <v>0</v>
      </c>
      <c r="J138" s="139">
        <f t="shared" si="0"/>
        <v>0</v>
      </c>
      <c r="K138" s="140"/>
      <c r="L138" s="27"/>
      <c r="M138" s="141" t="s">
        <v>1</v>
      </c>
      <c r="N138" s="142" t="s">
        <v>43</v>
      </c>
      <c r="O138" s="143">
        <v>6.0000000000000001E-3</v>
      </c>
      <c r="P138" s="143">
        <f t="shared" si="1"/>
        <v>1.225044</v>
      </c>
      <c r="Q138" s="143">
        <v>0</v>
      </c>
      <c r="R138" s="143">
        <f t="shared" si="2"/>
        <v>0</v>
      </c>
      <c r="S138" s="143">
        <v>0</v>
      </c>
      <c r="T138" s="144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45" t="s">
        <v>117</v>
      </c>
      <c r="AT138" s="145" t="s">
        <v>113</v>
      </c>
      <c r="AU138" s="145" t="s">
        <v>118</v>
      </c>
      <c r="AY138" s="14" t="s">
        <v>110</v>
      </c>
      <c r="BE138" s="146">
        <f t="shared" si="4"/>
        <v>0</v>
      </c>
      <c r="BF138" s="146">
        <f t="shared" si="5"/>
        <v>0</v>
      </c>
      <c r="BG138" s="146">
        <f t="shared" si="6"/>
        <v>0</v>
      </c>
      <c r="BH138" s="146">
        <f t="shared" si="7"/>
        <v>0</v>
      </c>
      <c r="BI138" s="146">
        <f t="shared" si="8"/>
        <v>0</v>
      </c>
      <c r="BJ138" s="14" t="s">
        <v>118</v>
      </c>
      <c r="BK138" s="146">
        <f t="shared" si="9"/>
        <v>0</v>
      </c>
      <c r="BL138" s="14" t="s">
        <v>117</v>
      </c>
      <c r="BM138" s="145" t="s">
        <v>179</v>
      </c>
    </row>
    <row r="139" spans="1:65" s="2" customFormat="1" ht="24.2" customHeight="1">
      <c r="A139" s="26"/>
      <c r="B139" s="133"/>
      <c r="C139" s="134" t="s">
        <v>180</v>
      </c>
      <c r="D139" s="134" t="s">
        <v>113</v>
      </c>
      <c r="E139" s="135" t="s">
        <v>181</v>
      </c>
      <c r="F139" s="136" t="s">
        <v>182</v>
      </c>
      <c r="G139" s="137" t="s">
        <v>130</v>
      </c>
      <c r="H139" s="138">
        <v>68.058000000000007</v>
      </c>
      <c r="I139" s="139">
        <v>0</v>
      </c>
      <c r="J139" s="139">
        <f t="shared" si="0"/>
        <v>0</v>
      </c>
      <c r="K139" s="140"/>
      <c r="L139" s="27"/>
      <c r="M139" s="141" t="s">
        <v>1</v>
      </c>
      <c r="N139" s="142" t="s">
        <v>43</v>
      </c>
      <c r="O139" s="143">
        <v>0.14899999999999999</v>
      </c>
      <c r="P139" s="143">
        <f t="shared" si="1"/>
        <v>10.140642</v>
      </c>
      <c r="Q139" s="143">
        <v>0</v>
      </c>
      <c r="R139" s="143">
        <f t="shared" si="2"/>
        <v>0</v>
      </c>
      <c r="S139" s="143">
        <v>0</v>
      </c>
      <c r="T139" s="144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45" t="s">
        <v>117</v>
      </c>
      <c r="AT139" s="145" t="s">
        <v>113</v>
      </c>
      <c r="AU139" s="145" t="s">
        <v>118</v>
      </c>
      <c r="AY139" s="14" t="s">
        <v>110</v>
      </c>
      <c r="BE139" s="146">
        <f t="shared" si="4"/>
        <v>0</v>
      </c>
      <c r="BF139" s="146">
        <f t="shared" si="5"/>
        <v>0</v>
      </c>
      <c r="BG139" s="146">
        <f t="shared" si="6"/>
        <v>0</v>
      </c>
      <c r="BH139" s="146">
        <f t="shared" si="7"/>
        <v>0</v>
      </c>
      <c r="BI139" s="146">
        <f t="shared" si="8"/>
        <v>0</v>
      </c>
      <c r="BJ139" s="14" t="s">
        <v>118</v>
      </c>
      <c r="BK139" s="146">
        <f t="shared" si="9"/>
        <v>0</v>
      </c>
      <c r="BL139" s="14" t="s">
        <v>117</v>
      </c>
      <c r="BM139" s="145" t="s">
        <v>183</v>
      </c>
    </row>
    <row r="140" spans="1:65" s="12" customFormat="1" ht="22.9" customHeight="1">
      <c r="B140" s="121"/>
      <c r="D140" s="122" t="s">
        <v>76</v>
      </c>
      <c r="E140" s="131" t="s">
        <v>184</v>
      </c>
      <c r="F140" s="131" t="s">
        <v>185</v>
      </c>
      <c r="J140" s="132">
        <f>BK140</f>
        <v>0</v>
      </c>
      <c r="L140" s="121"/>
      <c r="M140" s="125"/>
      <c r="N140" s="126"/>
      <c r="O140" s="126"/>
      <c r="P140" s="127">
        <f>SUM(P141:P142)</f>
        <v>18.02928</v>
      </c>
      <c r="Q140" s="126"/>
      <c r="R140" s="127">
        <f>SUM(R141:R142)</f>
        <v>0</v>
      </c>
      <c r="S140" s="126"/>
      <c r="T140" s="128">
        <f>SUM(T141:T142)</f>
        <v>0</v>
      </c>
      <c r="AR140" s="122" t="s">
        <v>82</v>
      </c>
      <c r="AT140" s="129" t="s">
        <v>76</v>
      </c>
      <c r="AU140" s="129" t="s">
        <v>82</v>
      </c>
      <c r="AY140" s="122" t="s">
        <v>110</v>
      </c>
      <c r="BK140" s="130">
        <f>SUM(BK141:BK142)</f>
        <v>0</v>
      </c>
    </row>
    <row r="141" spans="1:65" s="2" customFormat="1" ht="24.2" customHeight="1">
      <c r="A141" s="26"/>
      <c r="B141" s="133"/>
      <c r="C141" s="134" t="s">
        <v>186</v>
      </c>
      <c r="D141" s="134" t="s">
        <v>113</v>
      </c>
      <c r="E141" s="135" t="s">
        <v>187</v>
      </c>
      <c r="F141" s="136" t="s">
        <v>188</v>
      </c>
      <c r="G141" s="137" t="s">
        <v>130</v>
      </c>
      <c r="H141" s="138">
        <v>99.012</v>
      </c>
      <c r="I141" s="139">
        <v>0</v>
      </c>
      <c r="J141" s="139">
        <f>ROUND(I141*H141,2)</f>
        <v>0</v>
      </c>
      <c r="K141" s="140"/>
      <c r="L141" s="27"/>
      <c r="M141" s="141" t="s">
        <v>1</v>
      </c>
      <c r="N141" s="142" t="s">
        <v>43</v>
      </c>
      <c r="O141" s="143">
        <v>0.04</v>
      </c>
      <c r="P141" s="143">
        <f>O141*H141</f>
        <v>3.96048</v>
      </c>
      <c r="Q141" s="143">
        <v>0</v>
      </c>
      <c r="R141" s="143">
        <f>Q141*H141</f>
        <v>0</v>
      </c>
      <c r="S141" s="143">
        <v>0</v>
      </c>
      <c r="T141" s="144">
        <f>S141*H141</f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45" t="s">
        <v>117</v>
      </c>
      <c r="AT141" s="145" t="s">
        <v>113</v>
      </c>
      <c r="AU141" s="145" t="s">
        <v>118</v>
      </c>
      <c r="AY141" s="14" t="s">
        <v>110</v>
      </c>
      <c r="BE141" s="146">
        <f>IF(N141="základná",J141,0)</f>
        <v>0</v>
      </c>
      <c r="BF141" s="146">
        <f>IF(N141="znížená",J141,0)</f>
        <v>0</v>
      </c>
      <c r="BG141" s="146">
        <f>IF(N141="zákl. prenesená",J141,0)</f>
        <v>0</v>
      </c>
      <c r="BH141" s="146">
        <f>IF(N141="zníž. prenesená",J141,0)</f>
        <v>0</v>
      </c>
      <c r="BI141" s="146">
        <f>IF(N141="nulová",J141,0)</f>
        <v>0</v>
      </c>
      <c r="BJ141" s="14" t="s">
        <v>118</v>
      </c>
      <c r="BK141" s="146">
        <f>ROUND(I141*H141,2)</f>
        <v>0</v>
      </c>
      <c r="BL141" s="14" t="s">
        <v>117</v>
      </c>
      <c r="BM141" s="145" t="s">
        <v>189</v>
      </c>
    </row>
    <row r="142" spans="1:65" s="2" customFormat="1" ht="37.9" customHeight="1">
      <c r="A142" s="26"/>
      <c r="B142" s="133"/>
      <c r="C142" s="134" t="s">
        <v>190</v>
      </c>
      <c r="D142" s="134" t="s">
        <v>113</v>
      </c>
      <c r="E142" s="135" t="s">
        <v>191</v>
      </c>
      <c r="F142" s="136" t="s">
        <v>192</v>
      </c>
      <c r="G142" s="137" t="s">
        <v>130</v>
      </c>
      <c r="H142" s="138">
        <v>781.6</v>
      </c>
      <c r="I142" s="139">
        <v>0</v>
      </c>
      <c r="J142" s="139">
        <f>ROUND(I142*H142,2)</f>
        <v>0</v>
      </c>
      <c r="K142" s="140"/>
      <c r="L142" s="27"/>
      <c r="M142" s="147" t="s">
        <v>1</v>
      </c>
      <c r="N142" s="148" t="s">
        <v>43</v>
      </c>
      <c r="O142" s="149">
        <v>1.7999999999999999E-2</v>
      </c>
      <c r="P142" s="149">
        <f>O142*H142</f>
        <v>14.0688</v>
      </c>
      <c r="Q142" s="149">
        <v>0</v>
      </c>
      <c r="R142" s="149">
        <f>Q142*H142</f>
        <v>0</v>
      </c>
      <c r="S142" s="149">
        <v>0</v>
      </c>
      <c r="T142" s="150">
        <f>S142*H142</f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45" t="s">
        <v>117</v>
      </c>
      <c r="AT142" s="145" t="s">
        <v>113</v>
      </c>
      <c r="AU142" s="145" t="s">
        <v>118</v>
      </c>
      <c r="AY142" s="14" t="s">
        <v>110</v>
      </c>
      <c r="BE142" s="146">
        <f>IF(N142="základná",J142,0)</f>
        <v>0</v>
      </c>
      <c r="BF142" s="146">
        <f>IF(N142="znížená",J142,0)</f>
        <v>0</v>
      </c>
      <c r="BG142" s="146">
        <f>IF(N142="zákl. prenesená",J142,0)</f>
        <v>0</v>
      </c>
      <c r="BH142" s="146">
        <f>IF(N142="zníž. prenesená",J142,0)</f>
        <v>0</v>
      </c>
      <c r="BI142" s="146">
        <f>IF(N142="nulová",J142,0)</f>
        <v>0</v>
      </c>
      <c r="BJ142" s="14" t="s">
        <v>118</v>
      </c>
      <c r="BK142" s="146">
        <f>ROUND(I142*H142,2)</f>
        <v>0</v>
      </c>
      <c r="BL142" s="14" t="s">
        <v>117</v>
      </c>
      <c r="BM142" s="145" t="s">
        <v>193</v>
      </c>
    </row>
    <row r="143" spans="1:65" s="2" customFormat="1" ht="6.95" customHeight="1">
      <c r="A143" s="26"/>
      <c r="B143" s="41"/>
      <c r="C143" s="42"/>
      <c r="D143" s="42"/>
      <c r="E143" s="42"/>
      <c r="F143" s="42"/>
      <c r="G143" s="42"/>
      <c r="H143" s="42"/>
      <c r="I143" s="42"/>
      <c r="J143" s="42"/>
      <c r="K143" s="42"/>
      <c r="L143" s="27"/>
      <c r="M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</row>
  </sheetData>
  <autoFilter ref="C117:K142" xr:uid="{00000000-0009-0000-0000-000001000000}"/>
  <mergeCells count="6">
    <mergeCell ref="L2:V2"/>
    <mergeCell ref="E7:I7"/>
    <mergeCell ref="E110:I110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MILO-06-2021 - Rekonštruk...</vt:lpstr>
      <vt:lpstr>'MILO-06-2021 - Rekonštruk...'!Názvy_tlače</vt:lpstr>
      <vt:lpstr>'Rekapitulácia stavby'!Názvy_tlače</vt:lpstr>
      <vt:lpstr>'MILO-06-2021 - Rekonštruk...'!Oblasť_tlače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NTB-HP\Holic</dc:creator>
  <cp:lastModifiedBy>Baranec</cp:lastModifiedBy>
  <dcterms:created xsi:type="dcterms:W3CDTF">2021-06-10T06:09:10Z</dcterms:created>
  <dcterms:modified xsi:type="dcterms:W3CDTF">2021-06-19T09:59:20Z</dcterms:modified>
</cp:coreProperties>
</file>