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MsÚ\Baranec\Cesty a chodníky-O+Ú\Opravy MK 2021\Verejné obstarávanie 2021\do DNS\1-BD 396 a 397 obruby a vjazd\"/>
    </mc:Choice>
  </mc:AlternateContent>
  <xr:revisionPtr revIDLastSave="0" documentId="13_ncr:1_{C2D703C9-B388-454D-B9B2-C3977414B25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kapitulácia stavby" sheetId="1" state="veryHidden" r:id="rId1"/>
    <sheet name="MILO-09-2020 - Osadenie o..." sheetId="2" r:id="rId2"/>
  </sheets>
  <definedNames>
    <definedName name="_xlnm._FilterDatabase" localSheetId="1" hidden="1">'MILO-09-2020 - Osadenie o...'!$C$116:$K$130</definedName>
    <definedName name="_xlnm.Print_Titles" localSheetId="1">'MILO-09-2020 - Osadenie o...'!$116:$116</definedName>
    <definedName name="_xlnm.Print_Titles" localSheetId="0">'Rekapitulácia stavby'!$92:$92</definedName>
    <definedName name="_xlnm.Print_Area" localSheetId="1">'MILO-09-2020 - Osadenie o...'!$C$4:$J$76,'MILO-09-2020 - Osadenie o...'!$C$82:$J$100,'MILO-09-2020 - Osadenie o...'!$C$106:$J$130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121" i="2" l="1"/>
  <c r="J97" i="2" s="1"/>
  <c r="J35" i="2"/>
  <c r="J34" i="2"/>
  <c r="AY95" i="1"/>
  <c r="J33" i="2"/>
  <c r="AX95" i="1"/>
  <c r="BI130" i="2"/>
  <c r="BH130" i="2"/>
  <c r="BG130" i="2"/>
  <c r="BE130" i="2"/>
  <c r="T130" i="2"/>
  <c r="T129" i="2"/>
  <c r="R130" i="2"/>
  <c r="R129" i="2"/>
  <c r="P130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0" i="2"/>
  <c r="BH120" i="2"/>
  <c r="BG120" i="2"/>
  <c r="BE120" i="2"/>
  <c r="T120" i="2"/>
  <c r="T119" i="2"/>
  <c r="R120" i="2"/>
  <c r="R119" i="2"/>
  <c r="P120" i="2"/>
  <c r="P119" i="2" s="1"/>
  <c r="J114" i="2"/>
  <c r="J113" i="2"/>
  <c r="F113" i="2"/>
  <c r="F111" i="2"/>
  <c r="E109" i="2"/>
  <c r="J90" i="2"/>
  <c r="J89" i="2"/>
  <c r="F89" i="2"/>
  <c r="F87" i="2"/>
  <c r="E85" i="2"/>
  <c r="J16" i="2"/>
  <c r="E16" i="2"/>
  <c r="F114" i="2" s="1"/>
  <c r="J15" i="2"/>
  <c r="J87" i="2"/>
  <c r="L90" i="1"/>
  <c r="AM90" i="1"/>
  <c r="AM89" i="1"/>
  <c r="L89" i="1"/>
  <c r="AM87" i="1"/>
  <c r="L87" i="1"/>
  <c r="L85" i="1"/>
  <c r="L84" i="1"/>
  <c r="BK130" i="2"/>
  <c r="BK128" i="2"/>
  <c r="BK126" i="2"/>
  <c r="BK125" i="2"/>
  <c r="J123" i="2"/>
  <c r="BK120" i="2"/>
  <c r="J127" i="2"/>
  <c r="BK124" i="2"/>
  <c r="BK123" i="2"/>
  <c r="J120" i="2"/>
  <c r="AS94" i="1"/>
  <c r="J130" i="2"/>
  <c r="J128" i="2"/>
  <c r="BK127" i="2"/>
  <c r="J126" i="2"/>
  <c r="J125" i="2"/>
  <c r="J124" i="2"/>
  <c r="F33" i="2" l="1"/>
  <c r="R122" i="2"/>
  <c r="R118" i="2" s="1"/>
  <c r="R117" i="2" s="1"/>
  <c r="P122" i="2"/>
  <c r="P118" i="2"/>
  <c r="P117" i="2" s="1"/>
  <c r="AU95" i="1" s="1"/>
  <c r="AU94" i="1" s="1"/>
  <c r="BK122" i="2"/>
  <c r="J122" i="2" s="1"/>
  <c r="J98" i="2" s="1"/>
  <c r="T122" i="2"/>
  <c r="T118" i="2" s="1"/>
  <c r="T117" i="2" s="1"/>
  <c r="F90" i="2"/>
  <c r="J111" i="2"/>
  <c r="BF130" i="2"/>
  <c r="BK119" i="2"/>
  <c r="J119" i="2"/>
  <c r="J96" i="2" s="1"/>
  <c r="BF120" i="2"/>
  <c r="BF124" i="2"/>
  <c r="BF125" i="2"/>
  <c r="BF126" i="2"/>
  <c r="BF127" i="2"/>
  <c r="BF128" i="2"/>
  <c r="BF123" i="2"/>
  <c r="BB95" i="1"/>
  <c r="BK129" i="2"/>
  <c r="J129" i="2" s="1"/>
  <c r="J99" i="2" s="1"/>
  <c r="J31" i="2"/>
  <c r="AV95" i="1" s="1"/>
  <c r="F34" i="2"/>
  <c r="BC95" i="1" s="1"/>
  <c r="BC94" i="1" s="1"/>
  <c r="W32" i="1" s="1"/>
  <c r="F35" i="2"/>
  <c r="BD95" i="1" s="1"/>
  <c r="BD94" i="1" s="1"/>
  <c r="W33" i="1" s="1"/>
  <c r="BB94" i="1"/>
  <c r="AX94" i="1" s="1"/>
  <c r="F31" i="2"/>
  <c r="AZ95" i="1" s="1"/>
  <c r="AZ94" i="1" s="1"/>
  <c r="AV94" i="1" s="1"/>
  <c r="AK29" i="1" s="1"/>
  <c r="BK118" i="2" l="1"/>
  <c r="J118" i="2" s="1"/>
  <c r="J95" i="2" s="1"/>
  <c r="AY94" i="1"/>
  <c r="J32" i="2"/>
  <c r="AW95" i="1" s="1"/>
  <c r="AT95" i="1" s="1"/>
  <c r="W29" i="1"/>
  <c r="W31" i="1"/>
  <c r="F32" i="2"/>
  <c r="BA95" i="1" s="1"/>
  <c r="BA94" i="1" s="1"/>
  <c r="W30" i="1" s="1"/>
  <c r="BK117" i="2" l="1"/>
  <c r="J117" i="2" s="1"/>
  <c r="J94" i="2" s="1"/>
  <c r="AW94" i="1"/>
  <c r="AK30" i="1" s="1"/>
  <c r="J28" i="2" l="1"/>
  <c r="AG95" i="1" s="1"/>
  <c r="AN95" i="1" s="1"/>
  <c r="AT94" i="1"/>
  <c r="J37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<sst xmlns="http://schemas.openxmlformats.org/spreadsheetml/2006/main" count="394" uniqueCount="156">
  <si>
    <t>Export Komplet</t>
  </si>
  <si>
    <t/>
  </si>
  <si>
    <t>2.0</t>
  </si>
  <si>
    <t>False</t>
  </si>
  <si>
    <t>{878ced60-763a-43ec-849b-55e343548d19}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</si>
  <si>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</si>
  <si>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</si>
  <si>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</si>
  <si>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</si>
  <si>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</si>
  <si>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</si>
  <si>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</si>
  <si>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MILO/09/2020</t>
  </si>
  <si>
    <t>Stavba:</t>
  </si>
  <si>
    <t>Osadenie obrubníkov- Jiráskova ul.po BD 397/5 ( šachta)</t>
  </si>
  <si>
    <t>JKSO:</t>
  </si>
  <si>
    <t>KS:</t>
  </si>
  <si>
    <t>Miesto:</t>
  </si>
  <si>
    <t>Žiar nad Hronom</t>
  </si>
  <si>
    <t>Dátum:</t>
  </si>
  <si>
    <t>30. 9. 2020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</si>
  <si>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</si>
  <si>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</si>
  <si>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</si>
  <si>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</si>
  <si>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</si>
  <si>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</si>
  <si>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</si>
  <si>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</si>
  <si>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</si>
  <si>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zameranie</t>
  </si>
  <si>
    <t>True</t>
  </si>
  <si>
    <t>Spracovateľ:</t>
  </si>
  <si>
    <t>31609651</t>
  </si>
  <si>
    <t>TECHNICKÉ SLUŽBY Žiar nad Hronom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</si>
  <si>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</si>
  <si>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</si>
  <si>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</si>
  <si>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</si>
  <si>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</si>
  <si>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</si>
  <si>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</si>
  <si>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</si>
  <si>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</si>
  <si>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</si>
  <si>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</si>
  <si>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</si>
  <si>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</si>
  <si>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</si>
  <si>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</si>
  <si>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</si>
  <si>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</si>
  <si>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</si>
  <si>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</si>
  <si>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</si>
  <si>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</si>
  <si>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</si>
  <si>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</si>
  <si>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</si>
  <si>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</si>
  <si>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</si>
  <si>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</si>
  <si>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</si>
  <si>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</si>
  <si>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</si>
  <si>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</si>
  <si>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</si>
  <si>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</si>
  <si>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</si>
  <si>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</si>
  <si>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</si>
  <si>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</si>
  <si>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</si>
  <si>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</si>
  <si>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</si>
  <si>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</si>
  <si>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</si>
  <si>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</si>
  <si>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</si>
  <si>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</si>
  <si>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</si>
  <si>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</si>
  <si>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</si>
  <si>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</si>
  <si>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</si>
  <si>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</si>
  <si>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</si>
  <si>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</si>
  <si>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</si>
  <si>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</si>
  <si>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</si>
  <si>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</si>
  <si>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</si>
  <si>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</si>
  <si>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</si>
  <si>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</si>
  <si>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</si>
  <si>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</si>
  <si>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</si>
  <si>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</si>
  <si>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</si>
  <si>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</si>
  <si>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</si>
  <si>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</si>
  <si>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</si>
  <si>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</si>
  <si>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</si>
  <si>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</si>
  <si>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</si>
  <si>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</si>
  <si>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</si>
  <si>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</si>
  <si>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113201111.S</t>
  </si>
  <si>
    <t>Vytrhanie obrúb kamenných, chodníkových ležatých,  -0,23000t</t>
  </si>
  <si>
    <t>m</t>
  </si>
  <si>
    <t>4</t>
  </si>
  <si>
    <t>2</t>
  </si>
  <si>
    <t>1890556942</t>
  </si>
  <si>
    <t>5</t>
  </si>
  <si>
    <t>Komunikácie</t>
  </si>
  <si>
    <t>9</t>
  </si>
  <si>
    <t>Ostatné konštrukcie a práce-búranie</t>
  </si>
  <si>
    <t>7</t>
  </si>
  <si>
    <t>916361112.S</t>
  </si>
  <si>
    <t>Osadenie cestného obrubníka betónového ležatého do lôžka z betónu prostého tr. C 16/20 s bočnou oporou  6+2 oblúky</t>
  </si>
  <si>
    <t>-1583233401</t>
  </si>
  <si>
    <t>8</t>
  </si>
  <si>
    <t>M</t>
  </si>
  <si>
    <t>592170002500</t>
  </si>
  <si>
    <t>Obrubník PREMAC cestný oblúkový, vonkajší polomer 0,5 m, lxšxv 780x150(110)x260 mm</t>
  </si>
  <si>
    <t>ks</t>
  </si>
  <si>
    <t>2011751128</t>
  </si>
  <si>
    <t>592170001000.S</t>
  </si>
  <si>
    <t>Obrubník cestný, lxšxv 1000x150x260 mm  ABO</t>
  </si>
  <si>
    <t>2055156804</t>
  </si>
  <si>
    <t>14</t>
  </si>
  <si>
    <t>918101121.S</t>
  </si>
  <si>
    <t>Lôžko pod obrubníky, krajníky alebo obruby z dlažobných kociek zo suchého betónu tr. C 12/15</t>
  </si>
  <si>
    <t>m3</t>
  </si>
  <si>
    <t>855911202</t>
  </si>
  <si>
    <t>6</t>
  </si>
  <si>
    <t>979084216.S</t>
  </si>
  <si>
    <t>Vodorovná doprava vybúraných hmôt po suchu bez naloženia, ale so zložením na vzdialenosť do 5 km</t>
  </si>
  <si>
    <t>t</t>
  </si>
  <si>
    <t>-476489701</t>
  </si>
  <si>
    <t>979087213.S</t>
  </si>
  <si>
    <t>Nakladanie na dopravné prostriedky pre vodorovnú dopravu vybúraných hmôt</t>
  </si>
  <si>
    <t>2021952206</t>
  </si>
  <si>
    <t>99</t>
  </si>
  <si>
    <t>Presun hmôt HSV</t>
  </si>
  <si>
    <t>13</t>
  </si>
  <si>
    <t>998223011.S</t>
  </si>
  <si>
    <t>Presun hmôt pre pozemné komunikácie  (822 2.3, 822 5.3) akejkoľvek dĺžky objektu</t>
  </si>
  <si>
    <t>-1711626308</t>
  </si>
  <si>
    <t>Mesto Žiar nad Hronom</t>
  </si>
  <si>
    <t>Výkaz výmer - osadenie obrubníkov- Ul. Jiráskova ku bytovému domu č. 397/5 (šachta)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</si>
</sst>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50</xdr:row>
      <xdr:rowOff>114300</xdr:rowOff>
    </xdr:from>
    <xdr:to>
      <xdr:col>9</xdr:col>
      <xdr:colOff>1000126</xdr:colOff>
      <xdr:row>59</xdr:row>
      <xdr:rowOff>47625</xdr:rowOff>
    </xdr:to>
    <xdr:pic>
      <xdr:nvPicPr>
        <xdr:cNvPr id="2" name="Picture 2" descr="podpi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8248650"/>
          <a:ext cx="32385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733425</xdr:colOff>
      <xdr:row>65</xdr:row>
      <xdr:rowOff>19050</xdr:rowOff>
    </xdr:from>
    <xdr:to>
      <xdr:col>5</xdr:col>
      <xdr:colOff>1568958</xdr:colOff>
      <xdr:row>73</xdr:row>
      <xdr:rowOff>34290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0334625"/>
          <a:ext cx="1816608" cy="115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8" t="s">
        <v>5</v>
      </c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3" t="s">
        <v>12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65" t="s">
        <v>14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66" t="s">
        <v>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7">
        <f>ROUND(AG94,2)</f>
        <v>0</v>
      </c>
      <c r="AL26" s="168"/>
      <c r="AM26" s="168"/>
      <c r="AN26" s="168"/>
      <c r="AO26" s="168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9" t="s">
        <v>38</v>
      </c>
      <c r="M28" s="169"/>
      <c r="N28" s="169"/>
      <c r="O28" s="169"/>
      <c r="P28" s="169"/>
      <c r="Q28" s="26"/>
      <c r="R28" s="26"/>
      <c r="S28" s="26"/>
      <c r="T28" s="26"/>
      <c r="U28" s="26"/>
      <c r="V28" s="26"/>
      <c r="W28" s="169" t="s">
        <v>39</v>
      </c>
      <c r="X28" s="169"/>
      <c r="Y28" s="169"/>
      <c r="Z28" s="169"/>
      <c r="AA28" s="169"/>
      <c r="AB28" s="169"/>
      <c r="AC28" s="169"/>
      <c r="AD28" s="169"/>
      <c r="AE28" s="169"/>
      <c r="AF28" s="26"/>
      <c r="AG28" s="26"/>
      <c r="AH28" s="26"/>
      <c r="AI28" s="26"/>
      <c r="AJ28" s="26"/>
      <c r="AK28" s="169" t="s">
        <v>40</v>
      </c>
      <c r="AL28" s="169"/>
      <c r="AM28" s="169"/>
      <c r="AN28" s="169"/>
      <c r="AO28" s="169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72">
        <v>0.2</v>
      </c>
      <c r="M29" s="171"/>
      <c r="N29" s="171"/>
      <c r="O29" s="171"/>
      <c r="P29" s="171"/>
      <c r="W29" s="170">
        <f>ROUND(AZ94, 2)</f>
        <v>0</v>
      </c>
      <c r="X29" s="171"/>
      <c r="Y29" s="171"/>
      <c r="Z29" s="171"/>
      <c r="AA29" s="171"/>
      <c r="AB29" s="171"/>
      <c r="AC29" s="171"/>
      <c r="AD29" s="171"/>
      <c r="AE29" s="171"/>
      <c r="AK29" s="170">
        <f>ROUND(AV94, 2)</f>
        <v>0</v>
      </c>
      <c r="AL29" s="171"/>
      <c r="AM29" s="171"/>
      <c r="AN29" s="171"/>
      <c r="AO29" s="171"/>
      <c r="AR29" s="31"/>
    </row>
    <row r="30" spans="1:71" s="3" customFormat="1" ht="14.45" customHeight="1">
      <c r="B30" s="31"/>
      <c r="F30" s="23" t="s">
        <v>43</v>
      </c>
      <c r="L30" s="172">
        <v>0.2</v>
      </c>
      <c r="M30" s="171"/>
      <c r="N30" s="171"/>
      <c r="O30" s="171"/>
      <c r="P30" s="171"/>
      <c r="W30" s="170">
        <f>ROUND(BA94, 2)</f>
        <v>0</v>
      </c>
      <c r="X30" s="171"/>
      <c r="Y30" s="171"/>
      <c r="Z30" s="171"/>
      <c r="AA30" s="171"/>
      <c r="AB30" s="171"/>
      <c r="AC30" s="171"/>
      <c r="AD30" s="171"/>
      <c r="AE30" s="171"/>
      <c r="AK30" s="170">
        <f>ROUND(AW94, 2)</f>
        <v>0</v>
      </c>
      <c r="AL30" s="171"/>
      <c r="AM30" s="171"/>
      <c r="AN30" s="171"/>
      <c r="AO30" s="171"/>
      <c r="AR30" s="31"/>
    </row>
    <row r="31" spans="1:71" s="3" customFormat="1" ht="14.45" hidden="1" customHeight="1">
      <c r="B31" s="31"/>
      <c r="F31" s="23" t="s">
        <v>44</v>
      </c>
      <c r="L31" s="172">
        <v>0.2</v>
      </c>
      <c r="M31" s="171"/>
      <c r="N31" s="171"/>
      <c r="O31" s="171"/>
      <c r="P31" s="171"/>
      <c r="W31" s="170">
        <f>ROUND(BB94, 2)</f>
        <v>0</v>
      </c>
      <c r="X31" s="171"/>
      <c r="Y31" s="171"/>
      <c r="Z31" s="171"/>
      <c r="AA31" s="171"/>
      <c r="AB31" s="171"/>
      <c r="AC31" s="171"/>
      <c r="AD31" s="171"/>
      <c r="AE31" s="171"/>
      <c r="AK31" s="170">
        <v>0</v>
      </c>
      <c r="AL31" s="171"/>
      <c r="AM31" s="171"/>
      <c r="AN31" s="171"/>
      <c r="AO31" s="171"/>
      <c r="AR31" s="31"/>
    </row>
    <row r="32" spans="1:71" s="3" customFormat="1" ht="14.45" hidden="1" customHeight="1">
      <c r="B32" s="31"/>
      <c r="F32" s="23" t="s">
        <v>45</v>
      </c>
      <c r="L32" s="172">
        <v>0.2</v>
      </c>
      <c r="M32" s="171"/>
      <c r="N32" s="171"/>
      <c r="O32" s="171"/>
      <c r="P32" s="171"/>
      <c r="W32" s="170">
        <f>ROUND(BC94, 2)</f>
        <v>0</v>
      </c>
      <c r="X32" s="171"/>
      <c r="Y32" s="171"/>
      <c r="Z32" s="171"/>
      <c r="AA32" s="171"/>
      <c r="AB32" s="171"/>
      <c r="AC32" s="171"/>
      <c r="AD32" s="171"/>
      <c r="AE32" s="171"/>
      <c r="AK32" s="170">
        <v>0</v>
      </c>
      <c r="AL32" s="171"/>
      <c r="AM32" s="171"/>
      <c r="AN32" s="171"/>
      <c r="AO32" s="171"/>
      <c r="AR32" s="31"/>
    </row>
    <row r="33" spans="1:57" s="3" customFormat="1" ht="14.45" hidden="1" customHeight="1">
      <c r="B33" s="31"/>
      <c r="F33" s="23" t="s">
        <v>46</v>
      </c>
      <c r="L33" s="172">
        <v>0</v>
      </c>
      <c r="M33" s="171"/>
      <c r="N33" s="171"/>
      <c r="O33" s="171"/>
      <c r="P33" s="171"/>
      <c r="W33" s="170">
        <f>ROUND(BD94, 2)</f>
        <v>0</v>
      </c>
      <c r="X33" s="171"/>
      <c r="Y33" s="171"/>
      <c r="Z33" s="171"/>
      <c r="AA33" s="171"/>
      <c r="AB33" s="171"/>
      <c r="AC33" s="171"/>
      <c r="AD33" s="171"/>
      <c r="AE33" s="171"/>
      <c r="AK33" s="170">
        <v>0</v>
      </c>
      <c r="AL33" s="171"/>
      <c r="AM33" s="171"/>
      <c r="AN33" s="171"/>
      <c r="AO33" s="171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93" t="s">
        <v>49</v>
      </c>
      <c r="Y35" s="194"/>
      <c r="Z35" s="194"/>
      <c r="AA35" s="194"/>
      <c r="AB35" s="194"/>
      <c r="AC35" s="34"/>
      <c r="AD35" s="34"/>
      <c r="AE35" s="34"/>
      <c r="AF35" s="34"/>
      <c r="AG35" s="34"/>
      <c r="AH35" s="34"/>
      <c r="AI35" s="34"/>
      <c r="AJ35" s="34"/>
      <c r="AK35" s="195">
        <f>SUM(AK26:AK33)</f>
        <v>0</v>
      </c>
      <c r="AL35" s="194"/>
      <c r="AM35" s="194"/>
      <c r="AN35" s="194"/>
      <c r="AO35" s="196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MILO/09/2020</v>
      </c>
      <c r="AR84" s="45"/>
    </row>
    <row r="85" spans="1:90" s="5" customFormat="1" ht="36.950000000000003" customHeight="1">
      <c r="B85" s="46"/>
      <c r="C85" s="47" t="s">
        <v>13</v>
      </c>
      <c r="L85" s="184" t="str">
        <f>K6</f>
        <v>Osadenie obrubníkov- Jiráskova ul.po BD 397/5 ( šachta)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6" t="str">
        <f>IF(AN8= "","",AN8)</f>
        <v>30. 9. 2020</v>
      </c>
      <c r="AN87" s="186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7" t="str">
        <f>IF(E17="","",E17)</f>
        <v>zameranie</v>
      </c>
      <c r="AN89" s="188"/>
      <c r="AO89" s="188"/>
      <c r="AP89" s="188"/>
      <c r="AQ89" s="26"/>
      <c r="AR89" s="27"/>
      <c r="AS89" s="189" t="s">
        <v>57</v>
      </c>
      <c r="AT89" s="19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87" t="str">
        <f>IF(E20="","",E20)</f>
        <v>TECHNICKÉ SLUŽBY Žiar nad Hronom spol. s.r.o</v>
      </c>
      <c r="AN90" s="188"/>
      <c r="AO90" s="188"/>
      <c r="AP90" s="188"/>
      <c r="AQ90" s="26"/>
      <c r="AR90" s="27"/>
      <c r="AS90" s="191"/>
      <c r="AT90" s="19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1"/>
      <c r="AT91" s="19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79" t="s">
        <v>58</v>
      </c>
      <c r="D92" s="180"/>
      <c r="E92" s="180"/>
      <c r="F92" s="180"/>
      <c r="G92" s="180"/>
      <c r="H92" s="54"/>
      <c r="I92" s="181" t="s">
        <v>59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60</v>
      </c>
      <c r="AH92" s="180"/>
      <c r="AI92" s="180"/>
      <c r="AJ92" s="180"/>
      <c r="AK92" s="180"/>
      <c r="AL92" s="180"/>
      <c r="AM92" s="180"/>
      <c r="AN92" s="181" t="s">
        <v>61</v>
      </c>
      <c r="AO92" s="180"/>
      <c r="AP92" s="183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6">
        <f>ROUND(AG95,2)</f>
        <v>0</v>
      </c>
      <c r="AH94" s="176"/>
      <c r="AI94" s="176"/>
      <c r="AJ94" s="176"/>
      <c r="AK94" s="176"/>
      <c r="AL94" s="176"/>
      <c r="AM94" s="176"/>
      <c r="AN94" s="177">
        <f>SUM(AG94,AT94)</f>
        <v>0</v>
      </c>
      <c r="AO94" s="177"/>
      <c r="AP94" s="177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24.749929999999999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75" t="s">
        <v>12</v>
      </c>
      <c r="E95" s="175"/>
      <c r="F95" s="175"/>
      <c r="G95" s="175"/>
      <c r="H95" s="175"/>
      <c r="I95" s="75"/>
      <c r="J95" s="175" t="s">
        <v>14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3">
        <f>'MILO-09-2020 - Osadenie o...'!J28</f>
        <v>0</v>
      </c>
      <c r="AH95" s="174"/>
      <c r="AI95" s="174"/>
      <c r="AJ95" s="174"/>
      <c r="AK95" s="174"/>
      <c r="AL95" s="174"/>
      <c r="AM95" s="174"/>
      <c r="AN95" s="173">
        <f>SUM(AG95,AT95)</f>
        <v>0</v>
      </c>
      <c r="AO95" s="174"/>
      <c r="AP95" s="174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'MILO-09-2020 - Osadenie o...'!P117</f>
        <v>24.749927</v>
      </c>
      <c r="AV95" s="78">
        <f>'MILO-09-2020 - Osadenie o...'!J31</f>
        <v>0</v>
      </c>
      <c r="AW95" s="78">
        <f>'MILO-09-2020 - Osadenie o...'!J32</f>
        <v>0</v>
      </c>
      <c r="AX95" s="78">
        <f>'MILO-09-2020 - Osadenie o...'!J33</f>
        <v>0</v>
      </c>
      <c r="AY95" s="78">
        <f>'MILO-09-2020 - Osadenie o...'!J34</f>
        <v>0</v>
      </c>
      <c r="AZ95" s="78">
        <f>'MILO-09-2020 - Osadenie o...'!F31</f>
        <v>0</v>
      </c>
      <c r="BA95" s="78">
        <f>'MILO-09-2020 - Osadenie o...'!F32</f>
        <v>0</v>
      </c>
      <c r="BB95" s="78">
        <f>'MILO-09-2020 - Osadenie o...'!F33</f>
        <v>0</v>
      </c>
      <c r="BC95" s="78">
        <f>'MILO-09-2020 - Osadenie o...'!F34</f>
        <v>0</v>
      </c>
      <c r="BD95" s="80">
        <f>'MILO-09-2020 - Osadenie o...'!F35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9-2020 - Osadenie 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31"/>
  <sheetViews>
    <sheetView showGridLines="0" tabSelected="1" workbookViewId="0">
      <selection activeCell="I131" sqref="I13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78" t="s">
        <v>5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97" t="s">
        <v>155</v>
      </c>
      <c r="F7" s="197"/>
      <c r="G7" s="197"/>
      <c r="H7" s="197"/>
      <c r="I7" s="197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>
        <v>44348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154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63" t="str">
        <f>'Rekapitulácia stavby'!E14</f>
        <v xml:space="preserve"> </v>
      </c>
      <c r="F16" s="163"/>
      <c r="G16" s="163"/>
      <c r="H16" s="163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34</v>
      </c>
      <c r="F22" s="26"/>
      <c r="G22" s="26"/>
      <c r="H22" s="26"/>
      <c r="I22" s="23" t="s">
        <v>25</v>
      </c>
      <c r="J22" s="21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66" t="s">
        <v>1</v>
      </c>
      <c r="F25" s="166"/>
      <c r="G25" s="166"/>
      <c r="H25" s="166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ROUND(J117,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ROUND((SUM(BE117:BE130)),  2)</f>
        <v>0</v>
      </c>
      <c r="G31" s="26"/>
      <c r="H31" s="26"/>
      <c r="I31" s="90">
        <v>0.2</v>
      </c>
      <c r="J31" s="89">
        <f>ROUND(((SUM(BE117:BE130))*I31),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ROUND((SUM(BF117:BF130)),  2)</f>
        <v>0</v>
      </c>
      <c r="G32" s="26"/>
      <c r="H32" s="26"/>
      <c r="I32" s="90">
        <v>0.2</v>
      </c>
      <c r="J32" s="89">
        <f>ROUND(((SUM(BF117:BF130))*I32),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ROUND((SUM(BG117:BG130)),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ROUND((SUM(BH117:BH130)),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ROUND((SUM(BI117:BI130)),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161">
        <v>44348</v>
      </c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F74" s="162">
        <v>44357</v>
      </c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84" t="str">
        <f>E7</f>
        <v>Výkaz výmer - osadenie obrubníkov- Ul. Jiráskova ku bytovému domu č. 397/5 (šachta)</v>
      </c>
      <c r="F85" s="198"/>
      <c r="G85" s="198"/>
      <c r="H85" s="19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>
        <f>IF(J10="","",J10)</f>
        <v>44348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zameranie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hidden="1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 spol. s.r.o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J117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hidden="1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J118</f>
        <v>0</v>
      </c>
      <c r="L95" s="102"/>
    </row>
    <row r="96" spans="1:47" s="10" customFormat="1" ht="19.899999999999999" hidden="1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J119</f>
        <v>0</v>
      </c>
      <c r="L96" s="106"/>
    </row>
    <row r="97" spans="1:31" s="10" customFormat="1" ht="19.899999999999999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J121</f>
        <v>0</v>
      </c>
      <c r="L97" s="106"/>
    </row>
    <row r="98" spans="1:31" s="10" customFormat="1" ht="19.899999999999999" hidden="1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J122</f>
        <v>0</v>
      </c>
      <c r="L98" s="106"/>
    </row>
    <row r="99" spans="1:31" s="10" customFormat="1" ht="19.899999999999999" hidden="1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J129</f>
        <v>0</v>
      </c>
      <c r="L99" s="106"/>
    </row>
    <row r="100" spans="1:31" s="2" customFormat="1" ht="21.75" hidden="1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5" hidden="1" customHeight="1">
      <c r="A101" s="26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hidden="1"/>
    <row r="103" spans="1:31" hidden="1"/>
    <row r="105" spans="1:31" s="2" customFormat="1" ht="6.95" customHeight="1">
      <c r="A105" s="26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5" customHeight="1">
      <c r="A106" s="26"/>
      <c r="B106" s="27"/>
      <c r="C106" s="18" t="s">
        <v>95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197" t="str">
        <f>E7</f>
        <v>Výkaz výmer - osadenie obrubníkov- Ul. Jiráskova ku bytovému domu č. 397/5 (šachta)</v>
      </c>
      <c r="F109" s="197"/>
      <c r="G109" s="197"/>
      <c r="H109" s="197"/>
      <c r="I109" s="197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17</v>
      </c>
      <c r="D111" s="26"/>
      <c r="E111" s="26"/>
      <c r="F111" s="21" t="str">
        <f>F10</f>
        <v>Žiar nad Hronom</v>
      </c>
      <c r="G111" s="26"/>
      <c r="H111" s="26"/>
      <c r="I111" s="23" t="s">
        <v>19</v>
      </c>
      <c r="J111" s="49">
        <f>IF(J10="","",J10)</f>
        <v>44348</v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2" customHeight="1">
      <c r="A113" s="26"/>
      <c r="B113" s="27"/>
      <c r="C113" s="23" t="s">
        <v>21</v>
      </c>
      <c r="D113" s="26"/>
      <c r="E113" s="26"/>
      <c r="F113" s="21" t="str">
        <f>E13</f>
        <v>Mesto Žiar nad Hronom</v>
      </c>
      <c r="G113" s="26"/>
      <c r="H113" s="26"/>
      <c r="I113" s="23" t="s">
        <v>29</v>
      </c>
      <c r="J113" s="24" t="str">
        <f>E19</f>
        <v>zameranie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40.15" customHeight="1">
      <c r="A114" s="26"/>
      <c r="B114" s="27"/>
      <c r="C114" s="23" t="s">
        <v>27</v>
      </c>
      <c r="D114" s="26"/>
      <c r="E114" s="26"/>
      <c r="F114" s="21" t="str">
        <f>IF(E16="","",E16)</f>
        <v xml:space="preserve"> </v>
      </c>
      <c r="G114" s="26"/>
      <c r="H114" s="26"/>
      <c r="I114" s="23" t="s">
        <v>32</v>
      </c>
      <c r="J114" s="24" t="str">
        <f>E22</f>
        <v>TECHNICKÉ SLUŽBY Žiar nad Hronom spol. s.r.o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3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1" customFormat="1" ht="29.25" customHeight="1">
      <c r="A116" s="110"/>
      <c r="B116" s="111"/>
      <c r="C116" s="112" t="s">
        <v>96</v>
      </c>
      <c r="D116" s="113" t="s">
        <v>62</v>
      </c>
      <c r="E116" s="113" t="s">
        <v>58</v>
      </c>
      <c r="F116" s="113" t="s">
        <v>59</v>
      </c>
      <c r="G116" s="113" t="s">
        <v>97</v>
      </c>
      <c r="H116" s="113" t="s">
        <v>98</v>
      </c>
      <c r="I116" s="113" t="s">
        <v>99</v>
      </c>
      <c r="J116" s="114" t="s">
        <v>87</v>
      </c>
      <c r="K116" s="115" t="s">
        <v>100</v>
      </c>
      <c r="L116" s="116"/>
      <c r="M116" s="56" t="s">
        <v>1</v>
      </c>
      <c r="N116" s="57" t="s">
        <v>41</v>
      </c>
      <c r="O116" s="57" t="s">
        <v>101</v>
      </c>
      <c r="P116" s="57" t="s">
        <v>102</v>
      </c>
      <c r="Q116" s="57" t="s">
        <v>103</v>
      </c>
      <c r="R116" s="57" t="s">
        <v>104</v>
      </c>
      <c r="S116" s="57" t="s">
        <v>105</v>
      </c>
      <c r="T116" s="58" t="s">
        <v>106</v>
      </c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</row>
    <row r="117" spans="1:65" s="2" customFormat="1" ht="22.9" customHeight="1">
      <c r="A117" s="26"/>
      <c r="B117" s="27"/>
      <c r="C117" s="63" t="s">
        <v>88</v>
      </c>
      <c r="D117" s="26"/>
      <c r="E117" s="26"/>
      <c r="F117" s="26"/>
      <c r="G117" s="26"/>
      <c r="H117" s="26"/>
      <c r="I117" s="26"/>
      <c r="J117" s="117">
        <f>BK117</f>
        <v>0</v>
      </c>
      <c r="K117" s="26"/>
      <c r="L117" s="27"/>
      <c r="M117" s="59"/>
      <c r="N117" s="50"/>
      <c r="O117" s="60"/>
      <c r="P117" s="118">
        <f>P118</f>
        <v>24.749927</v>
      </c>
      <c r="Q117" s="60"/>
      <c r="R117" s="118">
        <f>R118</f>
        <v>9.9392119999999995</v>
      </c>
      <c r="S117" s="60"/>
      <c r="T117" s="119">
        <f>T118</f>
        <v>4.6000000000000005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76</v>
      </c>
      <c r="AU117" s="14" t="s">
        <v>89</v>
      </c>
      <c r="BK117" s="120">
        <f>BK118</f>
        <v>0</v>
      </c>
    </row>
    <row r="118" spans="1:65" s="12" customFormat="1" ht="25.9" customHeight="1">
      <c r="B118" s="121"/>
      <c r="D118" s="122" t="s">
        <v>76</v>
      </c>
      <c r="E118" s="123" t="s">
        <v>107</v>
      </c>
      <c r="F118" s="123" t="s">
        <v>108</v>
      </c>
      <c r="J118" s="124">
        <f>BK118</f>
        <v>0</v>
      </c>
      <c r="L118" s="121"/>
      <c r="M118" s="125"/>
      <c r="N118" s="126"/>
      <c r="O118" s="126"/>
      <c r="P118" s="127">
        <f>P119+P121+P122+P129</f>
        <v>24.749927</v>
      </c>
      <c r="Q118" s="126"/>
      <c r="R118" s="127">
        <f>R119+R121+R122+R129</f>
        <v>9.9392119999999995</v>
      </c>
      <c r="S118" s="126"/>
      <c r="T118" s="128">
        <f>T119+T121+T122+T129</f>
        <v>4.6000000000000005</v>
      </c>
      <c r="AR118" s="122" t="s">
        <v>82</v>
      </c>
      <c r="AT118" s="129" t="s">
        <v>76</v>
      </c>
      <c r="AU118" s="129" t="s">
        <v>77</v>
      </c>
      <c r="AY118" s="122" t="s">
        <v>109</v>
      </c>
      <c r="BK118" s="130">
        <f>BK119+BK121+BK122+BK129</f>
        <v>0</v>
      </c>
    </row>
    <row r="119" spans="1:65" s="12" customFormat="1" ht="22.9" customHeight="1">
      <c r="B119" s="121"/>
      <c r="D119" s="122" t="s">
        <v>76</v>
      </c>
      <c r="E119" s="131" t="s">
        <v>82</v>
      </c>
      <c r="F119" s="131" t="s">
        <v>110</v>
      </c>
      <c r="J119" s="132">
        <f>BK119</f>
        <v>0</v>
      </c>
      <c r="L119" s="121"/>
      <c r="M119" s="125"/>
      <c r="N119" s="126"/>
      <c r="O119" s="126"/>
      <c r="P119" s="127">
        <f>P120</f>
        <v>4.32</v>
      </c>
      <c r="Q119" s="126"/>
      <c r="R119" s="127">
        <f>R120</f>
        <v>0</v>
      </c>
      <c r="S119" s="126"/>
      <c r="T119" s="128">
        <f>T120</f>
        <v>4.6000000000000005</v>
      </c>
      <c r="AR119" s="122" t="s">
        <v>82</v>
      </c>
      <c r="AT119" s="129" t="s">
        <v>76</v>
      </c>
      <c r="AU119" s="129" t="s">
        <v>82</v>
      </c>
      <c r="AY119" s="122" t="s">
        <v>109</v>
      </c>
      <c r="BK119" s="130">
        <f>BK120</f>
        <v>0</v>
      </c>
    </row>
    <row r="120" spans="1:65" s="2" customFormat="1" ht="24.2" customHeight="1">
      <c r="A120" s="26"/>
      <c r="B120" s="133"/>
      <c r="C120" s="134" t="s">
        <v>82</v>
      </c>
      <c r="D120" s="134" t="s">
        <v>111</v>
      </c>
      <c r="E120" s="135" t="s">
        <v>112</v>
      </c>
      <c r="F120" s="136" t="s">
        <v>113</v>
      </c>
      <c r="G120" s="137" t="s">
        <v>114</v>
      </c>
      <c r="H120" s="138">
        <v>20</v>
      </c>
      <c r="I120" s="139">
        <v>0</v>
      </c>
      <c r="J120" s="139">
        <f>ROUND(I120*H120,2)</f>
        <v>0</v>
      </c>
      <c r="K120" s="140"/>
      <c r="L120" s="27"/>
      <c r="M120" s="141" t="s">
        <v>1</v>
      </c>
      <c r="N120" s="142" t="s">
        <v>43</v>
      </c>
      <c r="O120" s="143">
        <v>0.216</v>
      </c>
      <c r="P120" s="143">
        <f>O120*H120</f>
        <v>4.32</v>
      </c>
      <c r="Q120" s="143">
        <v>0</v>
      </c>
      <c r="R120" s="143">
        <f>Q120*H120</f>
        <v>0</v>
      </c>
      <c r="S120" s="143">
        <v>0.23</v>
      </c>
      <c r="T120" s="144">
        <f>S120*H120</f>
        <v>4.6000000000000005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45" t="s">
        <v>115</v>
      </c>
      <c r="AT120" s="145" t="s">
        <v>111</v>
      </c>
      <c r="AU120" s="145" t="s">
        <v>116</v>
      </c>
      <c r="AY120" s="14" t="s">
        <v>109</v>
      </c>
      <c r="BE120" s="146">
        <f>IF(N120="základná",J120,0)</f>
        <v>0</v>
      </c>
      <c r="BF120" s="146">
        <f>IF(N120="znížená",J120,0)</f>
        <v>0</v>
      </c>
      <c r="BG120" s="146">
        <f>IF(N120="zákl. prenesená",J120,0)</f>
        <v>0</v>
      </c>
      <c r="BH120" s="146">
        <f>IF(N120="zníž. prenesená",J120,0)</f>
        <v>0</v>
      </c>
      <c r="BI120" s="146">
        <f>IF(N120="nulová",J120,0)</f>
        <v>0</v>
      </c>
      <c r="BJ120" s="14" t="s">
        <v>116</v>
      </c>
      <c r="BK120" s="146">
        <f>ROUND(I120*H120,2)</f>
        <v>0</v>
      </c>
      <c r="BL120" s="14" t="s">
        <v>115</v>
      </c>
      <c r="BM120" s="145" t="s">
        <v>117</v>
      </c>
    </row>
    <row r="121" spans="1:65" s="12" customFormat="1" ht="22.9" customHeight="1">
      <c r="B121" s="121"/>
      <c r="D121" s="122" t="s">
        <v>76</v>
      </c>
      <c r="E121" s="131" t="s">
        <v>118</v>
      </c>
      <c r="F121" s="131" t="s">
        <v>119</v>
      </c>
      <c r="J121" s="132">
        <f>BK121</f>
        <v>0</v>
      </c>
      <c r="L121" s="121"/>
      <c r="M121" s="125"/>
      <c r="N121" s="126"/>
      <c r="O121" s="126"/>
      <c r="P121" s="127">
        <v>0</v>
      </c>
      <c r="Q121" s="126"/>
      <c r="R121" s="127">
        <v>0</v>
      </c>
      <c r="S121" s="126"/>
      <c r="T121" s="128">
        <v>0</v>
      </c>
      <c r="AR121" s="122" t="s">
        <v>82</v>
      </c>
      <c r="AT121" s="129" t="s">
        <v>76</v>
      </c>
      <c r="AU121" s="129" t="s">
        <v>82</v>
      </c>
      <c r="AY121" s="122" t="s">
        <v>109</v>
      </c>
      <c r="BK121" s="130">
        <v>0</v>
      </c>
    </row>
    <row r="122" spans="1:65" s="12" customFormat="1" ht="22.9" customHeight="1">
      <c r="B122" s="121"/>
      <c r="D122" s="122" t="s">
        <v>76</v>
      </c>
      <c r="E122" s="131" t="s">
        <v>120</v>
      </c>
      <c r="F122" s="131" t="s">
        <v>121</v>
      </c>
      <c r="J122" s="132">
        <f>BK122</f>
        <v>0</v>
      </c>
      <c r="L122" s="121"/>
      <c r="M122" s="125"/>
      <c r="N122" s="126"/>
      <c r="O122" s="126"/>
      <c r="P122" s="127">
        <f>SUM(P123:P128)</f>
        <v>16.523899999999998</v>
      </c>
      <c r="Q122" s="126"/>
      <c r="R122" s="127">
        <f>SUM(R123:R128)</f>
        <v>9.9392119999999995</v>
      </c>
      <c r="S122" s="126"/>
      <c r="T122" s="128">
        <f>SUM(T123:T128)</f>
        <v>0</v>
      </c>
      <c r="AR122" s="122" t="s">
        <v>82</v>
      </c>
      <c r="AT122" s="129" t="s">
        <v>76</v>
      </c>
      <c r="AU122" s="129" t="s">
        <v>82</v>
      </c>
      <c r="AY122" s="122" t="s">
        <v>109</v>
      </c>
      <c r="BK122" s="130">
        <f>SUM(BK123:BK128)</f>
        <v>0</v>
      </c>
    </row>
    <row r="123" spans="1:65" s="2" customFormat="1" ht="37.9" customHeight="1">
      <c r="A123" s="26"/>
      <c r="B123" s="133"/>
      <c r="C123" s="134" t="s">
        <v>122</v>
      </c>
      <c r="D123" s="134" t="s">
        <v>111</v>
      </c>
      <c r="E123" s="135" t="s">
        <v>123</v>
      </c>
      <c r="F123" s="136" t="s">
        <v>124</v>
      </c>
      <c r="G123" s="137" t="s">
        <v>114</v>
      </c>
      <c r="H123" s="138">
        <v>22</v>
      </c>
      <c r="I123" s="139">
        <v>0</v>
      </c>
      <c r="J123" s="139">
        <f t="shared" ref="J123:J128" si="0">ROUND(I123*H123,2)</f>
        <v>0</v>
      </c>
      <c r="K123" s="140"/>
      <c r="L123" s="27"/>
      <c r="M123" s="141" t="s">
        <v>1</v>
      </c>
      <c r="N123" s="142" t="s">
        <v>43</v>
      </c>
      <c r="O123" s="143">
        <v>0.32</v>
      </c>
      <c r="P123" s="143">
        <f t="shared" ref="P123:P128" si="1">O123*H123</f>
        <v>7.04</v>
      </c>
      <c r="Q123" s="143">
        <v>0.19697000000000001</v>
      </c>
      <c r="R123" s="143">
        <f t="shared" ref="R123:R128" si="2">Q123*H123</f>
        <v>4.3333399999999997</v>
      </c>
      <c r="S123" s="143">
        <v>0</v>
      </c>
      <c r="T123" s="144">
        <f t="shared" ref="T123:T128" si="3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115</v>
      </c>
      <c r="AT123" s="145" t="s">
        <v>111</v>
      </c>
      <c r="AU123" s="145" t="s">
        <v>116</v>
      </c>
      <c r="AY123" s="14" t="s">
        <v>109</v>
      </c>
      <c r="BE123" s="146">
        <f t="shared" ref="BE123:BE128" si="4">IF(N123="základná",J123,0)</f>
        <v>0</v>
      </c>
      <c r="BF123" s="146">
        <f t="shared" ref="BF123:BF128" si="5">IF(N123="znížená",J123,0)</f>
        <v>0</v>
      </c>
      <c r="BG123" s="146">
        <f t="shared" ref="BG123:BG128" si="6">IF(N123="zákl. prenesená",J123,0)</f>
        <v>0</v>
      </c>
      <c r="BH123" s="146">
        <f t="shared" ref="BH123:BH128" si="7">IF(N123="zníž. prenesená",J123,0)</f>
        <v>0</v>
      </c>
      <c r="BI123" s="146">
        <f t="shared" ref="BI123:BI128" si="8">IF(N123="nulová",J123,0)</f>
        <v>0</v>
      </c>
      <c r="BJ123" s="14" t="s">
        <v>116</v>
      </c>
      <c r="BK123" s="146">
        <f t="shared" ref="BK123:BK128" si="9">ROUND(I123*H123,2)</f>
        <v>0</v>
      </c>
      <c r="BL123" s="14" t="s">
        <v>115</v>
      </c>
      <c r="BM123" s="145" t="s">
        <v>125</v>
      </c>
    </row>
    <row r="124" spans="1:65" s="2" customFormat="1" ht="24.2" customHeight="1">
      <c r="A124" s="26"/>
      <c r="B124" s="133"/>
      <c r="C124" s="147" t="s">
        <v>126</v>
      </c>
      <c r="D124" s="147" t="s">
        <v>127</v>
      </c>
      <c r="E124" s="148" t="s">
        <v>128</v>
      </c>
      <c r="F124" s="149" t="s">
        <v>129</v>
      </c>
      <c r="G124" s="150" t="s">
        <v>130</v>
      </c>
      <c r="H124" s="151">
        <v>2.02</v>
      </c>
      <c r="I124" s="152">
        <v>0</v>
      </c>
      <c r="J124" s="152">
        <f t="shared" si="0"/>
        <v>0</v>
      </c>
      <c r="K124" s="153"/>
      <c r="L124" s="154"/>
      <c r="M124" s="155" t="s">
        <v>1</v>
      </c>
      <c r="N124" s="156" t="s">
        <v>43</v>
      </c>
      <c r="O124" s="143">
        <v>0</v>
      </c>
      <c r="P124" s="143">
        <f t="shared" si="1"/>
        <v>0</v>
      </c>
      <c r="Q124" s="143">
        <v>5.5100000000000003E-2</v>
      </c>
      <c r="R124" s="143">
        <f t="shared" si="2"/>
        <v>0.11130200000000001</v>
      </c>
      <c r="S124" s="143">
        <v>0</v>
      </c>
      <c r="T124" s="144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126</v>
      </c>
      <c r="AT124" s="145" t="s">
        <v>127</v>
      </c>
      <c r="AU124" s="145" t="s">
        <v>116</v>
      </c>
      <c r="AY124" s="14" t="s">
        <v>109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4" t="s">
        <v>116</v>
      </c>
      <c r="BK124" s="146">
        <f t="shared" si="9"/>
        <v>0</v>
      </c>
      <c r="BL124" s="14" t="s">
        <v>115</v>
      </c>
      <c r="BM124" s="145" t="s">
        <v>131</v>
      </c>
    </row>
    <row r="125" spans="1:65" s="2" customFormat="1" ht="14.45" customHeight="1">
      <c r="A125" s="26"/>
      <c r="B125" s="133"/>
      <c r="C125" s="147" t="s">
        <v>120</v>
      </c>
      <c r="D125" s="147" t="s">
        <v>127</v>
      </c>
      <c r="E125" s="148" t="s">
        <v>132</v>
      </c>
      <c r="F125" s="149" t="s">
        <v>133</v>
      </c>
      <c r="G125" s="150" t="s">
        <v>130</v>
      </c>
      <c r="H125" s="151">
        <v>20</v>
      </c>
      <c r="I125" s="152">
        <v>0</v>
      </c>
      <c r="J125" s="152">
        <f t="shared" si="0"/>
        <v>0</v>
      </c>
      <c r="K125" s="153"/>
      <c r="L125" s="154"/>
      <c r="M125" s="155" t="s">
        <v>1</v>
      </c>
      <c r="N125" s="156" t="s">
        <v>43</v>
      </c>
      <c r="O125" s="143">
        <v>0</v>
      </c>
      <c r="P125" s="143">
        <f t="shared" si="1"/>
        <v>0</v>
      </c>
      <c r="Q125" s="143">
        <v>8.5000000000000006E-2</v>
      </c>
      <c r="R125" s="143">
        <f t="shared" si="2"/>
        <v>1.7000000000000002</v>
      </c>
      <c r="S125" s="143">
        <v>0</v>
      </c>
      <c r="T125" s="144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126</v>
      </c>
      <c r="AT125" s="145" t="s">
        <v>127</v>
      </c>
      <c r="AU125" s="145" t="s">
        <v>116</v>
      </c>
      <c r="AY125" s="14" t="s">
        <v>109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4" t="s">
        <v>116</v>
      </c>
      <c r="BK125" s="146">
        <f t="shared" si="9"/>
        <v>0</v>
      </c>
      <c r="BL125" s="14" t="s">
        <v>115</v>
      </c>
      <c r="BM125" s="145" t="s">
        <v>134</v>
      </c>
    </row>
    <row r="126" spans="1:65" s="2" customFormat="1" ht="24.2" customHeight="1">
      <c r="A126" s="26"/>
      <c r="B126" s="133"/>
      <c r="C126" s="134" t="s">
        <v>135</v>
      </c>
      <c r="D126" s="134" t="s">
        <v>111</v>
      </c>
      <c r="E126" s="135" t="s">
        <v>136</v>
      </c>
      <c r="F126" s="136" t="s">
        <v>137</v>
      </c>
      <c r="G126" s="137" t="s">
        <v>138</v>
      </c>
      <c r="H126" s="138">
        <v>1.7</v>
      </c>
      <c r="I126" s="139">
        <v>0</v>
      </c>
      <c r="J126" s="139">
        <f t="shared" si="0"/>
        <v>0</v>
      </c>
      <c r="K126" s="140"/>
      <c r="L126" s="27"/>
      <c r="M126" s="141" t="s">
        <v>1</v>
      </c>
      <c r="N126" s="142" t="s">
        <v>43</v>
      </c>
      <c r="O126" s="143">
        <v>1.363</v>
      </c>
      <c r="P126" s="143">
        <f t="shared" si="1"/>
        <v>2.3170999999999999</v>
      </c>
      <c r="Q126" s="143">
        <v>2.2321</v>
      </c>
      <c r="R126" s="143">
        <f t="shared" si="2"/>
        <v>3.7945699999999998</v>
      </c>
      <c r="S126" s="143">
        <v>0</v>
      </c>
      <c r="T126" s="14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115</v>
      </c>
      <c r="AT126" s="145" t="s">
        <v>111</v>
      </c>
      <c r="AU126" s="145" t="s">
        <v>116</v>
      </c>
      <c r="AY126" s="14" t="s">
        <v>109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4" t="s">
        <v>116</v>
      </c>
      <c r="BK126" s="146">
        <f t="shared" si="9"/>
        <v>0</v>
      </c>
      <c r="BL126" s="14" t="s">
        <v>115</v>
      </c>
      <c r="BM126" s="145" t="s">
        <v>139</v>
      </c>
    </row>
    <row r="127" spans="1:65" s="2" customFormat="1" ht="24.2" customHeight="1">
      <c r="A127" s="26"/>
      <c r="B127" s="133"/>
      <c r="C127" s="134" t="s">
        <v>140</v>
      </c>
      <c r="D127" s="134" t="s">
        <v>111</v>
      </c>
      <c r="E127" s="135" t="s">
        <v>141</v>
      </c>
      <c r="F127" s="136" t="s">
        <v>142</v>
      </c>
      <c r="G127" s="137" t="s">
        <v>143</v>
      </c>
      <c r="H127" s="138">
        <v>4.5999999999999996</v>
      </c>
      <c r="I127" s="139">
        <v>0</v>
      </c>
      <c r="J127" s="139">
        <f t="shared" si="0"/>
        <v>0</v>
      </c>
      <c r="K127" s="140"/>
      <c r="L127" s="27"/>
      <c r="M127" s="141" t="s">
        <v>1</v>
      </c>
      <c r="N127" s="142" t="s">
        <v>43</v>
      </c>
      <c r="O127" s="143">
        <v>0.80900000000000005</v>
      </c>
      <c r="P127" s="143">
        <f t="shared" si="1"/>
        <v>3.7214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115</v>
      </c>
      <c r="AT127" s="145" t="s">
        <v>111</v>
      </c>
      <c r="AU127" s="145" t="s">
        <v>116</v>
      </c>
      <c r="AY127" s="14" t="s">
        <v>109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4" t="s">
        <v>116</v>
      </c>
      <c r="BK127" s="146">
        <f t="shared" si="9"/>
        <v>0</v>
      </c>
      <c r="BL127" s="14" t="s">
        <v>115</v>
      </c>
      <c r="BM127" s="145" t="s">
        <v>144</v>
      </c>
    </row>
    <row r="128" spans="1:65" s="2" customFormat="1" ht="24.2" customHeight="1">
      <c r="A128" s="26"/>
      <c r="B128" s="133"/>
      <c r="C128" s="134" t="s">
        <v>118</v>
      </c>
      <c r="D128" s="134" t="s">
        <v>111</v>
      </c>
      <c r="E128" s="135" t="s">
        <v>145</v>
      </c>
      <c r="F128" s="136" t="s">
        <v>146</v>
      </c>
      <c r="G128" s="137" t="s">
        <v>143</v>
      </c>
      <c r="H128" s="138">
        <v>4.5999999999999996</v>
      </c>
      <c r="I128" s="139">
        <v>0</v>
      </c>
      <c r="J128" s="139">
        <f t="shared" si="0"/>
        <v>0</v>
      </c>
      <c r="K128" s="140"/>
      <c r="L128" s="27"/>
      <c r="M128" s="141" t="s">
        <v>1</v>
      </c>
      <c r="N128" s="142" t="s">
        <v>43</v>
      </c>
      <c r="O128" s="143">
        <v>0.749</v>
      </c>
      <c r="P128" s="143">
        <f t="shared" si="1"/>
        <v>3.4453999999999998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115</v>
      </c>
      <c r="AT128" s="145" t="s">
        <v>111</v>
      </c>
      <c r="AU128" s="145" t="s">
        <v>116</v>
      </c>
      <c r="AY128" s="14" t="s">
        <v>109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4" t="s">
        <v>116</v>
      </c>
      <c r="BK128" s="146">
        <f t="shared" si="9"/>
        <v>0</v>
      </c>
      <c r="BL128" s="14" t="s">
        <v>115</v>
      </c>
      <c r="BM128" s="145" t="s">
        <v>147</v>
      </c>
    </row>
    <row r="129" spans="1:65" s="12" customFormat="1" ht="22.9" customHeight="1">
      <c r="B129" s="121"/>
      <c r="D129" s="122" t="s">
        <v>76</v>
      </c>
      <c r="E129" s="131" t="s">
        <v>148</v>
      </c>
      <c r="F129" s="131" t="s">
        <v>149</v>
      </c>
      <c r="J129" s="132">
        <f>BK129</f>
        <v>0</v>
      </c>
      <c r="L129" s="121"/>
      <c r="M129" s="125"/>
      <c r="N129" s="126"/>
      <c r="O129" s="126"/>
      <c r="P129" s="127">
        <f>P130</f>
        <v>3.9060270000000004</v>
      </c>
      <c r="Q129" s="126"/>
      <c r="R129" s="127">
        <f>R130</f>
        <v>0</v>
      </c>
      <c r="S129" s="126"/>
      <c r="T129" s="128">
        <f>T130</f>
        <v>0</v>
      </c>
      <c r="AR129" s="122" t="s">
        <v>82</v>
      </c>
      <c r="AT129" s="129" t="s">
        <v>76</v>
      </c>
      <c r="AU129" s="129" t="s">
        <v>82</v>
      </c>
      <c r="AY129" s="122" t="s">
        <v>109</v>
      </c>
      <c r="BK129" s="130">
        <f>BK130</f>
        <v>0</v>
      </c>
    </row>
    <row r="130" spans="1:65" s="2" customFormat="1" ht="24.2" customHeight="1">
      <c r="A130" s="26"/>
      <c r="B130" s="133"/>
      <c r="C130" s="134" t="s">
        <v>150</v>
      </c>
      <c r="D130" s="134" t="s">
        <v>111</v>
      </c>
      <c r="E130" s="135" t="s">
        <v>151</v>
      </c>
      <c r="F130" s="136" t="s">
        <v>152</v>
      </c>
      <c r="G130" s="137" t="s">
        <v>143</v>
      </c>
      <c r="H130" s="138">
        <v>9.9390000000000001</v>
      </c>
      <c r="I130" s="139">
        <v>0</v>
      </c>
      <c r="J130" s="139">
        <f>ROUND(I130*H130,2)</f>
        <v>0</v>
      </c>
      <c r="K130" s="140"/>
      <c r="L130" s="27"/>
      <c r="M130" s="157" t="s">
        <v>1</v>
      </c>
      <c r="N130" s="158" t="s">
        <v>43</v>
      </c>
      <c r="O130" s="159">
        <v>0.39300000000000002</v>
      </c>
      <c r="P130" s="159">
        <f>O130*H130</f>
        <v>3.9060270000000004</v>
      </c>
      <c r="Q130" s="159">
        <v>0</v>
      </c>
      <c r="R130" s="159">
        <f>Q130*H130</f>
        <v>0</v>
      </c>
      <c r="S130" s="159">
        <v>0</v>
      </c>
      <c r="T130" s="160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115</v>
      </c>
      <c r="AT130" s="145" t="s">
        <v>111</v>
      </c>
      <c r="AU130" s="145" t="s">
        <v>116</v>
      </c>
      <c r="AY130" s="14" t="s">
        <v>109</v>
      </c>
      <c r="BE130" s="146">
        <f>IF(N130="základná",J130,0)</f>
        <v>0</v>
      </c>
      <c r="BF130" s="146">
        <f>IF(N130="znížená",J130,0)</f>
        <v>0</v>
      </c>
      <c r="BG130" s="146">
        <f>IF(N130="zákl. prenesená",J130,0)</f>
        <v>0</v>
      </c>
      <c r="BH130" s="146">
        <f>IF(N130="zníž. prenesená",J130,0)</f>
        <v>0</v>
      </c>
      <c r="BI130" s="146">
        <f>IF(N130="nulová",J130,0)</f>
        <v>0</v>
      </c>
      <c r="BJ130" s="14" t="s">
        <v>116</v>
      </c>
      <c r="BK130" s="146">
        <f>ROUND(I130*H130,2)</f>
        <v>0</v>
      </c>
      <c r="BL130" s="14" t="s">
        <v>115</v>
      </c>
      <c r="BM130" s="145" t="s">
        <v>153</v>
      </c>
    </row>
    <row r="131" spans="1:65" s="2" customFormat="1" ht="6.95" customHeight="1">
      <c r="A131" s="26"/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27"/>
      <c r="M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</sheetData>
  <autoFilter ref="C116:K130" xr:uid="{00000000-0009-0000-0000-000001000000}"/>
  <mergeCells count="6">
    <mergeCell ref="E7:I7"/>
    <mergeCell ref="E109:I109"/>
    <mergeCell ref="L2:V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MILO-09-2020 - Osadenie o...</vt:lpstr>
      <vt:lpstr>'MILO-09-2020 - Osadenie o...'!Názvy_tlače</vt:lpstr>
      <vt:lpstr>'Rekapitulácia stavby'!Názvy_tlače</vt:lpstr>
      <vt:lpstr>'MILO-09-2020 - Osadenie 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Baranec</cp:lastModifiedBy>
  <dcterms:created xsi:type="dcterms:W3CDTF">2020-09-30T09:08:17Z</dcterms:created>
  <dcterms:modified xsi:type="dcterms:W3CDTF">2021-06-19T09:12:59Z</dcterms:modified>
</cp:coreProperties>
</file>