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15" windowWidth="24615" windowHeight="12465"/>
  </bookViews>
  <sheets>
    <sheet name="Rekapitulácia stavby" sheetId="1" r:id="rId1"/>
    <sheet name="011 - SO 01.1 Bežecky oval " sheetId="2" r:id="rId2"/>
    <sheet name="012 - SO 01.2 Osvetlenie ..." sheetId="3" r:id="rId3"/>
    <sheet name="02 - SO 02 - Osvetlenie i..." sheetId="4" r:id="rId4"/>
    <sheet name="03 -  SO 03 - Ihrisko s u..." sheetId="5" r:id="rId5"/>
    <sheet name="04 -  SO 04 - Oplotenie o..." sheetId="6" r:id="rId6"/>
  </sheets>
  <definedNames>
    <definedName name="_xlnm._FilterDatabase" localSheetId="1" hidden="1">'011 - SO 01.1 Bežecky oval '!$C$140:$K$207</definedName>
    <definedName name="_xlnm._FilterDatabase" localSheetId="2" hidden="1">'012 - SO 01.2 Osvetlenie ...'!$C$136:$K$178</definedName>
    <definedName name="_xlnm._FilterDatabase" localSheetId="3" hidden="1">'02 - SO 02 - Osvetlenie i...'!$C$130:$K$193</definedName>
    <definedName name="_xlnm._FilterDatabase" localSheetId="4" hidden="1">'03 -  SO 03 - Ihrisko s u...'!$C$135:$K$223</definedName>
    <definedName name="_xlnm._FilterDatabase" localSheetId="5" hidden="1">'04 -  SO 04 - Oplotenie o...'!$C$132:$K$166</definedName>
    <definedName name="_xlnm.Print_Titles" localSheetId="1">'011 - SO 01.1 Bežecky oval '!$140:$140</definedName>
    <definedName name="_xlnm.Print_Titles" localSheetId="2">'012 - SO 01.2 Osvetlenie ...'!$136:$136</definedName>
    <definedName name="_xlnm.Print_Titles" localSheetId="3">'02 - SO 02 - Osvetlenie i...'!$130:$130</definedName>
    <definedName name="_xlnm.Print_Titles" localSheetId="4">'03 -  SO 03 - Ihrisko s u...'!$135:$135</definedName>
    <definedName name="_xlnm.Print_Titles" localSheetId="5">'04 -  SO 04 - Oplotenie o...'!$132:$132</definedName>
    <definedName name="_xlnm.Print_Titles" localSheetId="0">'Rekapitulácia stavby'!$92:$92</definedName>
    <definedName name="_xlnm.Print_Area" localSheetId="1">'011 - SO 01.1 Bežecky oval '!$C$4:$J$76,'011 - SO 01.1 Bežecky oval '!$C$82:$J$120,'011 - SO 01.1 Bežecky oval '!$C$126:$J$207</definedName>
    <definedName name="_xlnm.Print_Area" localSheetId="2">'012 - SO 01.2 Osvetlenie ...'!$C$4:$J$76,'012 - SO 01.2 Osvetlenie ...'!$C$82:$J$116,'012 - SO 01.2 Osvetlenie ...'!$C$122:$J$178</definedName>
    <definedName name="_xlnm.Print_Area" localSheetId="3">'02 - SO 02 - Osvetlenie i...'!$C$4:$J$76,'02 - SO 02 - Osvetlenie i...'!$C$82:$J$112,'02 - SO 02 - Osvetlenie i...'!$C$118:$J$193</definedName>
    <definedName name="_xlnm.Print_Area" localSheetId="4">'03 -  SO 03 - Ihrisko s u...'!$C$4:$J$76,'03 -  SO 03 - Ihrisko s u...'!$C$82:$J$117,'03 -  SO 03 - Ihrisko s u...'!$C$123:$J$223</definedName>
    <definedName name="_xlnm.Print_Area" localSheetId="5">'04 -  SO 04 - Oplotenie o...'!$C$4:$J$76,'04 -  SO 04 - Oplotenie o...'!$C$82:$J$114,'04 -  SO 04 - Oplotenie o...'!$C$120:$J$166</definedName>
    <definedName name="_xlnm.Print_Area" localSheetId="0">'Rekapitulácia stavby'!$D$4:$AO$76,'Rekapitulácia stavby'!$C$82:$AQ$101</definedName>
  </definedNames>
  <calcPr calcId="145621"/>
</workbook>
</file>

<file path=xl/calcChain.xml><?xml version="1.0" encoding="utf-8"?>
<calcChain xmlns="http://schemas.openxmlformats.org/spreadsheetml/2006/main">
  <c r="J39" i="6" l="1"/>
  <c r="J38" i="6"/>
  <c r="AY100" i="1"/>
  <c r="J37" i="6"/>
  <c r="AX100" i="1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5" i="6"/>
  <c r="BH155" i="6"/>
  <c r="BG155" i="6"/>
  <c r="BE155" i="6"/>
  <c r="T155" i="6"/>
  <c r="T154" i="6" s="1"/>
  <c r="R155" i="6"/>
  <c r="R154" i="6" s="1"/>
  <c r="P155" i="6"/>
  <c r="P154" i="6" s="1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F91" i="6"/>
  <c r="F89" i="6"/>
  <c r="E87" i="6"/>
  <c r="J24" i="6"/>
  <c r="E24" i="6"/>
  <c r="J130" i="6" s="1"/>
  <c r="J23" i="6"/>
  <c r="J21" i="6"/>
  <c r="E21" i="6"/>
  <c r="J129" i="6" s="1"/>
  <c r="J20" i="6"/>
  <c r="J18" i="6"/>
  <c r="E18" i="6"/>
  <c r="F130" i="6" s="1"/>
  <c r="J17" i="6"/>
  <c r="J12" i="6"/>
  <c r="J127" i="6" s="1"/>
  <c r="E7" i="6"/>
  <c r="E123" i="6"/>
  <c r="J39" i="5"/>
  <c r="J38" i="5"/>
  <c r="AY99" i="1" s="1"/>
  <c r="J37" i="5"/>
  <c r="AX99" i="1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T213" i="5"/>
  <c r="R214" i="5"/>
  <c r="R213" i="5" s="1"/>
  <c r="P214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 s="1"/>
  <c r="J23" i="5"/>
  <c r="J21" i="5"/>
  <c r="E21" i="5"/>
  <c r="J132" i="5"/>
  <c r="J20" i="5"/>
  <c r="J18" i="5"/>
  <c r="E18" i="5"/>
  <c r="F92" i="5" s="1"/>
  <c r="J17" i="5"/>
  <c r="J12" i="5"/>
  <c r="J130" i="5"/>
  <c r="E7" i="5"/>
  <c r="E126" i="5" s="1"/>
  <c r="J39" i="4"/>
  <c r="J38" i="4"/>
  <c r="AY98" i="1" s="1"/>
  <c r="J37" i="4"/>
  <c r="AX98" i="1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F127" i="4"/>
  <c r="F125" i="4"/>
  <c r="E123" i="4"/>
  <c r="BI110" i="4"/>
  <c r="BH110" i="4"/>
  <c r="BG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BI105" i="4"/>
  <c r="BH105" i="4"/>
  <c r="BG105" i="4"/>
  <c r="BF105" i="4"/>
  <c r="BE105" i="4"/>
  <c r="F91" i="4"/>
  <c r="F89" i="4"/>
  <c r="E87" i="4"/>
  <c r="J24" i="4"/>
  <c r="E24" i="4"/>
  <c r="J128" i="4"/>
  <c r="J23" i="4"/>
  <c r="J21" i="4"/>
  <c r="E21" i="4"/>
  <c r="J127" i="4"/>
  <c r="J20" i="4"/>
  <c r="J18" i="4"/>
  <c r="E18" i="4"/>
  <c r="F128" i="4"/>
  <c r="J17" i="4"/>
  <c r="J12" i="4"/>
  <c r="J125" i="4"/>
  <c r="E7" i="4"/>
  <c r="E121" i="4"/>
  <c r="J41" i="3"/>
  <c r="J40" i="3"/>
  <c r="AY97" i="1"/>
  <c r="J39" i="3"/>
  <c r="AX97" i="1"/>
  <c r="BI178" i="3"/>
  <c r="BH178" i="3"/>
  <c r="BG178" i="3"/>
  <c r="BE178" i="3"/>
  <c r="T178" i="3"/>
  <c r="T177" i="3"/>
  <c r="R178" i="3"/>
  <c r="R177" i="3"/>
  <c r="P178" i="3"/>
  <c r="P177" i="3"/>
  <c r="BI176" i="3"/>
  <c r="BH176" i="3"/>
  <c r="BG176" i="3"/>
  <c r="BE176" i="3"/>
  <c r="T176" i="3"/>
  <c r="T175" i="3"/>
  <c r="R176" i="3"/>
  <c r="R175" i="3"/>
  <c r="P176" i="3"/>
  <c r="P175" i="3" s="1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0" i="3"/>
  <c r="BH140" i="3"/>
  <c r="BG140" i="3"/>
  <c r="BE140" i="3"/>
  <c r="T140" i="3"/>
  <c r="T139" i="3"/>
  <c r="T138" i="3" s="1"/>
  <c r="R140" i="3"/>
  <c r="R139" i="3"/>
  <c r="R138" i="3" s="1"/>
  <c r="P140" i="3"/>
  <c r="P139" i="3"/>
  <c r="P138" i="3"/>
  <c r="F133" i="3"/>
  <c r="F131" i="3"/>
  <c r="E129" i="3"/>
  <c r="BI114" i="3"/>
  <c r="BH114" i="3"/>
  <c r="BG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F93" i="3"/>
  <c r="F91" i="3"/>
  <c r="E89" i="3"/>
  <c r="J26" i="3"/>
  <c r="E26" i="3"/>
  <c r="J94" i="3"/>
  <c r="J25" i="3"/>
  <c r="J23" i="3"/>
  <c r="E23" i="3"/>
  <c r="J133" i="3" s="1"/>
  <c r="J22" i="3"/>
  <c r="J20" i="3"/>
  <c r="E20" i="3"/>
  <c r="F134" i="3"/>
  <c r="J19" i="3"/>
  <c r="J14" i="3"/>
  <c r="J131" i="3"/>
  <c r="E7" i="3"/>
  <c r="E85" i="3" s="1"/>
  <c r="J41" i="2"/>
  <c r="J40" i="2"/>
  <c r="AY96" i="1"/>
  <c r="J39" i="2"/>
  <c r="AX96" i="1"/>
  <c r="BI207" i="2"/>
  <c r="BH207" i="2"/>
  <c r="BG207" i="2"/>
  <c r="BE207" i="2"/>
  <c r="T207" i="2"/>
  <c r="T206" i="2"/>
  <c r="R207" i="2"/>
  <c r="R206" i="2"/>
  <c r="P207" i="2"/>
  <c r="P206" i="2" s="1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T200" i="2"/>
  <c r="T199" i="2"/>
  <c r="R201" i="2"/>
  <c r="R200" i="2"/>
  <c r="R199" i="2" s="1"/>
  <c r="P201" i="2"/>
  <c r="P200" i="2"/>
  <c r="P199" i="2" s="1"/>
  <c r="BI198" i="2"/>
  <c r="BH198" i="2"/>
  <c r="BG198" i="2"/>
  <c r="BE198" i="2"/>
  <c r="T198" i="2"/>
  <c r="T197" i="2" s="1"/>
  <c r="R198" i="2"/>
  <c r="R197" i="2" s="1"/>
  <c r="P198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T165" i="2"/>
  <c r="R166" i="2"/>
  <c r="R165" i="2" s="1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F137" i="2"/>
  <c r="F135" i="2"/>
  <c r="E133" i="2"/>
  <c r="BI118" i="2"/>
  <c r="BH118" i="2"/>
  <c r="BG118" i="2"/>
  <c r="BE118" i="2"/>
  <c r="BI117" i="2"/>
  <c r="BH117" i="2"/>
  <c r="BG117" i="2"/>
  <c r="BF117" i="2"/>
  <c r="BE117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F93" i="2"/>
  <c r="F91" i="2"/>
  <c r="E89" i="2"/>
  <c r="J26" i="2"/>
  <c r="E26" i="2"/>
  <c r="J94" i="2" s="1"/>
  <c r="J25" i="2"/>
  <c r="J23" i="2"/>
  <c r="E23" i="2"/>
  <c r="J137" i="2" s="1"/>
  <c r="J22" i="2"/>
  <c r="J20" i="2"/>
  <c r="E20" i="2"/>
  <c r="F138" i="2" s="1"/>
  <c r="J19" i="2"/>
  <c r="J14" i="2"/>
  <c r="J135" i="2"/>
  <c r="E7" i="2"/>
  <c r="E85" i="2" s="1"/>
  <c r="L90" i="1"/>
  <c r="AM90" i="1"/>
  <c r="AM89" i="1"/>
  <c r="L89" i="1"/>
  <c r="AM87" i="1"/>
  <c r="L87" i="1"/>
  <c r="L85" i="1"/>
  <c r="L84" i="1"/>
  <c r="J207" i="2"/>
  <c r="J205" i="2"/>
  <c r="BK201" i="2"/>
  <c r="J196" i="2"/>
  <c r="J195" i="2"/>
  <c r="BK192" i="2"/>
  <c r="BK189" i="2"/>
  <c r="BK187" i="2"/>
  <c r="J185" i="2"/>
  <c r="J182" i="2"/>
  <c r="BK180" i="2"/>
  <c r="BK179" i="2"/>
  <c r="BK175" i="2"/>
  <c r="J173" i="2"/>
  <c r="BK172" i="2"/>
  <c r="J170" i="2"/>
  <c r="BK168" i="2"/>
  <c r="J164" i="2"/>
  <c r="BK162" i="2"/>
  <c r="J159" i="2"/>
  <c r="BK158" i="2"/>
  <c r="BK156" i="2"/>
  <c r="BK154" i="2"/>
  <c r="BK152" i="2"/>
  <c r="BK151" i="2"/>
  <c r="J148" i="2"/>
  <c r="J146" i="2"/>
  <c r="BK144" i="2"/>
  <c r="J201" i="2"/>
  <c r="BK196" i="2"/>
  <c r="BK194" i="2"/>
  <c r="J192" i="2"/>
  <c r="BK190" i="2"/>
  <c r="J188" i="2"/>
  <c r="J186" i="2"/>
  <c r="BK184" i="2"/>
  <c r="J181" i="2"/>
  <c r="J179" i="2"/>
  <c r="BK177" i="2"/>
  <c r="J175" i="2"/>
  <c r="J172" i="2"/>
  <c r="BK170" i="2"/>
  <c r="J168" i="2"/>
  <c r="BK164" i="2"/>
  <c r="J161" i="2"/>
  <c r="BK159" i="2"/>
  <c r="J157" i="2"/>
  <c r="J155" i="2"/>
  <c r="J153" i="2"/>
  <c r="BK150" i="2"/>
  <c r="BK148" i="2"/>
  <c r="BK147" i="2"/>
  <c r="BK145" i="2"/>
  <c r="AS95" i="1"/>
  <c r="BK172" i="3"/>
  <c r="BK170" i="3"/>
  <c r="J168" i="3"/>
  <c r="BK165" i="3"/>
  <c r="J163" i="3"/>
  <c r="J161" i="3"/>
  <c r="BK159" i="3"/>
  <c r="BK157" i="3"/>
  <c r="J155" i="3"/>
  <c r="BK153" i="3"/>
  <c r="BK151" i="3"/>
  <c r="J150" i="3"/>
  <c r="J148" i="3"/>
  <c r="J146" i="3"/>
  <c r="BK145" i="3"/>
  <c r="BK143" i="3"/>
  <c r="BK178" i="3"/>
  <c r="J173" i="3"/>
  <c r="J171" i="3"/>
  <c r="BK169" i="3"/>
  <c r="BK167" i="3"/>
  <c r="BK164" i="3"/>
  <c r="J162" i="3"/>
  <c r="BK160" i="3"/>
  <c r="BK158" i="3"/>
  <c r="BK156" i="3"/>
  <c r="BK154" i="3"/>
  <c r="J152" i="3"/>
  <c r="BK150" i="3"/>
  <c r="BK148" i="3"/>
  <c r="BK146" i="3"/>
  <c r="J144" i="3"/>
  <c r="J143" i="3"/>
  <c r="J193" i="4"/>
  <c r="J191" i="4"/>
  <c r="BK189" i="4"/>
  <c r="J186" i="4"/>
  <c r="J184" i="4"/>
  <c r="J181" i="4"/>
  <c r="J179" i="4"/>
  <c r="J176" i="4"/>
  <c r="J174" i="4"/>
  <c r="J172" i="4"/>
  <c r="BK170" i="4"/>
  <c r="BK167" i="4"/>
  <c r="BK165" i="4"/>
  <c r="BK162" i="4"/>
  <c r="BK160" i="4"/>
  <c r="BK159" i="4"/>
  <c r="J157" i="4"/>
  <c r="BK155" i="4"/>
  <c r="BK153" i="4"/>
  <c r="J152" i="4"/>
  <c r="BK150" i="4"/>
  <c r="J148" i="4"/>
  <c r="J146" i="4"/>
  <c r="J144" i="4"/>
  <c r="BK134" i="4"/>
  <c r="BK193" i="4"/>
  <c r="BK192" i="4"/>
  <c r="BK191" i="4"/>
  <c r="J189" i="4"/>
  <c r="J188" i="4"/>
  <c r="BK185" i="4"/>
  <c r="J183" i="4"/>
  <c r="BK181" i="4"/>
  <c r="BK179" i="4"/>
  <c r="J177" i="4"/>
  <c r="BK174" i="4"/>
  <c r="J173" i="4"/>
  <c r="J171" i="4"/>
  <c r="J169" i="4"/>
  <c r="J166" i="4"/>
  <c r="J164" i="4"/>
  <c r="J162" i="4"/>
  <c r="J159" i="4"/>
  <c r="BK157" i="4"/>
  <c r="J155" i="4"/>
  <c r="J153" i="4"/>
  <c r="J150" i="4"/>
  <c r="BK148" i="4"/>
  <c r="BK146" i="4"/>
  <c r="BK144" i="4"/>
  <c r="J142" i="4"/>
  <c r="BK140" i="4"/>
  <c r="BK138" i="4"/>
  <c r="J136" i="4"/>
  <c r="J134" i="4"/>
  <c r="BK223" i="5"/>
  <c r="J221" i="5"/>
  <c r="J217" i="5"/>
  <c r="BK214" i="5"/>
  <c r="BK211" i="5"/>
  <c r="J209" i="5"/>
  <c r="J206" i="5"/>
  <c r="J205" i="5"/>
  <c r="BK203" i="5"/>
  <c r="BK201" i="5"/>
  <c r="BK199" i="5"/>
  <c r="BK197" i="5"/>
  <c r="J195" i="5"/>
  <c r="BK192" i="5"/>
  <c r="BK190" i="5"/>
  <c r="J187" i="5"/>
  <c r="BK183" i="5"/>
  <c r="BK181" i="5"/>
  <c r="BK178" i="5"/>
  <c r="BK176" i="5"/>
  <c r="BK174" i="5"/>
  <c r="J172" i="5"/>
  <c r="BK170" i="5"/>
  <c r="J168" i="5"/>
  <c r="BK166" i="5"/>
  <c r="J164" i="5"/>
  <c r="BK162" i="5"/>
  <c r="BK156" i="5"/>
  <c r="J154" i="5"/>
  <c r="J152" i="5"/>
  <c r="BK149" i="5"/>
  <c r="BK147" i="5"/>
  <c r="BK145" i="5"/>
  <c r="J144" i="5"/>
  <c r="BK142" i="5"/>
  <c r="BK140" i="5"/>
  <c r="J223" i="5"/>
  <c r="BK221" i="5"/>
  <c r="BK218" i="5"/>
  <c r="BK216" i="5"/>
  <c r="BK212" i="5"/>
  <c r="J210" i="5"/>
  <c r="BK207" i="5"/>
  <c r="BK206" i="5"/>
  <c r="BK204" i="5"/>
  <c r="BK202" i="5"/>
  <c r="BK200" i="5"/>
  <c r="J198" i="5"/>
  <c r="BK196" i="5"/>
  <c r="BK193" i="5"/>
  <c r="J190" i="5"/>
  <c r="J189" i="5"/>
  <c r="BK187" i="5"/>
  <c r="BK184" i="5"/>
  <c r="J182" i="5"/>
  <c r="J180" i="5"/>
  <c r="J176" i="5"/>
  <c r="J173" i="5"/>
  <c r="J171" i="5"/>
  <c r="J169" i="5"/>
  <c r="BK167" i="5"/>
  <c r="J165" i="5"/>
  <c r="BK164" i="5"/>
  <c r="J162" i="5"/>
  <c r="BK160" i="5"/>
  <c r="J157" i="5"/>
  <c r="J155" i="5"/>
  <c r="BK153" i="5"/>
  <c r="BK151" i="5"/>
  <c r="J149" i="5"/>
  <c r="J147" i="5"/>
  <c r="BK144" i="5"/>
  <c r="J142" i="5"/>
  <c r="J140" i="5"/>
  <c r="BK166" i="6"/>
  <c r="J164" i="6"/>
  <c r="J162" i="6"/>
  <c r="BK160" i="6"/>
  <c r="J158" i="6"/>
  <c r="BK153" i="6"/>
  <c r="BK151" i="6"/>
  <c r="BK149" i="6"/>
  <c r="J146" i="6"/>
  <c r="J144" i="6"/>
  <c r="BK141" i="6"/>
  <c r="J139" i="6"/>
  <c r="BK137" i="6"/>
  <c r="J166" i="6"/>
  <c r="BK164" i="6"/>
  <c r="BK162" i="6"/>
  <c r="J160" i="6"/>
  <c r="BK158" i="6"/>
  <c r="J155" i="6"/>
  <c r="J153" i="6"/>
  <c r="BK152" i="6"/>
  <c r="J151" i="6"/>
  <c r="BK150" i="6"/>
  <c r="BK146" i="6"/>
  <c r="BK144" i="6"/>
  <c r="J141" i="6"/>
  <c r="J140" i="6"/>
  <c r="BK139" i="6"/>
  <c r="J138" i="6"/>
  <c r="J137" i="6"/>
  <c r="BK207" i="2"/>
  <c r="BK205" i="2"/>
  <c r="BK204" i="2"/>
  <c r="BK198" i="2"/>
  <c r="J194" i="2"/>
  <c r="BK193" i="2"/>
  <c r="BK191" i="2"/>
  <c r="J190" i="2"/>
  <c r="BK188" i="2"/>
  <c r="BK186" i="2"/>
  <c r="J184" i="2"/>
  <c r="BK181" i="2"/>
  <c r="BK178" i="2"/>
  <c r="J177" i="2"/>
  <c r="J176" i="2"/>
  <c r="J174" i="2"/>
  <c r="J171" i="2"/>
  <c r="J169" i="2"/>
  <c r="J166" i="2"/>
  <c r="J163" i="2"/>
  <c r="BK161" i="2"/>
  <c r="BK160" i="2"/>
  <c r="BK157" i="2"/>
  <c r="BK155" i="2"/>
  <c r="BK153" i="2"/>
  <c r="J152" i="2"/>
  <c r="J150" i="2"/>
  <c r="J149" i="2"/>
  <c r="J147" i="2"/>
  <c r="J145" i="2"/>
  <c r="J204" i="2"/>
  <c r="J198" i="2"/>
  <c r="BK195" i="2"/>
  <c r="J193" i="2"/>
  <c r="J191" i="2"/>
  <c r="J189" i="2"/>
  <c r="J187" i="2"/>
  <c r="BK185" i="2"/>
  <c r="BK182" i="2"/>
  <c r="J180" i="2"/>
  <c r="J178" i="2"/>
  <c r="BK176" i="2"/>
  <c r="BK174" i="2"/>
  <c r="BK173" i="2"/>
  <c r="BK171" i="2"/>
  <c r="BK169" i="2"/>
  <c r="BK166" i="2"/>
  <c r="BK163" i="2"/>
  <c r="J162" i="2"/>
  <c r="J160" i="2"/>
  <c r="J158" i="2"/>
  <c r="J156" i="2"/>
  <c r="J154" i="2"/>
  <c r="J151" i="2"/>
  <c r="BK149" i="2"/>
  <c r="BK146" i="2"/>
  <c r="J144" i="2"/>
  <c r="J178" i="3"/>
  <c r="BK176" i="3"/>
  <c r="J174" i="3"/>
  <c r="BK173" i="3"/>
  <c r="BK171" i="3"/>
  <c r="J169" i="3"/>
  <c r="J167" i="3"/>
  <c r="J164" i="3"/>
  <c r="BK162" i="3"/>
  <c r="J160" i="3"/>
  <c r="J158" i="3"/>
  <c r="J156" i="3"/>
  <c r="J154" i="3"/>
  <c r="BK152" i="3"/>
  <c r="J149" i="3"/>
  <c r="J147" i="3"/>
  <c r="BK144" i="3"/>
  <c r="BK140" i="3"/>
  <c r="J176" i="3"/>
  <c r="BK174" i="3"/>
  <c r="J172" i="3"/>
  <c r="J170" i="3"/>
  <c r="BK168" i="3"/>
  <c r="J165" i="3"/>
  <c r="BK163" i="3"/>
  <c r="BK161" i="3"/>
  <c r="J159" i="3"/>
  <c r="J157" i="3"/>
  <c r="BK155" i="3"/>
  <c r="J153" i="3"/>
  <c r="J151" i="3"/>
  <c r="BK149" i="3"/>
  <c r="BK147" i="3"/>
  <c r="J145" i="3"/>
  <c r="J140" i="3"/>
  <c r="J192" i="4"/>
  <c r="BK190" i="4"/>
  <c r="BK188" i="4"/>
  <c r="J185" i="4"/>
  <c r="BK183" i="4"/>
  <c r="J182" i="4"/>
  <c r="J180" i="4"/>
  <c r="BK178" i="4"/>
  <c r="BK177" i="4"/>
  <c r="BK173" i="4"/>
  <c r="BK171" i="4"/>
  <c r="BK169" i="4"/>
  <c r="BK166" i="4"/>
  <c r="BK164" i="4"/>
  <c r="BK163" i="4"/>
  <c r="BK161" i="4"/>
  <c r="J160" i="4"/>
  <c r="J158" i="4"/>
  <c r="BK156" i="4"/>
  <c r="J154" i="4"/>
  <c r="BK152" i="4"/>
  <c r="J151" i="4"/>
  <c r="BK149" i="4"/>
  <c r="J147" i="4"/>
  <c r="J145" i="4"/>
  <c r="J143" i="4"/>
  <c r="BK142" i="4"/>
  <c r="J141" i="4"/>
  <c r="J140" i="4"/>
  <c r="J139" i="4"/>
  <c r="J138" i="4"/>
  <c r="J137" i="4"/>
  <c r="BK136" i="4"/>
  <c r="BK135" i="4"/>
  <c r="J190" i="4"/>
  <c r="BK186" i="4"/>
  <c r="BK184" i="4"/>
  <c r="BK182" i="4"/>
  <c r="BK180" i="4"/>
  <c r="J178" i="4"/>
  <c r="BK176" i="4"/>
  <c r="BK172" i="4"/>
  <c r="J170" i="4"/>
  <c r="J167" i="4"/>
  <c r="J165" i="4"/>
  <c r="J163" i="4"/>
  <c r="J161" i="4"/>
  <c r="BK158" i="4"/>
  <c r="J156" i="4"/>
  <c r="BK154" i="4"/>
  <c r="BK151" i="4"/>
  <c r="J149" i="4"/>
  <c r="BK147" i="4"/>
  <c r="BK145" i="4"/>
  <c r="BK143" i="4"/>
  <c r="BK141" i="4"/>
  <c r="BK139" i="4"/>
  <c r="BK137" i="4"/>
  <c r="J135" i="4"/>
  <c r="BK222" i="5"/>
  <c r="J220" i="5"/>
  <c r="J218" i="5"/>
  <c r="J216" i="5"/>
  <c r="J212" i="5"/>
  <c r="BK210" i="5"/>
  <c r="J207" i="5"/>
  <c r="J204" i="5"/>
  <c r="J202" i="5"/>
  <c r="J200" i="5"/>
  <c r="BK198" i="5"/>
  <c r="J196" i="5"/>
  <c r="J193" i="5"/>
  <c r="J191" i="5"/>
  <c r="BK189" i="5"/>
  <c r="BK188" i="5"/>
  <c r="BK185" i="5"/>
  <c r="BK182" i="5"/>
  <c r="BK180" i="5"/>
  <c r="J177" i="5"/>
  <c r="BK175" i="5"/>
  <c r="BK173" i="5"/>
  <c r="BK171" i="5"/>
  <c r="BK169" i="5"/>
  <c r="J167" i="5"/>
  <c r="BK165" i="5"/>
  <c r="J163" i="5"/>
  <c r="J161" i="5"/>
  <c r="J160" i="5"/>
  <c r="J159" i="5"/>
  <c r="BK157" i="5"/>
  <c r="BK155" i="5"/>
  <c r="J153" i="5"/>
  <c r="J151" i="5"/>
  <c r="BK150" i="5"/>
  <c r="J148" i="5"/>
  <c r="J146" i="5"/>
  <c r="J145" i="5"/>
  <c r="J143" i="5"/>
  <c r="J141" i="5"/>
  <c r="BK139" i="5"/>
  <c r="J222" i="5"/>
  <c r="BK220" i="5"/>
  <c r="BK217" i="5"/>
  <c r="J214" i="5"/>
  <c r="J211" i="5"/>
  <c r="BK209" i="5"/>
  <c r="BK205" i="5"/>
  <c r="J203" i="5"/>
  <c r="J201" i="5"/>
  <c r="J199" i="5"/>
  <c r="J197" i="5"/>
  <c r="BK195" i="5"/>
  <c r="J192" i="5"/>
  <c r="BK191" i="5"/>
  <c r="J188" i="5"/>
  <c r="J185" i="5"/>
  <c r="J184" i="5"/>
  <c r="J183" i="5"/>
  <c r="J181" i="5"/>
  <c r="J178" i="5"/>
  <c r="BK177" i="5"/>
  <c r="J175" i="5"/>
  <c r="J174" i="5"/>
  <c r="BK172" i="5"/>
  <c r="J170" i="5"/>
  <c r="BK168" i="5"/>
  <c r="J166" i="5"/>
  <c r="BK163" i="5"/>
  <c r="BK161" i="5"/>
  <c r="BK159" i="5"/>
  <c r="J156" i="5"/>
  <c r="BK154" i="5"/>
  <c r="BK152" i="5"/>
  <c r="J150" i="5"/>
  <c r="BK148" i="5"/>
  <c r="BK146" i="5"/>
  <c r="BK143" i="5"/>
  <c r="BK141" i="5"/>
  <c r="J139" i="5"/>
  <c r="BK165" i="6"/>
  <c r="J163" i="6"/>
  <c r="J161" i="6"/>
  <c r="J159" i="6"/>
  <c r="BK155" i="6"/>
  <c r="J152" i="6"/>
  <c r="J150" i="6"/>
  <c r="BK148" i="6"/>
  <c r="J145" i="6"/>
  <c r="BK143" i="6"/>
  <c r="BK140" i="6"/>
  <c r="BK138" i="6"/>
  <c r="J136" i="6"/>
  <c r="J165" i="6"/>
  <c r="BK163" i="6"/>
  <c r="BK161" i="6"/>
  <c r="BK159" i="6"/>
  <c r="J149" i="6"/>
  <c r="J148" i="6"/>
  <c r="BK145" i="6"/>
  <c r="J143" i="6"/>
  <c r="BK136" i="6"/>
  <c r="BK143" i="2" l="1"/>
  <c r="J143" i="2" s="1"/>
  <c r="J100" i="2" s="1"/>
  <c r="T143" i="2"/>
  <c r="P167" i="2"/>
  <c r="R167" i="2"/>
  <c r="R142" i="2" s="1"/>
  <c r="BK183" i="2"/>
  <c r="J183" i="2"/>
  <c r="J103" i="2" s="1"/>
  <c r="R183" i="2"/>
  <c r="BK203" i="2"/>
  <c r="J203" i="2"/>
  <c r="J108" i="2"/>
  <c r="R203" i="2"/>
  <c r="R202" i="2" s="1"/>
  <c r="BK142" i="3"/>
  <c r="J142" i="3" s="1"/>
  <c r="J102" i="3" s="1"/>
  <c r="R142" i="3"/>
  <c r="BK166" i="3"/>
  <c r="J166" i="3"/>
  <c r="J103" i="3"/>
  <c r="R166" i="3"/>
  <c r="BK133" i="4"/>
  <c r="J133" i="4" s="1"/>
  <c r="J98" i="4" s="1"/>
  <c r="R133" i="4"/>
  <c r="BK168" i="4"/>
  <c r="J168" i="4"/>
  <c r="J99" i="4"/>
  <c r="R168" i="4"/>
  <c r="BK175" i="4"/>
  <c r="J175" i="4" s="1"/>
  <c r="J100" i="4" s="1"/>
  <c r="T175" i="4"/>
  <c r="P187" i="4"/>
  <c r="R187" i="4"/>
  <c r="P143" i="2"/>
  <c r="R143" i="2"/>
  <c r="BK167" i="2"/>
  <c r="J167" i="2" s="1"/>
  <c r="J102" i="2" s="1"/>
  <c r="T167" i="2"/>
  <c r="P183" i="2"/>
  <c r="T183" i="2"/>
  <c r="P203" i="2"/>
  <c r="P202" i="2" s="1"/>
  <c r="T203" i="2"/>
  <c r="T202" i="2" s="1"/>
  <c r="P142" i="3"/>
  <c r="T142" i="3"/>
  <c r="P166" i="3"/>
  <c r="T166" i="3"/>
  <c r="P133" i="4"/>
  <c r="T133" i="4"/>
  <c r="P168" i="4"/>
  <c r="T168" i="4"/>
  <c r="P175" i="4"/>
  <c r="R175" i="4"/>
  <c r="BK187" i="4"/>
  <c r="J187" i="4" s="1"/>
  <c r="J101" i="4" s="1"/>
  <c r="T187" i="4"/>
  <c r="BK138" i="5"/>
  <c r="J138" i="5" s="1"/>
  <c r="J98" i="5" s="1"/>
  <c r="R138" i="5"/>
  <c r="BK158" i="5"/>
  <c r="J158" i="5" s="1"/>
  <c r="J99" i="5" s="1"/>
  <c r="R158" i="5"/>
  <c r="BK179" i="5"/>
  <c r="J179" i="5" s="1"/>
  <c r="J100" i="5" s="1"/>
  <c r="R179" i="5"/>
  <c r="BK186" i="5"/>
  <c r="J186" i="5" s="1"/>
  <c r="J101" i="5" s="1"/>
  <c r="R186" i="5"/>
  <c r="BK194" i="5"/>
  <c r="J194" i="5" s="1"/>
  <c r="J102" i="5" s="1"/>
  <c r="R194" i="5"/>
  <c r="BK208" i="5"/>
  <c r="J208" i="5" s="1"/>
  <c r="J103" i="5" s="1"/>
  <c r="R208" i="5"/>
  <c r="P215" i="5"/>
  <c r="T215" i="5"/>
  <c r="P219" i="5"/>
  <c r="R219" i="5"/>
  <c r="R135" i="6"/>
  <c r="BK142" i="6"/>
  <c r="J142" i="6"/>
  <c r="J99" i="6" s="1"/>
  <c r="R142" i="6"/>
  <c r="T142" i="6"/>
  <c r="BK147" i="6"/>
  <c r="J147" i="6"/>
  <c r="J100" i="6"/>
  <c r="R147" i="6"/>
  <c r="P157" i="6"/>
  <c r="P156" i="6" s="1"/>
  <c r="P138" i="5"/>
  <c r="T138" i="5"/>
  <c r="P158" i="5"/>
  <c r="T158" i="5"/>
  <c r="P179" i="5"/>
  <c r="T179" i="5"/>
  <c r="P186" i="5"/>
  <c r="T186" i="5"/>
  <c r="P194" i="5"/>
  <c r="T194" i="5"/>
  <c r="P208" i="5"/>
  <c r="T208" i="5"/>
  <c r="BK215" i="5"/>
  <c r="J215" i="5" s="1"/>
  <c r="J105" i="5" s="1"/>
  <c r="R215" i="5"/>
  <c r="BK219" i="5"/>
  <c r="J219" i="5" s="1"/>
  <c r="J106" i="5" s="1"/>
  <c r="T219" i="5"/>
  <c r="BK135" i="6"/>
  <c r="J135" i="6" s="1"/>
  <c r="J98" i="6" s="1"/>
  <c r="P135" i="6"/>
  <c r="T135" i="6"/>
  <c r="P142" i="6"/>
  <c r="P147" i="6"/>
  <c r="T147" i="6"/>
  <c r="BK157" i="6"/>
  <c r="J157" i="6" s="1"/>
  <c r="J103" i="6" s="1"/>
  <c r="R157" i="6"/>
  <c r="R156" i="6" s="1"/>
  <c r="T157" i="6"/>
  <c r="T156" i="6"/>
  <c r="BK165" i="2"/>
  <c r="J165" i="2"/>
  <c r="J101" i="2" s="1"/>
  <c r="BK200" i="2"/>
  <c r="J200" i="2" s="1"/>
  <c r="J106" i="2" s="1"/>
  <c r="BK206" i="2"/>
  <c r="J206" i="2"/>
  <c r="J109" i="2"/>
  <c r="BK175" i="3"/>
  <c r="J175" i="3" s="1"/>
  <c r="J104" i="3" s="1"/>
  <c r="BK177" i="3"/>
  <c r="J177" i="3" s="1"/>
  <c r="J105" i="3" s="1"/>
  <c r="BK197" i="2"/>
  <c r="J197" i="2"/>
  <c r="J104" i="2"/>
  <c r="BK139" i="3"/>
  <c r="J139" i="3"/>
  <c r="J100" i="3" s="1"/>
  <c r="BK213" i="5"/>
  <c r="J213" i="5" s="1"/>
  <c r="J104" i="5" s="1"/>
  <c r="BK154" i="6"/>
  <c r="J154" i="6"/>
  <c r="J101" i="6" s="1"/>
  <c r="F92" i="6"/>
  <c r="BF136" i="6"/>
  <c r="BF139" i="6"/>
  <c r="BF140" i="6"/>
  <c r="BF141" i="6"/>
  <c r="BF143" i="6"/>
  <c r="BF148" i="6"/>
  <c r="BF150" i="6"/>
  <c r="BF151" i="6"/>
  <c r="BF152" i="6"/>
  <c r="BF153" i="6"/>
  <c r="BF155" i="6"/>
  <c r="BF159" i="6"/>
  <c r="BF161" i="6"/>
  <c r="BF164" i="6"/>
  <c r="BF166" i="6"/>
  <c r="E85" i="6"/>
  <c r="J89" i="6"/>
  <c r="J91" i="6"/>
  <c r="J92" i="6"/>
  <c r="BF137" i="6"/>
  <c r="BF138" i="6"/>
  <c r="BF144" i="6"/>
  <c r="BF145" i="6"/>
  <c r="BF146" i="6"/>
  <c r="BF149" i="6"/>
  <c r="BF158" i="6"/>
  <c r="BF160" i="6"/>
  <c r="BF162" i="6"/>
  <c r="BF163" i="6"/>
  <c r="BF165" i="6"/>
  <c r="E85" i="5"/>
  <c r="J91" i="5"/>
  <c r="J92" i="5"/>
  <c r="F133" i="5"/>
  <c r="BF140" i="5"/>
  <c r="BF141" i="5"/>
  <c r="BF146" i="5"/>
  <c r="BF148" i="5"/>
  <c r="BF149" i="5"/>
  <c r="BF152" i="5"/>
  <c r="BF154" i="5"/>
  <c r="BF155" i="5"/>
  <c r="BF157" i="5"/>
  <c r="BF161" i="5"/>
  <c r="BF162" i="5"/>
  <c r="BF163" i="5"/>
  <c r="BF166" i="5"/>
  <c r="BF167" i="5"/>
  <c r="BF171" i="5"/>
  <c r="BF176" i="5"/>
  <c r="BF182" i="5"/>
  <c r="BF184" i="5"/>
  <c r="BF187" i="5"/>
  <c r="BF188" i="5"/>
  <c r="BF189" i="5"/>
  <c r="BF191" i="5"/>
  <c r="BF193" i="5"/>
  <c r="BF196" i="5"/>
  <c r="BF197" i="5"/>
  <c r="BF198" i="5"/>
  <c r="BF200" i="5"/>
  <c r="BF202" i="5"/>
  <c r="BF210" i="5"/>
  <c r="BF212" i="5"/>
  <c r="BF214" i="5"/>
  <c r="BF221" i="5"/>
  <c r="J89" i="5"/>
  <c r="BF139" i="5"/>
  <c r="BF142" i="5"/>
  <c r="BF143" i="5"/>
  <c r="BF144" i="5"/>
  <c r="BF145" i="5"/>
  <c r="BF147" i="5"/>
  <c r="BF150" i="5"/>
  <c r="BF151" i="5"/>
  <c r="BF153" i="5"/>
  <c r="BF156" i="5"/>
  <c r="BF159" i="5"/>
  <c r="BF160" i="5"/>
  <c r="BF164" i="5"/>
  <c r="BF165" i="5"/>
  <c r="BF168" i="5"/>
  <c r="BF169" i="5"/>
  <c r="BF170" i="5"/>
  <c r="BF172" i="5"/>
  <c r="BF173" i="5"/>
  <c r="BF174" i="5"/>
  <c r="BF175" i="5"/>
  <c r="BF177" i="5"/>
  <c r="BF178" i="5"/>
  <c r="BF180" i="5"/>
  <c r="BF181" i="5"/>
  <c r="BF183" i="5"/>
  <c r="BF185" i="5"/>
  <c r="BF190" i="5"/>
  <c r="BF192" i="5"/>
  <c r="BF195" i="5"/>
  <c r="BF199" i="5"/>
  <c r="BF201" i="5"/>
  <c r="BF203" i="5"/>
  <c r="BF204" i="5"/>
  <c r="BF205" i="5"/>
  <c r="BF206" i="5"/>
  <c r="BF207" i="5"/>
  <c r="BF209" i="5"/>
  <c r="BF211" i="5"/>
  <c r="BF216" i="5"/>
  <c r="BF217" i="5"/>
  <c r="BF218" i="5"/>
  <c r="BF220" i="5"/>
  <c r="BF222" i="5"/>
  <c r="BF223" i="5"/>
  <c r="E85" i="4"/>
  <c r="F92" i="4"/>
  <c r="BF134" i="4"/>
  <c r="BF135" i="4"/>
  <c r="BF137" i="4"/>
  <c r="BF140" i="4"/>
  <c r="BF141" i="4"/>
  <c r="BF147" i="4"/>
  <c r="BF148" i="4"/>
  <c r="BF152" i="4"/>
  <c r="BF154" i="4"/>
  <c r="BF155" i="4"/>
  <c r="BF158" i="4"/>
  <c r="BF159" i="4"/>
  <c r="BF160" i="4"/>
  <c r="BF161" i="4"/>
  <c r="BF162" i="4"/>
  <c r="BF164" i="4"/>
  <c r="BF165" i="4"/>
  <c r="BF167" i="4"/>
  <c r="BF169" i="4"/>
  <c r="BF170" i="4"/>
  <c r="BF172" i="4"/>
  <c r="BF173" i="4"/>
  <c r="BF174" i="4"/>
  <c r="BF176" i="4"/>
  <c r="BF177" i="4"/>
  <c r="BF182" i="4"/>
  <c r="BF188" i="4"/>
  <c r="BF192" i="4"/>
  <c r="BF193" i="4"/>
  <c r="J89" i="4"/>
  <c r="J91" i="4"/>
  <c r="J92" i="4"/>
  <c r="BF136" i="4"/>
  <c r="BF138" i="4"/>
  <c r="BF139" i="4"/>
  <c r="BF142" i="4"/>
  <c r="BF143" i="4"/>
  <c r="BF144" i="4"/>
  <c r="BF145" i="4"/>
  <c r="BF146" i="4"/>
  <c r="BF149" i="4"/>
  <c r="BF150" i="4"/>
  <c r="BF151" i="4"/>
  <c r="BF153" i="4"/>
  <c r="BF156" i="4"/>
  <c r="BF157" i="4"/>
  <c r="BF163" i="4"/>
  <c r="BF166" i="4"/>
  <c r="BF171" i="4"/>
  <c r="BF178" i="4"/>
  <c r="BF179" i="4"/>
  <c r="BF180" i="4"/>
  <c r="BF181" i="4"/>
  <c r="BF183" i="4"/>
  <c r="BF184" i="4"/>
  <c r="BF185" i="4"/>
  <c r="BF186" i="4"/>
  <c r="BF189" i="4"/>
  <c r="BF190" i="4"/>
  <c r="BF191" i="4"/>
  <c r="J91" i="3"/>
  <c r="J93" i="3"/>
  <c r="F94" i="3"/>
  <c r="E125" i="3"/>
  <c r="J134" i="3"/>
  <c r="BF140" i="3"/>
  <c r="BF143" i="3"/>
  <c r="BF150" i="3"/>
  <c r="BF152" i="3"/>
  <c r="BF153" i="3"/>
  <c r="BF156" i="3"/>
  <c r="BF158" i="3"/>
  <c r="BF160" i="3"/>
  <c r="BF161" i="3"/>
  <c r="BF167" i="3"/>
  <c r="BF168" i="3"/>
  <c r="BF170" i="3"/>
  <c r="BF171" i="3"/>
  <c r="BF172" i="3"/>
  <c r="BF178" i="3"/>
  <c r="BF144" i="3"/>
  <c r="BF145" i="3"/>
  <c r="BF146" i="3"/>
  <c r="BF147" i="3"/>
  <c r="BF148" i="3"/>
  <c r="BF149" i="3"/>
  <c r="BF151" i="3"/>
  <c r="BF154" i="3"/>
  <c r="BF155" i="3"/>
  <c r="BF157" i="3"/>
  <c r="BF159" i="3"/>
  <c r="BF162" i="3"/>
  <c r="BF163" i="3"/>
  <c r="BF164" i="3"/>
  <c r="BF165" i="3"/>
  <c r="BF169" i="3"/>
  <c r="BF173" i="3"/>
  <c r="BF174" i="3"/>
  <c r="BF176" i="3"/>
  <c r="F94" i="2"/>
  <c r="E129" i="2"/>
  <c r="J138" i="2"/>
  <c r="BF147" i="2"/>
  <c r="BF150" i="2"/>
  <c r="BF152" i="2"/>
  <c r="BF154" i="2"/>
  <c r="BF155" i="2"/>
  <c r="BF157" i="2"/>
  <c r="BF159" i="2"/>
  <c r="BF160" i="2"/>
  <c r="BF161" i="2"/>
  <c r="BF173" i="2"/>
  <c r="BF174" i="2"/>
  <c r="BF175" i="2"/>
  <c r="BF176" i="2"/>
  <c r="BF177" i="2"/>
  <c r="BF178" i="2"/>
  <c r="BF180" i="2"/>
  <c r="BF182" i="2"/>
  <c r="BF187" i="2"/>
  <c r="BF188" i="2"/>
  <c r="BF190" i="2"/>
  <c r="BF191" i="2"/>
  <c r="BF192" i="2"/>
  <c r="BF195" i="2"/>
  <c r="BF196" i="2"/>
  <c r="BF198" i="2"/>
  <c r="BF201" i="2"/>
  <c r="J91" i="2"/>
  <c r="J93" i="2"/>
  <c r="BF144" i="2"/>
  <c r="BF145" i="2"/>
  <c r="BF146" i="2"/>
  <c r="BF148" i="2"/>
  <c r="BF149" i="2"/>
  <c r="BF151" i="2"/>
  <c r="BF153" i="2"/>
  <c r="BF156" i="2"/>
  <c r="BF158" i="2"/>
  <c r="BF162" i="2"/>
  <c r="BF163" i="2"/>
  <c r="BF164" i="2"/>
  <c r="BF166" i="2"/>
  <c r="BF168" i="2"/>
  <c r="BF169" i="2"/>
  <c r="BF170" i="2"/>
  <c r="BF171" i="2"/>
  <c r="BF172" i="2"/>
  <c r="BF179" i="2"/>
  <c r="BF181" i="2"/>
  <c r="BF184" i="2"/>
  <c r="BF185" i="2"/>
  <c r="BF186" i="2"/>
  <c r="BF189" i="2"/>
  <c r="BF193" i="2"/>
  <c r="BF194" i="2"/>
  <c r="BF204" i="2"/>
  <c r="BF205" i="2"/>
  <c r="BF207" i="2"/>
  <c r="F39" i="2"/>
  <c r="BB96" i="1" s="1"/>
  <c r="F40" i="2"/>
  <c r="BC96" i="1"/>
  <c r="F40" i="3"/>
  <c r="BC97" i="1" s="1"/>
  <c r="F41" i="3"/>
  <c r="BD97" i="1" s="1"/>
  <c r="J35" i="4"/>
  <c r="AV98" i="1" s="1"/>
  <c r="F37" i="4"/>
  <c r="BB98" i="1"/>
  <c r="F39" i="4"/>
  <c r="BD98" i="1" s="1"/>
  <c r="J35" i="6"/>
  <c r="AV100" i="1" s="1"/>
  <c r="F39" i="5"/>
  <c r="BD99" i="1" s="1"/>
  <c r="F37" i="6"/>
  <c r="BB100" i="1"/>
  <c r="F39" i="6"/>
  <c r="BD100" i="1" s="1"/>
  <c r="J35" i="5"/>
  <c r="AV99" i="1" s="1"/>
  <c r="AS94" i="1"/>
  <c r="J37" i="2"/>
  <c r="AV96" i="1"/>
  <c r="F37" i="2"/>
  <c r="AZ96" i="1"/>
  <c r="F41" i="2"/>
  <c r="BD96" i="1"/>
  <c r="F37" i="3"/>
  <c r="AZ97" i="1"/>
  <c r="J37" i="3"/>
  <c r="AV97" i="1"/>
  <c r="F39" i="3"/>
  <c r="BB97" i="1"/>
  <c r="F35" i="4"/>
  <c r="AZ98" i="1"/>
  <c r="F38" i="4"/>
  <c r="BC98" i="1"/>
  <c r="F35" i="6"/>
  <c r="AZ100" i="1"/>
  <c r="F38" i="6"/>
  <c r="BC100" i="1"/>
  <c r="F35" i="5"/>
  <c r="AZ99" i="1"/>
  <c r="F37" i="5"/>
  <c r="BB99" i="1"/>
  <c r="F38" i="5"/>
  <c r="BC99" i="1"/>
  <c r="R141" i="2" l="1"/>
  <c r="T134" i="6"/>
  <c r="T133" i="6" s="1"/>
  <c r="P134" i="6"/>
  <c r="P133" i="6"/>
  <c r="AU100" i="1"/>
  <c r="T137" i="5"/>
  <c r="T136" i="5"/>
  <c r="R137" i="5"/>
  <c r="R136" i="5" s="1"/>
  <c r="T132" i="4"/>
  <c r="T131" i="4"/>
  <c r="T141" i="3"/>
  <c r="T137" i="3"/>
  <c r="R132" i="4"/>
  <c r="R131" i="4"/>
  <c r="T142" i="2"/>
  <c r="T141" i="2" s="1"/>
  <c r="P137" i="5"/>
  <c r="P136" i="5"/>
  <c r="AU99" i="1"/>
  <c r="R134" i="6"/>
  <c r="R133" i="6"/>
  <c r="P132" i="4"/>
  <c r="P131" i="4" s="1"/>
  <c r="AU98" i="1" s="1"/>
  <c r="P141" i="3"/>
  <c r="P137" i="3"/>
  <c r="AU97" i="1"/>
  <c r="P142" i="2"/>
  <c r="P141" i="2"/>
  <c r="AU96" i="1"/>
  <c r="R141" i="3"/>
  <c r="R137" i="3" s="1"/>
  <c r="BK142" i="2"/>
  <c r="J142" i="2"/>
  <c r="J99" i="2"/>
  <c r="BK199" i="2"/>
  <c r="J199" i="2"/>
  <c r="J105" i="2"/>
  <c r="BK202" i="2"/>
  <c r="J202" i="2" s="1"/>
  <c r="J107" i="2" s="1"/>
  <c r="BK138" i="3"/>
  <c r="J138" i="3"/>
  <c r="J99" i="3"/>
  <c r="BK141" i="3"/>
  <c r="J141" i="3"/>
  <c r="J101" i="3" s="1"/>
  <c r="BK132" i="4"/>
  <c r="J132" i="4"/>
  <c r="J97" i="4"/>
  <c r="BK134" i="6"/>
  <c r="BK137" i="5"/>
  <c r="J137" i="5"/>
  <c r="J97" i="5"/>
  <c r="BK156" i="6"/>
  <c r="J156" i="6" s="1"/>
  <c r="J102" i="6" s="1"/>
  <c r="AZ95" i="1"/>
  <c r="AV95" i="1"/>
  <c r="BC95" i="1"/>
  <c r="AY95" i="1"/>
  <c r="BD95" i="1"/>
  <c r="BB95" i="1"/>
  <c r="AX95" i="1" s="1"/>
  <c r="BK133" i="6" l="1"/>
  <c r="J133" i="6" s="1"/>
  <c r="J96" i="6" s="1"/>
  <c r="J30" i="6" s="1"/>
  <c r="BK141" i="2"/>
  <c r="J141" i="2"/>
  <c r="J98" i="2"/>
  <c r="J32" i="2"/>
  <c r="BK137" i="3"/>
  <c r="J137" i="3" s="1"/>
  <c r="J98" i="3" s="1"/>
  <c r="BK131" i="4"/>
  <c r="J131" i="4"/>
  <c r="J96" i="4"/>
  <c r="J30" i="4"/>
  <c r="J110" i="4" s="1"/>
  <c r="J104" i="4" s="1"/>
  <c r="J112" i="4" s="1"/>
  <c r="J134" i="6"/>
  <c r="J97" i="6" s="1"/>
  <c r="BK136" i="5"/>
  <c r="J136" i="5"/>
  <c r="J96" i="5"/>
  <c r="J30" i="5"/>
  <c r="J115" i="5" s="1"/>
  <c r="BF115" i="5" s="1"/>
  <c r="J36" i="5" s="1"/>
  <c r="AW99" i="1" s="1"/>
  <c r="AT99" i="1" s="1"/>
  <c r="AU95" i="1"/>
  <c r="AU94" i="1"/>
  <c r="BD94" i="1"/>
  <c r="W33" i="1"/>
  <c r="J118" i="2"/>
  <c r="J112" i="2" s="1"/>
  <c r="BB94" i="1"/>
  <c r="AX94" i="1" s="1"/>
  <c r="AZ94" i="1"/>
  <c r="W29" i="1" s="1"/>
  <c r="BC94" i="1"/>
  <c r="W32" i="1"/>
  <c r="J120" i="2" l="1"/>
  <c r="J32" i="3"/>
  <c r="J114" i="3" s="1"/>
  <c r="J108" i="3" s="1"/>
  <c r="J116" i="3" s="1"/>
  <c r="J112" i="6"/>
  <c r="J106" i="6" s="1"/>
  <c r="J31" i="6" s="1"/>
  <c r="J32" i="6"/>
  <c r="AG100" i="1" s="1"/>
  <c r="BF114" i="3"/>
  <c r="F38" i="3" s="1"/>
  <c r="BA97" i="1" s="1"/>
  <c r="J33" i="3"/>
  <c r="BF110" i="4"/>
  <c r="J36" i="4" s="1"/>
  <c r="AW98" i="1" s="1"/>
  <c r="AT98" i="1" s="1"/>
  <c r="J31" i="4"/>
  <c r="J32" i="4" s="1"/>
  <c r="AG98" i="1" s="1"/>
  <c r="AN98" i="1" s="1"/>
  <c r="BF118" i="2"/>
  <c r="J33" i="2"/>
  <c r="F36" i="5"/>
  <c r="BA99" i="1"/>
  <c r="J34" i="3"/>
  <c r="AG97" i="1" s="1"/>
  <c r="J38" i="2"/>
  <c r="AW96" i="1" s="1"/>
  <c r="AT96" i="1" s="1"/>
  <c r="AN96" i="1" s="1"/>
  <c r="AY94" i="1"/>
  <c r="J114" i="6"/>
  <c r="J109" i="5"/>
  <c r="J117" i="5" s="1"/>
  <c r="AV94" i="1"/>
  <c r="AK29" i="1" s="1"/>
  <c r="W31" i="1"/>
  <c r="J34" i="2"/>
  <c r="AG96" i="1"/>
  <c r="BF112" i="6" l="1"/>
  <c r="J36" i="6" s="1"/>
  <c r="AW100" i="1" s="1"/>
  <c r="AT100" i="1" s="1"/>
  <c r="AN100" i="1" s="1"/>
  <c r="J31" i="5"/>
  <c r="J32" i="5" s="1"/>
  <c r="AG99" i="1" s="1"/>
  <c r="AN99" i="1" s="1"/>
  <c r="J43" i="2"/>
  <c r="J41" i="4"/>
  <c r="AG95" i="1"/>
  <c r="J38" i="3"/>
  <c r="AW97" i="1" s="1"/>
  <c r="AT97" i="1" s="1"/>
  <c r="F38" i="2"/>
  <c r="BA96" i="1"/>
  <c r="BA95" i="1"/>
  <c r="AW95" i="1"/>
  <c r="AT95" i="1"/>
  <c r="F36" i="4"/>
  <c r="BA98" i="1" s="1"/>
  <c r="F36" i="6" l="1"/>
  <c r="BA100" i="1" s="1"/>
  <c r="BA94" i="1" s="1"/>
  <c r="AW94" i="1" s="1"/>
  <c r="AK30" i="1" s="1"/>
  <c r="J41" i="6"/>
  <c r="J41" i="5"/>
  <c r="J43" i="3"/>
  <c r="AN97" i="1"/>
  <c r="AN95" i="1"/>
  <c r="AG94" i="1"/>
  <c r="AK26" i="1"/>
  <c r="AK35" i="1" l="1"/>
  <c r="W30" i="1"/>
  <c r="AT94" i="1"/>
  <c r="AN94" i="1" s="1"/>
</calcChain>
</file>

<file path=xl/sharedStrings.xml><?xml version="1.0" encoding="utf-8"?>
<sst xmlns="http://schemas.openxmlformats.org/spreadsheetml/2006/main" count="4654" uniqueCount="861">
  <si>
    <t>Export Komplet</t>
  </si>
  <si>
    <t/>
  </si>
  <si>
    <t>2.0</t>
  </si>
  <si>
    <t>False</t>
  </si>
  <si>
    <t>{118132a0-53eb-48f5-a696-7dbf84a2d60b}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</si>
  <si>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</si>
  <si>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</si>
  <si>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</si>
  <si>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</si>
  <si>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</si>
  <si>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</si>
  <si>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</si>
  <si>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14970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</si>
  <si>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</si>
  <si>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</si>
  <si>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Modernizácia atletického oválu a vybudovanie ihriska pre malý futbal pri ZŠ Starozagorská 8, Košice</t>
  </si>
  <si>
    <t>JKSO:</t>
  </si>
  <si>
    <t>KS:</t>
  </si>
  <si>
    <t>Miesto:</t>
  </si>
  <si>
    <t>Košice</t>
  </si>
  <si>
    <t>Dátum:</t>
  </si>
  <si>
    <t>25. 2. 2021</t>
  </si>
  <si>
    <t>Objednávateľ:</t>
  </si>
  <si>
    <t>IČO:</t>
  </si>
  <si>
    <t>Mesto Košice SNP 48/A, Košice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</si>
  <si>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</si>
  <si>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</si>
  <si>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</si>
  <si>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</si>
  <si>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</si>
  <si>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</si>
  <si>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</si>
  <si>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</si>
  <si>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</si>
  <si>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</si>
  <si>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</si>
  <si>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</si>
  <si>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</si>
  <si>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</si>
  <si>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</si>
  <si>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</si>
  <si>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</si>
  <si>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</si>
  <si>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</si>
  <si>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</si>
  <si>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</si>
  <si>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</si>
  <si>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</si>
  <si>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</si>
  <si>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</si>
  <si>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</si>
  <si>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</si>
  <si>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</si>
  <si>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</si>
  <si>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</si>
  <si>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</si>
  <si>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</si>
  <si>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</si>
  <si>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</si>
  <si>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</si>
  <si>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</si>
  <si>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</si>
  <si>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</si>
  <si>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</si>
  <si>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</si>
  <si>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</si>
  <si>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</si>
  <si>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</si>
  <si>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</si>
  <si>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</si>
  <si>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</si>
  <si>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</si>
  <si>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</si>
  <si>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</si>
  <si>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</si>
  <si>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</si>
  <si>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</si>
  <si>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</si>
  <si>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</si>
  <si>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 01.1 - Bežecký ovál</t>
  </si>
  <si>
    <t>STA</t>
  </si>
  <si>
    <t>1</t>
  </si>
  <si>
    <t>{41c6afd7-a1e8-453e-b776-b5d4cb7c5469}</t>
  </si>
  <si>
    <t>/</t>
  </si>
  <si>
    <t>011</t>
  </si>
  <si>
    <t xml:space="preserve">SO 01.1 Bežecky oval </t>
  </si>
  <si>
    <t>Časť</t>
  </si>
  <si>
    <t>2</t>
  </si>
  <si>
    <t>{4d8800cb-4a99-4163-a019-85eee195f500}</t>
  </si>
  <si>
    <t>012</t>
  </si>
  <si>
    <t xml:space="preserve">SO 01.2 Osvetlenie areálu </t>
  </si>
  <si>
    <t>{058848df-3f73-4b30-8b8c-0937f3698b9f}</t>
  </si>
  <si>
    <t>02</t>
  </si>
  <si>
    <t>SO 02 - Osvetlenie ihriska</t>
  </si>
  <si>
    <t>{ceb35384-ec6d-40cf-aec7-8db5546f733d}</t>
  </si>
  <si>
    <t>03</t>
  </si>
  <si>
    <t xml:space="preserve"> SO 03 - Ihrisko s umelou trávou</t>
  </si>
  <si>
    <t>{9c68c6ec-8a5f-48ab-92e4-bf2deb7d9920}</t>
  </si>
  <si>
    <t>04</t>
  </si>
  <si>
    <t xml:space="preserve"> SO 04 - Oplotenie ochranná sieť</t>
  </si>
  <si>
    <t>{a97d43a7-c5ef-43f4-b59e-c64e7bc551ed}</t>
  </si>
  <si>
    <t>KRYCÍ LIST ROZPOČTU</t>
  </si>
  <si>
    <t>Objekt:</t>
  </si>
  <si>
    <t>01 - SO 01.1 - Bežecký ovál</t>
  </si>
  <si>
    <t>Časť:</t>
  </si>
  <si>
    <t xml:space="preserve">011 - SO 01.1 Bežecky oval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</si>
  <si>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</si>
  <si>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</si>
  <si>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</si>
  <si>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</si>
  <si>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</si>
  <si>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</si>
  <si>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</si>
  <si>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</si>
  <si>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</si>
  <si>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</si>
  <si>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</si>
  <si>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</si>
  <si>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</si>
  <si>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</si>
  <si>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</si>
  <si>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M - Práce a dodávky M</t>
  </si>
  <si>
    <t xml:space="preserve">    22-M - Montáže oznamovacích a zabezpečovacích zariadení</t>
  </si>
  <si>
    <t>VRN - Investičné náklady neobsiahnuté v cenách</t>
  </si>
  <si>
    <t>2) Ostatné náklady</t>
  </si>
  <si>
    <t>Zariad. staveniska</t>
  </si>
  <si>
    <t>VRN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</si>
  <si>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</si>
  <si>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</si>
  <si>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</si>
  <si>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</si>
  <si>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</si>
  <si>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</si>
  <si>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</si>
  <si>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</si>
  <si>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</si>
  <si>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</si>
  <si>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</si>
  <si>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</si>
  <si>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</si>
  <si>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</si>
  <si>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</si>
  <si>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</si>
  <si>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</si>
  <si>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</si>
  <si>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</si>
  <si>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</si>
  <si>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</si>
  <si>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</si>
  <si>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</si>
  <si>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</si>
  <si>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111201101</t>
  </si>
  <si>
    <t>Odstránenie krovín a stromov s koreňom s priemerom kmeňa do 100 mm, do 1000 m2</t>
  </si>
  <si>
    <t>m2</t>
  </si>
  <si>
    <t>4</t>
  </si>
  <si>
    <t>321515112</t>
  </si>
  <si>
    <t>113206111</t>
  </si>
  <si>
    <t>Vytrhanie obrúb betónových, s vybúraním lôžka, z krajníkov alebo obrubníkov stojatých,  -0,14500t</t>
  </si>
  <si>
    <t>m</t>
  </si>
  <si>
    <t>-1556298834</t>
  </si>
  <si>
    <t>3</t>
  </si>
  <si>
    <t>122201102</t>
  </si>
  <si>
    <t>Odkopávka a prekopávka nezapažená v hornine 3, nad 100 do 1000 m3</t>
  </si>
  <si>
    <t>m3</t>
  </si>
  <si>
    <t>-1494854579</t>
  </si>
  <si>
    <t>132201101</t>
  </si>
  <si>
    <t>Výkop ryhy do šírky 600 mm v horn.3 do 100 m3</t>
  </si>
  <si>
    <t>1817332575</t>
  </si>
  <si>
    <t>5</t>
  </si>
  <si>
    <t>162301500</t>
  </si>
  <si>
    <t>Vodorovné premiestnenie vyklčovaných krovín do priemeru kmeňa 100 mm na vzdialenosť 3000 m</t>
  </si>
  <si>
    <t>2123239855</t>
  </si>
  <si>
    <t>6</t>
  </si>
  <si>
    <t>162301509</t>
  </si>
  <si>
    <t>Príplatok za každých ďalších 1000 m premiest., vyklčovaných krovín po spevnenej ceste</t>
  </si>
  <si>
    <t>-1072787530</t>
  </si>
  <si>
    <t>7</t>
  </si>
  <si>
    <t>162501122</t>
  </si>
  <si>
    <t>Vodorovné premiestnenie výkopku po spevnenej ceste z horniny tr.1-4, nad 100 do 1000 m3 na vzdialenosť do 3000 m</t>
  </si>
  <si>
    <t>-1575218921</t>
  </si>
  <si>
    <t>8</t>
  </si>
  <si>
    <t>167101102</t>
  </si>
  <si>
    <t>Nakladanie neuľahnutého výkopku z hornín tr.1-4 nad 100 do 1000 m3</t>
  </si>
  <si>
    <t>-791622197</t>
  </si>
  <si>
    <t>9</t>
  </si>
  <si>
    <t>171201202</t>
  </si>
  <si>
    <t>Uloženie sypaniny na skládky nad 100 do 1000 m3</t>
  </si>
  <si>
    <t>-1310396112</t>
  </si>
  <si>
    <t>10</t>
  </si>
  <si>
    <t>171209002</t>
  </si>
  <si>
    <t>Poplatok za skladovanie - zemina a kamenivo (17 05) ostatné</t>
  </si>
  <si>
    <t>621561237</t>
  </si>
  <si>
    <t>11</t>
  </si>
  <si>
    <t>174101001</t>
  </si>
  <si>
    <t>Zásyp sypaninou so zhutnením jám, šachiet, rýh, zárezov alebo okolo objektov do 100 m3</t>
  </si>
  <si>
    <t>1679196259</t>
  </si>
  <si>
    <t>12</t>
  </si>
  <si>
    <t>180401211</t>
  </si>
  <si>
    <t>Založenie trávnika výsevom v rovine alebo na svahu do 1:5 vonkajšia strana ovalu</t>
  </si>
  <si>
    <t>-95357705</t>
  </si>
  <si>
    <t>13</t>
  </si>
  <si>
    <t>M</t>
  </si>
  <si>
    <t>005720001300</t>
  </si>
  <si>
    <t>Osivá tráv - trávové semeno</t>
  </si>
  <si>
    <t>kg</t>
  </si>
  <si>
    <t>591093813</t>
  </si>
  <si>
    <t>14</t>
  </si>
  <si>
    <t>180402111</t>
  </si>
  <si>
    <t>Založenie trávnika vegetačneho výsevom v rovine do 1:5 vnutorná strana ovalu</t>
  </si>
  <si>
    <t>290398833</t>
  </si>
  <si>
    <t>15</t>
  </si>
  <si>
    <t>005720001500</t>
  </si>
  <si>
    <t>Osivá tráv - výber trávových semien</t>
  </si>
  <si>
    <t>1322918808</t>
  </si>
  <si>
    <t>16</t>
  </si>
  <si>
    <t>181101102</t>
  </si>
  <si>
    <t>Úprava pláne v zárezoch v hornine 1-4 so zhutnením</t>
  </si>
  <si>
    <t>-814044233</t>
  </si>
  <si>
    <t>17</t>
  </si>
  <si>
    <t>181301111</t>
  </si>
  <si>
    <t>Rozprestretie ornice v rovine, plocha nad 500 m2, hr.do 100 mm</t>
  </si>
  <si>
    <t>1875182854</t>
  </si>
  <si>
    <t>18</t>
  </si>
  <si>
    <t>182303111</t>
  </si>
  <si>
    <t>Doplnenie ornice hrúbky do 150 mm, v rovine alebo na svahu do 1:5</t>
  </si>
  <si>
    <t>-1051271556</t>
  </si>
  <si>
    <t>19</t>
  </si>
  <si>
    <t>103640000100</t>
  </si>
  <si>
    <t>Zemina pre terénne úpravy - ornica</t>
  </si>
  <si>
    <t>t</t>
  </si>
  <si>
    <t>-182382288</t>
  </si>
  <si>
    <t>184852010</t>
  </si>
  <si>
    <t>Hnojenie trávnika v rovine alebo na svahu do 1:5 umelým hnojivom</t>
  </si>
  <si>
    <t>-1611606827</t>
  </si>
  <si>
    <t>21</t>
  </si>
  <si>
    <t>251910000100</t>
  </si>
  <si>
    <t>Hnojivo napr. Cererit bezchloridové granulované balené</t>
  </si>
  <si>
    <t>854181796</t>
  </si>
  <si>
    <t>Zakladanie</t>
  </si>
  <si>
    <t>22</t>
  </si>
  <si>
    <t>215901101</t>
  </si>
  <si>
    <t>Zhutnenie podložia z rastlej horniny 1 až 4 pod násypy, z hornina súdržných do 92 % PS a nesúdržných</t>
  </si>
  <si>
    <t>849835070</t>
  </si>
  <si>
    <t>Komunikácie</t>
  </si>
  <si>
    <t>23</t>
  </si>
  <si>
    <t>289971231</t>
  </si>
  <si>
    <t>Zhotovenie vrstvy z geotextílie na uprav. povrchu sklon nad 1 : 2,5 do 1 : 1 , šírky od 0 do 3 m</t>
  </si>
  <si>
    <t>-1012956276</t>
  </si>
  <si>
    <t>24</t>
  </si>
  <si>
    <t>693110001200</t>
  </si>
  <si>
    <t>Geotextília polypropylénová napr. Tatratex N PP 300</t>
  </si>
  <si>
    <t>92019426</t>
  </si>
  <si>
    <t>25</t>
  </si>
  <si>
    <t>564281111</t>
  </si>
  <si>
    <t>Kryt  zo štrkopiesku s rozprestretím, vlhčením a zhutnením, po zhutnení hr. 300 mm</t>
  </si>
  <si>
    <t>1273337539</t>
  </si>
  <si>
    <t>26</t>
  </si>
  <si>
    <t>583310002700</t>
  </si>
  <si>
    <t>Piesok ťaženy riečny</t>
  </si>
  <si>
    <t>-354381132</t>
  </si>
  <si>
    <t>27</t>
  </si>
  <si>
    <t>564531111</t>
  </si>
  <si>
    <t>Zhotovenie podsypu alebo podkladu zo sypaniny, po zhutnení hr. 100 mm</t>
  </si>
  <si>
    <t>825793584</t>
  </si>
  <si>
    <t>28</t>
  </si>
  <si>
    <t>583410000800</t>
  </si>
  <si>
    <t>Kamenivo drvené drobné frakcia 0-4 mm, STN EN 12620 + A1, STN EN 13242 + A1</t>
  </si>
  <si>
    <t>1018924866</t>
  </si>
  <si>
    <t>29</t>
  </si>
  <si>
    <t>564730111</t>
  </si>
  <si>
    <t>Podklad alebo kryt z kameniva hrubého drveného veľ. 8-16 mm s rozprestretím a zhutnením hr. 100 mm</t>
  </si>
  <si>
    <t>1096131238</t>
  </si>
  <si>
    <t>30</t>
  </si>
  <si>
    <t>44962484</t>
  </si>
  <si>
    <t>31</t>
  </si>
  <si>
    <t>564730111P</t>
  </si>
  <si>
    <t>-98940390</t>
  </si>
  <si>
    <t>32</t>
  </si>
  <si>
    <t>564751111</t>
  </si>
  <si>
    <t>Podklad alebo kryt z kameniva hrubého drveného veľ. 32-64 mm s rozprestretím a zhutnením hr. 150 mm</t>
  </si>
  <si>
    <t>-965646775</t>
  </si>
  <si>
    <t>33</t>
  </si>
  <si>
    <t>564811111</t>
  </si>
  <si>
    <t>Podklad zo štrkodrviny 0-4 mm s rozprestretím a zhutnením, po zhutnení hr. 50 mm</t>
  </si>
  <si>
    <t>-908586338</t>
  </si>
  <si>
    <t>34</t>
  </si>
  <si>
    <t>564831112</t>
  </si>
  <si>
    <t>Podklad zo štrkodrviny 4-8 mm s rozprestretím a zhutnením, po zhutnení hr. 110 mm</t>
  </si>
  <si>
    <t>-1500721549</t>
  </si>
  <si>
    <t>35</t>
  </si>
  <si>
    <t>577184421P</t>
  </si>
  <si>
    <t>Synteticky beton pre športove povrchy 30 mm</t>
  </si>
  <si>
    <t>2057426796</t>
  </si>
  <si>
    <t>36</t>
  </si>
  <si>
    <t>589100011</t>
  </si>
  <si>
    <t>Položenie športového povrchu polyuretánového farebného EPDM</t>
  </si>
  <si>
    <t>345119540</t>
  </si>
  <si>
    <t>37</t>
  </si>
  <si>
    <t>284170006700</t>
  </si>
  <si>
    <t>Športový povrch atletický Tartan na bežecké dráhy z SBR hrúbky 10 mm a striekaný EPDM hrúbky 3 mm, napr. MARO</t>
  </si>
  <si>
    <t>-129848467</t>
  </si>
  <si>
    <t>Ostatné konštrukcie a práce-búranie</t>
  </si>
  <si>
    <t>38</t>
  </si>
  <si>
    <t>596610013</t>
  </si>
  <si>
    <t>Kladenie gumového ukončovacieho diela (obrubníka) 50 x 200 x 1000 mm do betonoveho lôžka</t>
  </si>
  <si>
    <t>ks</t>
  </si>
  <si>
    <t>1968296500</t>
  </si>
  <si>
    <t>39</t>
  </si>
  <si>
    <t>272520005400</t>
  </si>
  <si>
    <t>Obrubník gumovy, 50x200x1000 mm,</t>
  </si>
  <si>
    <t>1615585268</t>
  </si>
  <si>
    <t>40</t>
  </si>
  <si>
    <t>915711211P</t>
  </si>
  <si>
    <t>M+D  čiarovanie bežeckého oblúka - priama čiara</t>
  </si>
  <si>
    <t>-1891168116</t>
  </si>
  <si>
    <t>41</t>
  </si>
  <si>
    <t>915711212P</t>
  </si>
  <si>
    <t>M+D  čiarovanie bežeckého oblúka - oblúková čiara</t>
  </si>
  <si>
    <t>643751869</t>
  </si>
  <si>
    <t>42</t>
  </si>
  <si>
    <t>916561111</t>
  </si>
  <si>
    <t>Osadenie záhonového alebo parkového obrubníka betón., do lôžka z bet. pros. tr. C 12/15 s bočnou oporou</t>
  </si>
  <si>
    <t>1178925399</t>
  </si>
  <si>
    <t>43</t>
  </si>
  <si>
    <t>592170001800</t>
  </si>
  <si>
    <t>Obrubník betónový, lxšxv 1000x50x200 mm, sivá</t>
  </si>
  <si>
    <t>1054297381</t>
  </si>
  <si>
    <t>44</t>
  </si>
  <si>
    <t>918101113</t>
  </si>
  <si>
    <t>Lôžko pod obrubníky, krajníky alebo obruby z dlažobných kociek z betónu prostého tr. C 20/25</t>
  </si>
  <si>
    <t>-143854532</t>
  </si>
  <si>
    <t>45</t>
  </si>
  <si>
    <t>961043111</t>
  </si>
  <si>
    <t>Búranie základov z betónu prostého alebo preloženého kameňom - pätky futbalovej bránky, pätky oplotenia  -2,20000t</t>
  </si>
  <si>
    <t>2064701167</t>
  </si>
  <si>
    <t>46</t>
  </si>
  <si>
    <t>966001141</t>
  </si>
  <si>
    <t>Demontáž futbalovej bránky</t>
  </si>
  <si>
    <t>939282416</t>
  </si>
  <si>
    <t>47</t>
  </si>
  <si>
    <t>979081111</t>
  </si>
  <si>
    <t>Odvoz sutiny a vybúraných hmôt na skládku do 1 km</t>
  </si>
  <si>
    <t>-561029521</t>
  </si>
  <si>
    <t>48</t>
  </si>
  <si>
    <t>979081121</t>
  </si>
  <si>
    <t>Odvoz sutiny a vybúraných hmôt na skládku za každý ďalší 1 km</t>
  </si>
  <si>
    <t>-1014089479</t>
  </si>
  <si>
    <t>49</t>
  </si>
  <si>
    <t>979087212</t>
  </si>
  <si>
    <t>Nakladanie na dopravné prostriedky pre vodorovnú dopravu sutiny</t>
  </si>
  <si>
    <t>-627594683</t>
  </si>
  <si>
    <t>50</t>
  </si>
  <si>
    <t>979089612</t>
  </si>
  <si>
    <t>Poplatok za skladovanie - iné odpady zo stavieb a demolácií (17 09), ostatné</t>
  </si>
  <si>
    <t>2073236294</t>
  </si>
  <si>
    <t>99</t>
  </si>
  <si>
    <t>Presun hmôt HSV</t>
  </si>
  <si>
    <t>51</t>
  </si>
  <si>
    <t>998222011</t>
  </si>
  <si>
    <t>Presun hmôt pre pozemné komunikácie s krytom z kameniva (8222, 8225) akejkoľvek dĺžky objektu</t>
  </si>
  <si>
    <t>580250424</t>
  </si>
  <si>
    <t>PSV</t>
  </si>
  <si>
    <t>Práce a dodávky PSV</t>
  </si>
  <si>
    <t>767</t>
  </si>
  <si>
    <t>Konštrukcie doplnkové kovové</t>
  </si>
  <si>
    <t>52</t>
  </si>
  <si>
    <t>767914831</t>
  </si>
  <si>
    <t>Demontáž oplotenia rámového na oceľové stĺpiky, výšky nad 2 do 3 m,  -0,00900t</t>
  </si>
  <si>
    <t>112026329</t>
  </si>
  <si>
    <t>Práce a dodávky M</t>
  </si>
  <si>
    <t>22-M</t>
  </si>
  <si>
    <t>Montáže oznamovacích a zabezpečovacích zariadení</t>
  </si>
  <si>
    <t>53</t>
  </si>
  <si>
    <t>220320711</t>
  </si>
  <si>
    <t>Montáž odrazovej dosky</t>
  </si>
  <si>
    <t>64</t>
  </si>
  <si>
    <t>-35981054</t>
  </si>
  <si>
    <t>54</t>
  </si>
  <si>
    <t>61198000400P</t>
  </si>
  <si>
    <t>Drevená odrazová doska na skok do diaľky - komplet</t>
  </si>
  <si>
    <t>256</t>
  </si>
  <si>
    <t>-530560592</t>
  </si>
  <si>
    <t>Investičné náklady neobsiahnuté v cenách</t>
  </si>
  <si>
    <t>55</t>
  </si>
  <si>
    <t>000400021.S</t>
  </si>
  <si>
    <t>Projektové práce - stavebná časť (stavebné objekty vrátane ich technického vybavenia). náklady na vypracovanie realizačnej dokumentácie</t>
  </si>
  <si>
    <t>eur</t>
  </si>
  <si>
    <t>1024</t>
  </si>
  <si>
    <t>-688726457</t>
  </si>
  <si>
    <t xml:space="preserve">012 - SO 01.2 Osvetlenie areálu </t>
  </si>
  <si>
    <t xml:space="preserve">    21-M - Elektromontáže</t>
  </si>
  <si>
    <t xml:space="preserve">    46-M - Zemné práce vykonávané pri externých montážnych prácach</t>
  </si>
  <si>
    <t xml:space="preserve">    95-M - Revízie</t>
  </si>
  <si>
    <t>HZS - Hodinové zúčtovacie sadzby</t>
  </si>
  <si>
    <t>273313612</t>
  </si>
  <si>
    <t>Betón základových dosiek, prostý tr. C 20/25</t>
  </si>
  <si>
    <t>1945968772</t>
  </si>
  <si>
    <t>21-M</t>
  </si>
  <si>
    <t>Elektromontáže</t>
  </si>
  <si>
    <t>210010025</t>
  </si>
  <si>
    <t>Rúrka ohybná elektroinštalačná z PVC typ FXP 20, uložená pevne</t>
  </si>
  <si>
    <t>-2049059249</t>
  </si>
  <si>
    <t>345710009100E</t>
  </si>
  <si>
    <t>Rúrka drenážna DN 20</t>
  </si>
  <si>
    <t>1272711035</t>
  </si>
  <si>
    <t>210101432</t>
  </si>
  <si>
    <t>Rúrka dvojplášťová KOPOFLEX</t>
  </si>
  <si>
    <t>-660924753</t>
  </si>
  <si>
    <t>286130073500</t>
  </si>
  <si>
    <t>Chránička dvojplášťová korugovaná KOPOFLEX KF 09063 FA, čierna, DN 63, HDPE,</t>
  </si>
  <si>
    <t>665816441</t>
  </si>
  <si>
    <t>210201810</t>
  </si>
  <si>
    <t>Montáž a zapojenie svietidla 1x svetelný zdroj, uličného, LED</t>
  </si>
  <si>
    <t>1049946184</t>
  </si>
  <si>
    <t>348370001300E</t>
  </si>
  <si>
    <t>Svietidlo uličné solárne LED na stĺp alebo výložník 1x40W, 4400lm, IP65, so zabudovanou batériou 12.8V/24Ah a solárnym panelom 18V/60W</t>
  </si>
  <si>
    <t>-718661396</t>
  </si>
  <si>
    <t>210201853</t>
  </si>
  <si>
    <t>Montáž 6m stožiara so zemným koncom pre uličné svietidlá</t>
  </si>
  <si>
    <t>-1351811838</t>
  </si>
  <si>
    <t>348370002400</t>
  </si>
  <si>
    <t>Stožiar osvetľovací rúrový so zemným koncom, D=60 mm, výška=6,0 m</t>
  </si>
  <si>
    <t>-706999885</t>
  </si>
  <si>
    <t>210220240</t>
  </si>
  <si>
    <t>Svorka FeZn k uzemňovacej tyči  SJ</t>
  </si>
  <si>
    <t>-107823540</t>
  </si>
  <si>
    <t>354410001700</t>
  </si>
  <si>
    <t>Svorka FeZn k uzemňovacej tyči označenie SJ 02</t>
  </si>
  <si>
    <t>94899808</t>
  </si>
  <si>
    <t>210220245</t>
  </si>
  <si>
    <t>Svorka FeZn pripojovacia SP</t>
  </si>
  <si>
    <t>-1429626465</t>
  </si>
  <si>
    <t>354410004000</t>
  </si>
  <si>
    <t>Svorka FeZn pripájaca označenie SP 1</t>
  </si>
  <si>
    <t>2018527579</t>
  </si>
  <si>
    <t>210220280</t>
  </si>
  <si>
    <t>Uzemňovacia tyč FeZn ZT</t>
  </si>
  <si>
    <t>1506187818</t>
  </si>
  <si>
    <t>354410055700</t>
  </si>
  <si>
    <t>Tyč uzemňovacia FeZn označenie ZT 2 m</t>
  </si>
  <si>
    <t>-1026254267</t>
  </si>
  <si>
    <t>210222001</t>
  </si>
  <si>
    <t>Uzemňovacie vedenie na povrchu FeZn, pre vonkajšie práce</t>
  </si>
  <si>
    <t>1344298300</t>
  </si>
  <si>
    <t>354410054800</t>
  </si>
  <si>
    <t>Drôt bleskozvodový FeZn, d 10 mm</t>
  </si>
  <si>
    <t>-1594294268</t>
  </si>
  <si>
    <t>210222020</t>
  </si>
  <si>
    <t>Uzemňovacie vedenie v zemi FeZn vrátane izolácie spojov, pre vonkajšie práce</t>
  </si>
  <si>
    <t>1183122822</t>
  </si>
  <si>
    <t>354410058800</t>
  </si>
  <si>
    <t>Pásovina uzemňovacia FeZn 30 x 4 mm</t>
  </si>
  <si>
    <t>-465855026</t>
  </si>
  <si>
    <t>210222253</t>
  </si>
  <si>
    <t>Svorka FeZn uzemňovacia SR03, pre vonkajšie práce</t>
  </si>
  <si>
    <t>1024454180</t>
  </si>
  <si>
    <t>354410001000</t>
  </si>
  <si>
    <t>Svorka FeZn uzemňovacia označenie SR 03 B</t>
  </si>
  <si>
    <t>1716215732</t>
  </si>
  <si>
    <t>PM</t>
  </si>
  <si>
    <t>Podružný materiál</t>
  </si>
  <si>
    <t>%</t>
  </si>
  <si>
    <t>-584826018</t>
  </si>
  <si>
    <t>999000000100</t>
  </si>
  <si>
    <t>Ostatný materiál</t>
  </si>
  <si>
    <t>-936962206</t>
  </si>
  <si>
    <t>PPV</t>
  </si>
  <si>
    <t>Podiel pridružených výkonov</t>
  </si>
  <si>
    <t>620933028</t>
  </si>
  <si>
    <t>46-M</t>
  </si>
  <si>
    <t>Zemné práce vykonávané pri externých montážnych prácach</t>
  </si>
  <si>
    <t>460050003</t>
  </si>
  <si>
    <t>Jama pre jednoduchý stožiar nepätkovaný dĺžky 6-8 m, v rovine,zásyp a zhutnenie,zemina tr.3</t>
  </si>
  <si>
    <t>-851401530</t>
  </si>
  <si>
    <t>460200163</t>
  </si>
  <si>
    <t>Hĺbenie káblovej ryhy ručne 35 cm širokej a 80 cm hlbokej, v zemine triedy 3</t>
  </si>
  <si>
    <t>-247374279</t>
  </si>
  <si>
    <t>460300006</t>
  </si>
  <si>
    <t>Zhutnenie zeminy po vrstvách pri zahrnutí rýh strojom, vrstva zeminy 20 cm</t>
  </si>
  <si>
    <t>363981042</t>
  </si>
  <si>
    <t>460560163</t>
  </si>
  <si>
    <t>Ručný zásyp nezap. káblovej ryhy bez zhutn. zeminy, 35 cm širokej, 80 cm hlbokej v zemine tr. 3</t>
  </si>
  <si>
    <t>-55513536</t>
  </si>
  <si>
    <t>460600001</t>
  </si>
  <si>
    <t>Naloženie zeminy, odvoz do 1 km a zloženie na skládke a jazda späť</t>
  </si>
  <si>
    <t>-1326044444</t>
  </si>
  <si>
    <t>460600002</t>
  </si>
  <si>
    <t>Príplatok za odvoz zeminy za každý ďalší km a jazda späť</t>
  </si>
  <si>
    <t>-1802597971</t>
  </si>
  <si>
    <t>460620013</t>
  </si>
  <si>
    <t>Proviz. úprava terénu v zemine tr. 3, aby nerovnosti terénu neboli väčšie ako 2 cm od vodor.hladiny</t>
  </si>
  <si>
    <t>354062187</t>
  </si>
  <si>
    <t>589970286</t>
  </si>
  <si>
    <t>95-M</t>
  </si>
  <si>
    <t>Revízie</t>
  </si>
  <si>
    <t>950101001E</t>
  </si>
  <si>
    <t>Revízia</t>
  </si>
  <si>
    <t>-1808695009</t>
  </si>
  <si>
    <t>HZS</t>
  </si>
  <si>
    <t>Hodinové zúčtovacie sadzby</t>
  </si>
  <si>
    <t>HZS000111</t>
  </si>
  <si>
    <t>Stavebno montážne práce menej náročne, pomocné alebo manupulačné (Tr. 1) v rozsahu viac ako 8 hodín</t>
  </si>
  <si>
    <t>hod</t>
  </si>
  <si>
    <t>262144</t>
  </si>
  <si>
    <t>-1872550352</t>
  </si>
  <si>
    <t>02 - SO 02 - Osvetlenie ihriska</t>
  </si>
  <si>
    <t>210010027.S</t>
  </si>
  <si>
    <t>Rúrka ohybná elektroinštalačná z PVC typ FXP 32, uložená pevne</t>
  </si>
  <si>
    <t>345710009300.S</t>
  </si>
  <si>
    <t>Rúrka ohybná vlnitá pancierová so strednou mechanickou odolnosťou z PVC-U, D 32</t>
  </si>
  <si>
    <t>345710018000.S</t>
  </si>
  <si>
    <t>Spojka nasúvacia z PVC-U pre elektroinštal. rúrky, D 32 mm</t>
  </si>
  <si>
    <t>210010352.S</t>
  </si>
  <si>
    <t>Krabicová rozvodka z lisovaného izolantu vrátane ukončenia káblov a zapojenia vodičov typ 6455-26 do 6 m</t>
  </si>
  <si>
    <t>345410013400</t>
  </si>
  <si>
    <t>Krabica rozvodná PVC na stenu 6455-26P/2, šxvxh 144x144x67 mm, 4-pólová sivá</t>
  </si>
  <si>
    <t>210020103.S</t>
  </si>
  <si>
    <t>Káblový 3-výložník na stožiar</t>
  </si>
  <si>
    <t>345760006600.S</t>
  </si>
  <si>
    <t>Výložnik pozdĺžny Vz 2 k uloženiu svietdiel pozinkovaný atypický</t>
  </si>
  <si>
    <t>210100002.S</t>
  </si>
  <si>
    <t>Ukončenie vodičov v rozvádzač. vrátane zapojenia a vodičovej koncovky do 6 mm2</t>
  </si>
  <si>
    <t>210193098.S</t>
  </si>
  <si>
    <t>Rozvádzač vonk.osvetlenia  RP2 s elektromerom-atypický (s náplňou)</t>
  </si>
  <si>
    <t>357120022151</t>
  </si>
  <si>
    <t>Rozvádzač verejného osvetlenia RP2 komplet</t>
  </si>
  <si>
    <t>210201610.S</t>
  </si>
  <si>
    <t>Zapojenie svietidla 1x svetelný zdroj, nevýbušné, svetlomet, LED</t>
  </si>
  <si>
    <t>M3</t>
  </si>
  <si>
    <t>LED svetlomet  CREE CFL 250W, optika ASM</t>
  </si>
  <si>
    <t>M4</t>
  </si>
  <si>
    <t>LED svetlomet  CREE CFL 250W, optika 30 stupňov</t>
  </si>
  <si>
    <t>210220001.S</t>
  </si>
  <si>
    <t>Uzemňovacie vedenie na povrchu FeZn drôt zvodový Ø 8-10</t>
  </si>
  <si>
    <t>354410054800.S</t>
  </si>
  <si>
    <t>210220020.S</t>
  </si>
  <si>
    <t>Uzemňovacie vedenie v zemi FeZn vrátane izolácie spojov</t>
  </si>
  <si>
    <t>354410058800.S</t>
  </si>
  <si>
    <t>210220030.S</t>
  </si>
  <si>
    <t>Ekvipotenciálna svorkovnica EPS 3 v krabici KO 100 E</t>
  </si>
  <si>
    <t>345410000200.S</t>
  </si>
  <si>
    <t>Krabica odbočná z PVC s viečkom pod omietku KO 100 E</t>
  </si>
  <si>
    <t>345610005000.S</t>
  </si>
  <si>
    <t>Svorkovnica ekvipotencionálna EPS 3, z PP</t>
  </si>
  <si>
    <t>210220245.S</t>
  </si>
  <si>
    <t>354410004000.S</t>
  </si>
  <si>
    <t>210800107.S</t>
  </si>
  <si>
    <t>Kábel medený uložený voľne CYKY 450/750 V 3x1,5</t>
  </si>
  <si>
    <t>341110000700.S</t>
  </si>
  <si>
    <t>Kábel medený CYKY 3x1,5 mm2</t>
  </si>
  <si>
    <t>210800108.S</t>
  </si>
  <si>
    <t>Kábel medený uložený voľne CYKY 450/750 V 3x2,5</t>
  </si>
  <si>
    <t>341110000800.S</t>
  </si>
  <si>
    <t>Kábel medený CYKY 3x2,5 mm2</t>
  </si>
  <si>
    <t>210800109.S</t>
  </si>
  <si>
    <t>Kábel medený uložený voľne CYKY 450/750 V 3x4</t>
  </si>
  <si>
    <t>341110000900.S</t>
  </si>
  <si>
    <t>Kábel medený CYKY 3x4 mm2</t>
  </si>
  <si>
    <t>56</t>
  </si>
  <si>
    <t>210800122.S</t>
  </si>
  <si>
    <t>Kábel medený uložený voľne CYKY 450/750 V 5x6</t>
  </si>
  <si>
    <t>58</t>
  </si>
  <si>
    <t>341110002200.S</t>
  </si>
  <si>
    <t>Kábel medený CYKY 5x6 mm2-prepoj RP1-RP2</t>
  </si>
  <si>
    <t>60</t>
  </si>
  <si>
    <t>210950202.S</t>
  </si>
  <si>
    <t>Príplatok na zaťahovanie káblov, váha kábla do 2 kg</t>
  </si>
  <si>
    <t>62</t>
  </si>
  <si>
    <t>MD</t>
  </si>
  <si>
    <t>Mimostavenisková doprava</t>
  </si>
  <si>
    <t>66</t>
  </si>
  <si>
    <t>68</t>
  </si>
  <si>
    <t>220010107.S</t>
  </si>
  <si>
    <t>Stožiar J jednoduchý dĺžky do 10,5 m,pätka bez výstroje a zem.prác na rovine</t>
  </si>
  <si>
    <t>70</t>
  </si>
  <si>
    <t>M2</t>
  </si>
  <si>
    <t>oceľový stožiar pozinkovaný  JBUD 10/133+ základový rošt ZR 12-15 (Horup Vranov)</t>
  </si>
  <si>
    <t>sada</t>
  </si>
  <si>
    <t>72</t>
  </si>
  <si>
    <t>220960021.S</t>
  </si>
  <si>
    <t>Montáž svorkovnice stožiarovej, pripevnenie</t>
  </si>
  <si>
    <t>74</t>
  </si>
  <si>
    <t>348370005200.S</t>
  </si>
  <si>
    <t>Stožiarová svorkovnica štvoržilová TB-1, jedno poistkové púzdro pripojené fázy L1 a L3</t>
  </si>
  <si>
    <t>76</t>
  </si>
  <si>
    <t>78</t>
  </si>
  <si>
    <t>80</t>
  </si>
  <si>
    <t>460050703.S</t>
  </si>
  <si>
    <t>Výkop jamy pre stožiar verejného osvetlenia do 2 m3 vrátane, ručný výkop v zemina triedy 3</t>
  </si>
  <si>
    <t>82</t>
  </si>
  <si>
    <t>460200163.S</t>
  </si>
  <si>
    <t>84</t>
  </si>
  <si>
    <t>460420021.S</t>
  </si>
  <si>
    <t>Zriadenie, rekonšt. káblového lôžka z piesku bez zakrytia, v ryhe šír. do 65 cm, hrúbky vrstvy 5 cm</t>
  </si>
  <si>
    <t>86</t>
  </si>
  <si>
    <t>583110000300.S</t>
  </si>
  <si>
    <t>Drvina vápencová frakcia 0-4 mm</t>
  </si>
  <si>
    <t>88</t>
  </si>
  <si>
    <t>460490012.S</t>
  </si>
  <si>
    <t>Rozvinutie a uloženie výstražnej fólie z PE do ryhy, šírka do 33 cm</t>
  </si>
  <si>
    <t>90</t>
  </si>
  <si>
    <t>283230008000</t>
  </si>
  <si>
    <t>Výstražná fóla PE, šxhr 300x0,08 mm, dĺ. 250 m, farba červená, HAGARD</t>
  </si>
  <si>
    <t>92</t>
  </si>
  <si>
    <t>460560153.S</t>
  </si>
  <si>
    <t>Ručný zásyp nezap. káblovej ryhy bez zhutn. zeminy, 35 cm širokej, 70 cm hlbokej v zemine tr. 3</t>
  </si>
  <si>
    <t>94</t>
  </si>
  <si>
    <t>460620013.S</t>
  </si>
  <si>
    <t>96</t>
  </si>
  <si>
    <t>98</t>
  </si>
  <si>
    <t>100</t>
  </si>
  <si>
    <t>102</t>
  </si>
  <si>
    <t>HZS000112.S</t>
  </si>
  <si>
    <t>Stavebno montážne práce náročnejšie, ucelené, obtiažne, rutinné-repasia el.rozvádzača RP1</t>
  </si>
  <si>
    <t>104</t>
  </si>
  <si>
    <t>M1</t>
  </si>
  <si>
    <t>repasia  rozvádzača RP1-materiál</t>
  </si>
  <si>
    <t>106</t>
  </si>
  <si>
    <t>HZS000114.S</t>
  </si>
  <si>
    <t>Stavebno montážne práce najnáročnejšie na odbornosť - prehliadky pracoviska a revízie (Tr. 4) v rozsahu viac ako 8 hodín</t>
  </si>
  <si>
    <t>108</t>
  </si>
  <si>
    <t>HZS000312.S</t>
  </si>
  <si>
    <t>Stavebno montážne práce náročnejšie, ucelené, obtiažne-betóvanie pätiek stožiarov</t>
  </si>
  <si>
    <t>110</t>
  </si>
  <si>
    <t>M5</t>
  </si>
  <si>
    <t>betóvá zmes C20/25+dovoz</t>
  </si>
  <si>
    <t>112</t>
  </si>
  <si>
    <t>57</t>
  </si>
  <si>
    <t>HZS000314.S</t>
  </si>
  <si>
    <t>Stavebno montážne práce najnáročnejšie na odbornosť - vysokozdvižná plošina</t>
  </si>
  <si>
    <t>114</t>
  </si>
  <si>
    <t>03 -  SO 03 - Ihrisko s umelou trávou</t>
  </si>
  <si>
    <t xml:space="preserve">    4 -  Vodorovné konštrukcie</t>
  </si>
  <si>
    <t xml:space="preserve">    8 -  Rúrové vedenie</t>
  </si>
  <si>
    <t xml:space="preserve">    D990 - Ostatné investičné náklady</t>
  </si>
  <si>
    <t xml:space="preserve">    T 01 - Športové vybavenie</t>
  </si>
  <si>
    <t>122201109</t>
  </si>
  <si>
    <t>Odkopávky a prekopávky nezapažené. Príplatok k cenám za lepivosť horniny 3</t>
  </si>
  <si>
    <t>131201102</t>
  </si>
  <si>
    <t>Výkop nezapaženej jamy v hornine 3, nad 100 do 1000 m3</t>
  </si>
  <si>
    <t>131201109</t>
  </si>
  <si>
    <t>Hĺbenie nezapažených jám a zárezov. Príplatok za lepivosť horniny 3</t>
  </si>
  <si>
    <t>132201109</t>
  </si>
  <si>
    <t>Príplatok k cene za lepivosť pri hĺbení rýh šírky do 600 mm zapažených i nezapažených s urovnaním dna v hornine 3</t>
  </si>
  <si>
    <t>132201202</t>
  </si>
  <si>
    <t>Výkop ryhy šírky 600-2000mm horn.3 od 100 do 1000 m3</t>
  </si>
  <si>
    <t>132201209</t>
  </si>
  <si>
    <t>Príplatok k cenám za lepivosť pri hĺbení rýh š. nad 600 do 2 000 mm zapaž. i nezapažených, s urovnaním dna v hornine 3</t>
  </si>
  <si>
    <t>132203302</t>
  </si>
  <si>
    <t>Výkop ryhy pre dreny zberné aj zvodné hĺbky do 1, 3m horn.3</t>
  </si>
  <si>
    <t>133201101</t>
  </si>
  <si>
    <t>Výkop šachty zapaženej, hornina 3 do 100 m3</t>
  </si>
  <si>
    <t>133201109</t>
  </si>
  <si>
    <t>Príplatok k cenám za lepivosť pri hĺbení šachiet zapažených i nezapažených v hornine 3</t>
  </si>
  <si>
    <t>162501142</t>
  </si>
  <si>
    <t>Vodorovné premiestnenie výkopku po spevnenej ceste z horniny tr.1-4, nad 1000 do 10000 m3 na vzdialenosť do 3000 m</t>
  </si>
  <si>
    <t>167102102</t>
  </si>
  <si>
    <t>Nakladanie neuľahnutého výkopku z hornín tr.1-4 nad 1000 do 10000 m3</t>
  </si>
  <si>
    <t>171201203</t>
  </si>
  <si>
    <t>Uloženie sypaniny na skládky nad 1000 do 10000 m3</t>
  </si>
  <si>
    <t>174201102</t>
  </si>
  <si>
    <t>Zásyp sypaninou bez zhutnenia jám, šachiet, rýh, zárezov alebo okolo objektov nad 100 do 1000 m3</t>
  </si>
  <si>
    <t>174203301</t>
  </si>
  <si>
    <t>Zásyp pre drény zberné a zvodné hĺbky do 1, 30 m</t>
  </si>
  <si>
    <t>181301313P</t>
  </si>
  <si>
    <t>Prehrnutie a prespádovanie zeminy do navrhovaných spádov na rovine alebo na svahu do sklonu 1:5, plocha, vrátane zhutnenia</t>
  </si>
  <si>
    <t>211521111P</t>
  </si>
  <si>
    <t>Výplň odvodňovacieho rebra alebo trativodu do rýh kamenivom hrubým drveným frakcie 32-63</t>
  </si>
  <si>
    <t>211571111P</t>
  </si>
  <si>
    <t>Výplň odvodňovacieho rebra alebo trativodu do rýh s úpravou povrchu výplne štrkopieskom fr.0-63</t>
  </si>
  <si>
    <t>211571121P</t>
  </si>
  <si>
    <t>Výplň odvodňovacieho rebra alebo trativodu do rýh s úpravou povrchu výplne kamenivom drobným ťaženým fr. 8-16</t>
  </si>
  <si>
    <t>211971121</t>
  </si>
  <si>
    <t>Zhotov. oplášt. výplne z geotext. v ryhe alebo v záreze pri rozvinutej šírke oplášt. od 0 do 2, 5 m</t>
  </si>
  <si>
    <t>693110001100</t>
  </si>
  <si>
    <t>Geotextília polypropylénová napr. Tatratex PP 200</t>
  </si>
  <si>
    <t>212752125</t>
  </si>
  <si>
    <t>Trativody z flexodrenážnych rúr DN 100</t>
  </si>
  <si>
    <t>212752127</t>
  </si>
  <si>
    <t>Trativody z flexodrenážnych rúr DN 160</t>
  </si>
  <si>
    <t>212752251</t>
  </si>
  <si>
    <t>Montáž tvaroviek PVC na potrubie z drenážných rúr DN 100 mm</t>
  </si>
  <si>
    <t>286520007600</t>
  </si>
  <si>
    <t>Koleno obojstranné napr. RAUDRIL PVC DN 100 30°</t>
  </si>
  <si>
    <t>286520035300</t>
  </si>
  <si>
    <t>Odbočka jednoduchá napr. RAUDRIL PVC 87° DN 100/160</t>
  </si>
  <si>
    <t>286540146200</t>
  </si>
  <si>
    <t>Zátka napr. RAUDRIL PVC DN 100, na hrdlo a koniec rúry</t>
  </si>
  <si>
    <t>Zhutnenie podložia z rastlej horniny 1 až 4 pod násypy, z hornin súdržných do 92 % PS a nesúdržných</t>
  </si>
  <si>
    <t>242791111P</t>
  </si>
  <si>
    <t>M+D - Vrtanie vsakovacej studne z plastických hmôt DN min. 200 mm, hĺbky 20 m, s min. 5 m dlhou spodnou perforáciou - komplet</t>
  </si>
  <si>
    <t>271571111</t>
  </si>
  <si>
    <t>Vankúše zhutnené pod základy zo štrkopiesku</t>
  </si>
  <si>
    <t>273321311</t>
  </si>
  <si>
    <t>Betón základových dosiek, železový (bez výstuže), tr. C 16/20</t>
  </si>
  <si>
    <t>273351215</t>
  </si>
  <si>
    <t>Debnenie stien základových dosiek, zhotovenie-dielce</t>
  </si>
  <si>
    <t>273351216</t>
  </si>
  <si>
    <t>Debnenie stien základových dosiek, odstránenie-dielce</t>
  </si>
  <si>
    <t>275313611</t>
  </si>
  <si>
    <t>Betón základových pätiek, prostý tr. C 16/20</t>
  </si>
  <si>
    <t>275351215</t>
  </si>
  <si>
    <t>Debnenie stien základových pätiek, zhotovenie-dielce</t>
  </si>
  <si>
    <t>275351216</t>
  </si>
  <si>
    <t>Debnenie stien základovýcb pätiek, odstránenie-dielce</t>
  </si>
  <si>
    <t xml:space="preserve"> Vodorovné konštrukcie</t>
  </si>
  <si>
    <t>451571111P</t>
  </si>
  <si>
    <t>Lôžko pod obrubníky zo štrkopiesku hr.vrstvy do 100 mm</t>
  </si>
  <si>
    <t>451572111</t>
  </si>
  <si>
    <t>Lôžko pod potrubie, stoky a drobné objekty, v otvorenom výkope z kameniva drobného ťaženého 0-4 mm</t>
  </si>
  <si>
    <t>451573111</t>
  </si>
  <si>
    <t>Lôžko pod potrubie, stoky a drobné objekty, v otvorenom výkope z piesku a štrkopiesku do 63 mm</t>
  </si>
  <si>
    <t>451573114</t>
  </si>
  <si>
    <t>Lôžko pod retenčnú nádrž zo štrkopiesku do 63 mm</t>
  </si>
  <si>
    <t>452311141</t>
  </si>
  <si>
    <t>Dosky, bloky, sedlá z betónu v otvorenom výkope tr. C 16/20</t>
  </si>
  <si>
    <t>452311146</t>
  </si>
  <si>
    <t>Dosky, bloky, sedlá z betónu v otvorenom výkope tr.C 20/25</t>
  </si>
  <si>
    <t>564752112</t>
  </si>
  <si>
    <t>Podklad alebo kryt z kameniva hrubého drveného veľ. 32-63 mm (vibr.štrk) po zhut.hr. 160 mm</t>
  </si>
  <si>
    <t>564801111P</t>
  </si>
  <si>
    <t>Podklad z drveného kameniva fr.2-4 mm s rozprestretím a zhutnením, po zhutnení hr. 10 mm</t>
  </si>
  <si>
    <t>564801112P</t>
  </si>
  <si>
    <t>Podklad z drveného kameniva fr. 4-8 mm s rozprestretím a zhutnením, po zhutnení hr. 20 mm</t>
  </si>
  <si>
    <t>564801113P</t>
  </si>
  <si>
    <t>Podklad z drveného kameniva fr. 8-16 mm s rozprestretím a zhutnením, po zhutnení hr. 40 mm</t>
  </si>
  <si>
    <t>564821114P</t>
  </si>
  <si>
    <t>Podklad z drveného kameniva fr.16-32 mm s rozprestretím a zhutnením, po zhutnení hr. 80 mm</t>
  </si>
  <si>
    <t>589100005</t>
  </si>
  <si>
    <t>Položenie umelej trávy na futbalové ihriská</t>
  </si>
  <si>
    <t>28417000480P</t>
  </si>
  <si>
    <t>Umelá tráva futbalová III. generácie hr. 38 mm s kremičitým vsypom a gumovým granulátom SBR (čiernym), vrátane vodorovného značenia - čiarovanie ihriska</t>
  </si>
  <si>
    <t xml:space="preserve"> Rúrové vedenie</t>
  </si>
  <si>
    <t>800000001P</t>
  </si>
  <si>
    <t>Doprava retenčnej nádrže na miesto stavby</t>
  </si>
  <si>
    <t>sub</t>
  </si>
  <si>
    <t>800000002P</t>
  </si>
  <si>
    <t>Prenájom žeriavu - osadenie retenčnej nádrže - doprava na stavbu, doba užívania, doprava zo stavby</t>
  </si>
  <si>
    <t>871374010</t>
  </si>
  <si>
    <t>Montáž kanalizačného PP potrubia hladkého plnostenného SN 10 DN 315</t>
  </si>
  <si>
    <t>286140002200</t>
  </si>
  <si>
    <t>Rúra KG 2000 PP, SN 10, DN 315 dĺ. 6 m hladká pre gravitačnú kanalizáciu,</t>
  </si>
  <si>
    <t>892371000</t>
  </si>
  <si>
    <t>Skúška tesnosti kanalizácie D 300</t>
  </si>
  <si>
    <t>894101112P</t>
  </si>
  <si>
    <t>Osadenie akumulačnej nádrže železobetónovej zloženej zo 4 nádrží, hmotnosti nad 4 do 10 t, komplet</t>
  </si>
  <si>
    <t>116</t>
  </si>
  <si>
    <t>59</t>
  </si>
  <si>
    <t>800000003P</t>
  </si>
  <si>
    <t>Retenčná nádrž - komplet, objem 44 m3, zložená zo 4 nádrží, vr. 4 ks liatinového poklopu DN600 D 400 kn, kónusu 1000/625/600/90 K, PS - viď výkresová dokumentácia</t>
  </si>
  <si>
    <t>118</t>
  </si>
  <si>
    <t>894810009</t>
  </si>
  <si>
    <t>Montáž PP revíznej kanalizačnej šachty 600 do výšky šachty 2 m s roznášacím prstencom a poklopom</t>
  </si>
  <si>
    <t>120</t>
  </si>
  <si>
    <t>61</t>
  </si>
  <si>
    <t>286610035200</t>
  </si>
  <si>
    <t>Šachtové dno ku kanalizačnej revíznej šachte napr. TEGRA 600, PP</t>
  </si>
  <si>
    <t>122</t>
  </si>
  <si>
    <t>286610045000</t>
  </si>
  <si>
    <t>Vlnovcová šachtová rúra kanalizačná napr. TEGRA 600, dĺžka 6 m, PP</t>
  </si>
  <si>
    <t>124</t>
  </si>
  <si>
    <t>63</t>
  </si>
  <si>
    <t>286710035900</t>
  </si>
  <si>
    <t>Gumové tesnenie šachtovej rúry 600 ku kanalizačnej revíznej šachte napr. TEGRA 600</t>
  </si>
  <si>
    <t>126</t>
  </si>
  <si>
    <t>552410002100</t>
  </si>
  <si>
    <t>Poklop liatinový T 600 A15</t>
  </si>
  <si>
    <t>128</t>
  </si>
  <si>
    <t>65</t>
  </si>
  <si>
    <t>592240009400</t>
  </si>
  <si>
    <t>Betónový roznášací prstenec 1100/680/150 ku kanalizačnej šachte napr. TEGRA 600/1000 NG</t>
  </si>
  <si>
    <t>130</t>
  </si>
  <si>
    <t>917862111</t>
  </si>
  <si>
    <t>Osadenie chodník. obrubníka betónového stojatého do lôžka z betónu prosteho tr. C 12/15 s bočnou oporou</t>
  </si>
  <si>
    <t>132</t>
  </si>
  <si>
    <t>67</t>
  </si>
  <si>
    <t>592170002900</t>
  </si>
  <si>
    <t>134</t>
  </si>
  <si>
    <t>592170002700</t>
  </si>
  <si>
    <t>Obrubník betónový, lxšxv 500x50x200 mm, sivá</t>
  </si>
  <si>
    <t>136</t>
  </si>
  <si>
    <t>69</t>
  </si>
  <si>
    <t>918101111</t>
  </si>
  <si>
    <t>Lôžko pod obrubníky, krajníky alebo obruby z dlažobných kociek z betónu prostého tr. C 12/15</t>
  </si>
  <si>
    <t>138</t>
  </si>
  <si>
    <t>140</t>
  </si>
  <si>
    <t>D990</t>
  </si>
  <si>
    <t>Ostatné investičné náklady</t>
  </si>
  <si>
    <t>71</t>
  </si>
  <si>
    <t>D990PC01</t>
  </si>
  <si>
    <t>Náklady na smerové a výškové vytýčenie stavby</t>
  </si>
  <si>
    <t>kpl</t>
  </si>
  <si>
    <t>142</t>
  </si>
  <si>
    <t>D990PC02</t>
  </si>
  <si>
    <t>Statická záťažová skúška podložia</t>
  </si>
  <si>
    <t>144</t>
  </si>
  <si>
    <t>73</t>
  </si>
  <si>
    <t>D990PC03</t>
  </si>
  <si>
    <t>Vytýčenie inžinierskych sietí</t>
  </si>
  <si>
    <t>146</t>
  </si>
  <si>
    <t>T 01</t>
  </si>
  <si>
    <t>Športové vybavenie</t>
  </si>
  <si>
    <t>TŠVPC01</t>
  </si>
  <si>
    <t>Bránka futbalová 4000x2000 mm hliníková, komplet s príslušenstvom (sada=2ks) - D+M</t>
  </si>
  <si>
    <t>148</t>
  </si>
  <si>
    <t>75</t>
  </si>
  <si>
    <t>TŠVPC02</t>
  </si>
  <si>
    <t>Striedačka pre 9-10 osôb - D+M</t>
  </si>
  <si>
    <t>150</t>
  </si>
  <si>
    <t>TŠVPC03</t>
  </si>
  <si>
    <t>Rozhodcovská kabínka, komplet - D+M</t>
  </si>
  <si>
    <t>152</t>
  </si>
  <si>
    <t>77</t>
  </si>
  <si>
    <t>TŠVPC04</t>
  </si>
  <si>
    <t>Rohové zastávky, komplet - D+M</t>
  </si>
  <si>
    <t>154</t>
  </si>
  <si>
    <t>04 -  SO 04 - Oplotenie ochranná sieť</t>
  </si>
  <si>
    <t xml:space="preserve">    3 - Zvislé a kompletné konštrukcie</t>
  </si>
  <si>
    <t>131201101</t>
  </si>
  <si>
    <t>Výkop nezapaženej jamy v hornine 3, do 100 m3</t>
  </si>
  <si>
    <t>162501102</t>
  </si>
  <si>
    <t>Vodorovné premiestnenie výkopku po spevnenej ceste z horniny tr.1-4, do 100 m3 na vzdialenosť do 3000 m</t>
  </si>
  <si>
    <t>167101101</t>
  </si>
  <si>
    <t>Nakladanie neuľahnutého výkopku z hornín tr.1-4 do 100 m3</t>
  </si>
  <si>
    <t>171201201</t>
  </si>
  <si>
    <t>Uloženie sypaniny na skládky do 100 m3</t>
  </si>
  <si>
    <t>275313521</t>
  </si>
  <si>
    <t>Betón základových pätiek, prostý tr. C 12/15</t>
  </si>
  <si>
    <t>Zvislé a kompletné konštrukcie</t>
  </si>
  <si>
    <t>338171222</t>
  </si>
  <si>
    <t>Osadzovanie stĺpika pre pletivové panelové ploty s výškou nad 2 m zabetónovaním do vopred vykopaných dier</t>
  </si>
  <si>
    <t>338172111P</t>
  </si>
  <si>
    <t>Osadzovanie vzpery oceľovej plotovej</t>
  </si>
  <si>
    <t>553510023301P</t>
  </si>
  <si>
    <t>Vzpera (zavetrovanie) pre oplotenie (systém napr. Panel 2D DOUBLE - v.2,03 m, 4HR 60x40x1,5/3200/ZN+PVC - komplet</t>
  </si>
  <si>
    <t>553510023302P</t>
  </si>
  <si>
    <t>Vzpera (zavetrovanie) pre oplotenie (systém napr. Panel 2D DOUBLE - v.2,03 m, 4HR 60x40x1,5/2800/ZN+PVC - komplet</t>
  </si>
  <si>
    <t>553510023303P</t>
  </si>
  <si>
    <t>Vzpera (zavetrovanie) pre oplotenie (systém napr. Panel 2D DOUBLE - v.4,06 m, 4HR 80x40x2/3200/ZN+PVC - komplet</t>
  </si>
  <si>
    <t>553510023304P</t>
  </si>
  <si>
    <t>Vzpera (zavetrovanie) pre oplotenie (systém napr. Panel 2D DOUBLE - v.4,06 m, 4HR 80x40x2/2200/ZN+PVC - komplet</t>
  </si>
  <si>
    <t>998151111</t>
  </si>
  <si>
    <t>Presun hmôt pre obj.8152, 8153,8159,zvislá nosná konštr.z tehál,tvárnic,blokov výšky do 10 m</t>
  </si>
  <si>
    <t>767911133P</t>
  </si>
  <si>
    <t>Montáž  záchytnej siete, s výškou nad 4,0 m</t>
  </si>
  <si>
    <t>313910000301P</t>
  </si>
  <si>
    <t>Ochranná sieť na ihrisko - tkanina so štvorcovými okami (napr. 15/3 mm), komplet</t>
  </si>
  <si>
    <t>767914130P</t>
  </si>
  <si>
    <t>Montáž oplotenia FUTBAL  v 2,03 m - komplet</t>
  </si>
  <si>
    <t>767914131P</t>
  </si>
  <si>
    <t>Montáž oplotenia FUTBAL  v  4,06 m - komplet</t>
  </si>
  <si>
    <t>553510025101P</t>
  </si>
  <si>
    <t>D- oplotenie FUTBAL v. 2,03 m - komplet, vrátane stlpikov napr. 4HR 60x40x1,5/2800/ZN+PVC, vrátane zvár. plot. dielcov Panel 2D DOUBLE P2D ZN PVC, D-6/5/6, OKO: 50x200/výška 2030, vrátane úchytov</t>
  </si>
  <si>
    <t>553510025102P</t>
  </si>
  <si>
    <t>D- oplotenie FUTBAL v. 4,06 m - komplet, vrátane stlpikov napr. 4HR 80x40x2/5000/ZN+PVC, vrátane zvár. plot. dielcov Panel 2D DOUBLE P2D ZN PVC, D-6/5/6, OKO: 50x200/výška 4060, vrátane úchytov</t>
  </si>
  <si>
    <t>767920230</t>
  </si>
  <si>
    <t>Montáž vrát a vrátok k oploteniu osadzovaných na stĺpiky oceľové, s plochou jednotlivo nad 4 do 6 m2</t>
  </si>
  <si>
    <t>553510011101P</t>
  </si>
  <si>
    <t>Brána (napr. ESPACE) dvojkrídlová, šxv 3,0x2,0 m, úprava epoxizinok + polyester, výplň jokel F40,</t>
  </si>
  <si>
    <t>998767101</t>
  </si>
  <si>
    <t>Presun hmôt pre kovové stavebné doplnkové konštrukcie v objektoch výšky do 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</si>
</sst>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167" fontId="35" fillId="3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41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22" t="s">
        <v>12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17"/>
      <c r="BE5" s="219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24" t="s">
        <v>15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17"/>
      <c r="BE6" s="220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20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220"/>
      <c r="BS8" s="14" t="s">
        <v>6</v>
      </c>
    </row>
    <row r="9" spans="1:74" s="1" customFormat="1" ht="14.45" customHeight="1">
      <c r="B9" s="17"/>
      <c r="AR9" s="17"/>
      <c r="BE9" s="220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20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220"/>
      <c r="BS11" s="14" t="s">
        <v>6</v>
      </c>
    </row>
    <row r="12" spans="1:74" s="1" customFormat="1" ht="6.95" customHeight="1">
      <c r="B12" s="17"/>
      <c r="AR12" s="17"/>
      <c r="BE12" s="220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220"/>
      <c r="BS13" s="14" t="s">
        <v>6</v>
      </c>
    </row>
    <row r="14" spans="1:74" ht="12.75">
      <c r="B14" s="17"/>
      <c r="E14" s="225" t="s">
        <v>27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4" t="s">
        <v>25</v>
      </c>
      <c r="AN14" s="26" t="s">
        <v>27</v>
      </c>
      <c r="AR14" s="17"/>
      <c r="BE14" s="220"/>
      <c r="BS14" s="14" t="s">
        <v>6</v>
      </c>
    </row>
    <row r="15" spans="1:74" s="1" customFormat="1" ht="6.95" customHeight="1">
      <c r="B15" s="17"/>
      <c r="AR15" s="17"/>
      <c r="BE15" s="220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220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220"/>
      <c r="BS17" s="14" t="s">
        <v>30</v>
      </c>
    </row>
    <row r="18" spans="1:71" s="1" customFormat="1" ht="6.95" customHeight="1">
      <c r="B18" s="17"/>
      <c r="AR18" s="17"/>
      <c r="BE18" s="220"/>
      <c r="BS18" s="14" t="s">
        <v>31</v>
      </c>
    </row>
    <row r="19" spans="1:71" s="1" customFormat="1" ht="12" customHeight="1">
      <c r="B19" s="17"/>
      <c r="D19" s="24" t="s">
        <v>32</v>
      </c>
      <c r="AK19" s="24" t="s">
        <v>23</v>
      </c>
      <c r="AN19" s="22" t="s">
        <v>1</v>
      </c>
      <c r="AR19" s="17"/>
      <c r="BE19" s="220"/>
      <c r="BS19" s="14" t="s">
        <v>31</v>
      </c>
    </row>
    <row r="20" spans="1:71" s="1" customFormat="1" ht="18.399999999999999" customHeight="1">
      <c r="B20" s="17"/>
      <c r="E20" s="22" t="s">
        <v>29</v>
      </c>
      <c r="AK20" s="24" t="s">
        <v>25</v>
      </c>
      <c r="AN20" s="22" t="s">
        <v>1</v>
      </c>
      <c r="AR20" s="17"/>
      <c r="BE20" s="220"/>
      <c r="BS20" s="14" t="s">
        <v>30</v>
      </c>
    </row>
    <row r="21" spans="1:71" s="1" customFormat="1" ht="6.95" customHeight="1">
      <c r="B21" s="17"/>
      <c r="AR21" s="17"/>
      <c r="BE21" s="220"/>
    </row>
    <row r="22" spans="1:71" s="1" customFormat="1" ht="12" customHeight="1">
      <c r="B22" s="17"/>
      <c r="D22" s="24" t="s">
        <v>33</v>
      </c>
      <c r="AR22" s="17"/>
      <c r="BE22" s="220"/>
    </row>
    <row r="23" spans="1:71" s="1" customFormat="1" ht="16.5" customHeight="1">
      <c r="B23" s="17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17"/>
      <c r="BE23" s="220"/>
    </row>
    <row r="24" spans="1:71" s="1" customFormat="1" ht="6.95" customHeight="1">
      <c r="B24" s="17"/>
      <c r="AR24" s="17"/>
      <c r="BE24" s="22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0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8">
        <f>ROUND(AG94,2)</f>
        <v>0</v>
      </c>
      <c r="AL26" s="229"/>
      <c r="AM26" s="229"/>
      <c r="AN26" s="229"/>
      <c r="AO26" s="229"/>
      <c r="AP26" s="29"/>
      <c r="AQ26" s="29"/>
      <c r="AR26" s="30"/>
      <c r="BE26" s="220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0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0" t="s">
        <v>35</v>
      </c>
      <c r="M28" s="230"/>
      <c r="N28" s="230"/>
      <c r="O28" s="230"/>
      <c r="P28" s="230"/>
      <c r="Q28" s="29"/>
      <c r="R28" s="29"/>
      <c r="S28" s="29"/>
      <c r="T28" s="29"/>
      <c r="U28" s="29"/>
      <c r="V28" s="29"/>
      <c r="W28" s="230" t="s">
        <v>36</v>
      </c>
      <c r="X28" s="230"/>
      <c r="Y28" s="230"/>
      <c r="Z28" s="230"/>
      <c r="AA28" s="230"/>
      <c r="AB28" s="230"/>
      <c r="AC28" s="230"/>
      <c r="AD28" s="230"/>
      <c r="AE28" s="230"/>
      <c r="AF28" s="29"/>
      <c r="AG28" s="29"/>
      <c r="AH28" s="29"/>
      <c r="AI28" s="29"/>
      <c r="AJ28" s="29"/>
      <c r="AK28" s="230" t="s">
        <v>37</v>
      </c>
      <c r="AL28" s="230"/>
      <c r="AM28" s="230"/>
      <c r="AN28" s="230"/>
      <c r="AO28" s="230"/>
      <c r="AP28" s="29"/>
      <c r="AQ28" s="29"/>
      <c r="AR28" s="30"/>
      <c r="BE28" s="220"/>
    </row>
    <row r="29" spans="1:71" s="3" customFormat="1" ht="14.45" customHeight="1">
      <c r="B29" s="34"/>
      <c r="D29" s="24" t="s">
        <v>38</v>
      </c>
      <c r="F29" s="35" t="s">
        <v>39</v>
      </c>
      <c r="L29" s="233">
        <v>0.2</v>
      </c>
      <c r="M29" s="232"/>
      <c r="N29" s="232"/>
      <c r="O29" s="232"/>
      <c r="P29" s="232"/>
      <c r="Q29" s="36"/>
      <c r="R29" s="36"/>
      <c r="S29" s="36"/>
      <c r="T29" s="36"/>
      <c r="U29" s="36"/>
      <c r="V29" s="36"/>
      <c r="W29" s="231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F29" s="36"/>
      <c r="AG29" s="36"/>
      <c r="AH29" s="36"/>
      <c r="AI29" s="36"/>
      <c r="AJ29" s="36"/>
      <c r="AK29" s="231">
        <f>ROUND(AV94, 2)</f>
        <v>0</v>
      </c>
      <c r="AL29" s="232"/>
      <c r="AM29" s="232"/>
      <c r="AN29" s="232"/>
      <c r="AO29" s="232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1"/>
    </row>
    <row r="30" spans="1:71" s="3" customFormat="1" ht="14.45" customHeight="1">
      <c r="B30" s="34"/>
      <c r="F30" s="35" t="s">
        <v>40</v>
      </c>
      <c r="L30" s="233">
        <v>0.2</v>
      </c>
      <c r="M30" s="232"/>
      <c r="N30" s="232"/>
      <c r="O30" s="232"/>
      <c r="P30" s="232"/>
      <c r="Q30" s="36"/>
      <c r="R30" s="36"/>
      <c r="S30" s="36"/>
      <c r="T30" s="36"/>
      <c r="U30" s="36"/>
      <c r="V30" s="36"/>
      <c r="W30" s="231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F30" s="36"/>
      <c r="AG30" s="36"/>
      <c r="AH30" s="36"/>
      <c r="AI30" s="36"/>
      <c r="AJ30" s="36"/>
      <c r="AK30" s="231">
        <f>ROUND(AW94, 2)</f>
        <v>0</v>
      </c>
      <c r="AL30" s="232"/>
      <c r="AM30" s="232"/>
      <c r="AN30" s="232"/>
      <c r="AO30" s="232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1"/>
    </row>
    <row r="31" spans="1:71" s="3" customFormat="1" ht="14.45" hidden="1" customHeight="1">
      <c r="B31" s="34"/>
      <c r="F31" s="24" t="s">
        <v>41</v>
      </c>
      <c r="L31" s="236">
        <v>0.2</v>
      </c>
      <c r="M31" s="235"/>
      <c r="N31" s="235"/>
      <c r="O31" s="235"/>
      <c r="P31" s="235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4"/>
      <c r="BE31" s="221"/>
    </row>
    <row r="32" spans="1:71" s="3" customFormat="1" ht="14.45" hidden="1" customHeight="1">
      <c r="B32" s="34"/>
      <c r="F32" s="24" t="s">
        <v>42</v>
      </c>
      <c r="L32" s="236">
        <v>0.2</v>
      </c>
      <c r="M32" s="235"/>
      <c r="N32" s="235"/>
      <c r="O32" s="235"/>
      <c r="P32" s="235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4"/>
      <c r="BE32" s="221"/>
    </row>
    <row r="33" spans="1:57" s="3" customFormat="1" ht="14.45" hidden="1" customHeight="1">
      <c r="B33" s="34"/>
      <c r="F33" s="35" t="s">
        <v>43</v>
      </c>
      <c r="L33" s="233">
        <v>0</v>
      </c>
      <c r="M33" s="232"/>
      <c r="N33" s="232"/>
      <c r="O33" s="232"/>
      <c r="P33" s="232"/>
      <c r="Q33" s="36"/>
      <c r="R33" s="36"/>
      <c r="S33" s="36"/>
      <c r="T33" s="36"/>
      <c r="U33" s="36"/>
      <c r="V33" s="36"/>
      <c r="W33" s="231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F33" s="36"/>
      <c r="AG33" s="36"/>
      <c r="AH33" s="36"/>
      <c r="AI33" s="36"/>
      <c r="AJ33" s="36"/>
      <c r="AK33" s="231">
        <v>0</v>
      </c>
      <c r="AL33" s="232"/>
      <c r="AM33" s="232"/>
      <c r="AN33" s="232"/>
      <c r="AO33" s="232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1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0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40" t="s">
        <v>46</v>
      </c>
      <c r="Y35" s="238"/>
      <c r="Z35" s="238"/>
      <c r="AA35" s="238"/>
      <c r="AB35" s="238"/>
      <c r="AC35" s="40"/>
      <c r="AD35" s="40"/>
      <c r="AE35" s="40"/>
      <c r="AF35" s="40"/>
      <c r="AG35" s="40"/>
      <c r="AH35" s="40"/>
      <c r="AI35" s="40"/>
      <c r="AJ35" s="40"/>
      <c r="AK35" s="237">
        <f>SUM(AK26:AK33)</f>
        <v>0</v>
      </c>
      <c r="AL35" s="238"/>
      <c r="AM35" s="238"/>
      <c r="AN35" s="238"/>
      <c r="AO35" s="239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14970</v>
      </c>
      <c r="AR84" s="51"/>
    </row>
    <row r="85" spans="1:91" s="5" customFormat="1" ht="36.950000000000003" customHeight="1">
      <c r="B85" s="52"/>
      <c r="C85" s="53" t="s">
        <v>14</v>
      </c>
      <c r="L85" s="196" t="str">
        <f>K6</f>
        <v>Modernizácia atletického oválu a vybudovanie ihriska pre malý futbal pri ZŠ Starozagorská 8, Košice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8" t="str">
        <f>IF(AN8= "","",AN8)</f>
        <v>25. 2. 2021</v>
      </c>
      <c r="AN87" s="198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 SNP 48/A,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203" t="str">
        <f>IF(E17="","",E17)</f>
        <v xml:space="preserve"> </v>
      </c>
      <c r="AN89" s="204"/>
      <c r="AO89" s="204"/>
      <c r="AP89" s="204"/>
      <c r="AQ89" s="29"/>
      <c r="AR89" s="30"/>
      <c r="AS89" s="199" t="s">
        <v>54</v>
      </c>
      <c r="AT89" s="20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03" t="str">
        <f>IF(E20="","",E20)</f>
        <v xml:space="preserve"> </v>
      </c>
      <c r="AN90" s="204"/>
      <c r="AO90" s="204"/>
      <c r="AP90" s="204"/>
      <c r="AQ90" s="29"/>
      <c r="AR90" s="30"/>
      <c r="AS90" s="201"/>
      <c r="AT90" s="20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1"/>
      <c r="AT91" s="20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5" t="s">
        <v>55</v>
      </c>
      <c r="D92" s="206"/>
      <c r="E92" s="206"/>
      <c r="F92" s="206"/>
      <c r="G92" s="206"/>
      <c r="H92" s="60"/>
      <c r="I92" s="208" t="s">
        <v>56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7" t="s">
        <v>57</v>
      </c>
      <c r="AH92" s="206"/>
      <c r="AI92" s="206"/>
      <c r="AJ92" s="206"/>
      <c r="AK92" s="206"/>
      <c r="AL92" s="206"/>
      <c r="AM92" s="206"/>
      <c r="AN92" s="208" t="s">
        <v>58</v>
      </c>
      <c r="AO92" s="206"/>
      <c r="AP92" s="209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7">
        <f>ROUND(AG95+SUM(AG98:AG100),2)</f>
        <v>0</v>
      </c>
      <c r="AH94" s="217"/>
      <c r="AI94" s="217"/>
      <c r="AJ94" s="217"/>
      <c r="AK94" s="217"/>
      <c r="AL94" s="217"/>
      <c r="AM94" s="217"/>
      <c r="AN94" s="218">
        <f t="shared" ref="AN94:AN100" si="0">SUM(AG94,AT94)</f>
        <v>0</v>
      </c>
      <c r="AO94" s="218"/>
      <c r="AP94" s="218"/>
      <c r="AQ94" s="72" t="s">
        <v>1</v>
      </c>
      <c r="AR94" s="68"/>
      <c r="AS94" s="73">
        <f>ROUND(AS95+SUM(AS98:AS100),2)</f>
        <v>0</v>
      </c>
      <c r="AT94" s="74">
        <f t="shared" ref="AT94:AT100" si="1">ROUND(SUM(AV94:AW94),2)</f>
        <v>0</v>
      </c>
      <c r="AU94" s="75">
        <f>ROUND(AU95+SUM(AU98:AU100),5)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ROUND(AZ95+SUM(AZ98:AZ100),2)</f>
        <v>0</v>
      </c>
      <c r="BA94" s="74">
        <f>ROUND(BA95+SUM(BA98:BA100),2)</f>
        <v>0</v>
      </c>
      <c r="BB94" s="74">
        <f>ROUND(BB95+SUM(BB98:BB100),2)</f>
        <v>0</v>
      </c>
      <c r="BC94" s="74">
        <f>ROUND(BC95+SUM(BC98:BC100),2)</f>
        <v>0</v>
      </c>
      <c r="BD94" s="76">
        <f>ROUND(BD95+SUM(BD98:BD100),2)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B95" s="79"/>
      <c r="C95" s="80"/>
      <c r="D95" s="213" t="s">
        <v>78</v>
      </c>
      <c r="E95" s="213"/>
      <c r="F95" s="213"/>
      <c r="G95" s="213"/>
      <c r="H95" s="213"/>
      <c r="I95" s="81"/>
      <c r="J95" s="213" t="s">
        <v>79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0">
        <f>ROUND(SUM(AG96:AG97),2)</f>
        <v>0</v>
      </c>
      <c r="AH95" s="211"/>
      <c r="AI95" s="211"/>
      <c r="AJ95" s="211"/>
      <c r="AK95" s="211"/>
      <c r="AL95" s="211"/>
      <c r="AM95" s="211"/>
      <c r="AN95" s="212">
        <f t="shared" si="0"/>
        <v>0</v>
      </c>
      <c r="AO95" s="211"/>
      <c r="AP95" s="211"/>
      <c r="AQ95" s="82" t="s">
        <v>80</v>
      </c>
      <c r="AR95" s="79"/>
      <c r="AS95" s="83">
        <f>ROUND(SUM(AS96:AS97),2)</f>
        <v>0</v>
      </c>
      <c r="AT95" s="84">
        <f t="shared" si="1"/>
        <v>0</v>
      </c>
      <c r="AU95" s="85">
        <f>ROUND(SUM(AU96:AU97),5)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ROUND(SUM(AZ96:AZ97),2)</f>
        <v>0</v>
      </c>
      <c r="BA95" s="84">
        <f>ROUND(SUM(BA96:BA97),2)</f>
        <v>0</v>
      </c>
      <c r="BB95" s="84">
        <f>ROUND(SUM(BB96:BB97),2)</f>
        <v>0</v>
      </c>
      <c r="BC95" s="84">
        <f>ROUND(SUM(BC96:BC97),2)</f>
        <v>0</v>
      </c>
      <c r="BD95" s="86">
        <f>ROUND(SUM(BD96:BD97),2)</f>
        <v>0</v>
      </c>
      <c r="BS95" s="87" t="s">
        <v>73</v>
      </c>
      <c r="BT95" s="87" t="s">
        <v>81</v>
      </c>
      <c r="BU95" s="87" t="s">
        <v>75</v>
      </c>
      <c r="BV95" s="87" t="s">
        <v>76</v>
      </c>
      <c r="BW95" s="87" t="s">
        <v>82</v>
      </c>
      <c r="BX95" s="87" t="s">
        <v>4</v>
      </c>
      <c r="CL95" s="87" t="s">
        <v>1</v>
      </c>
      <c r="CM95" s="87" t="s">
        <v>74</v>
      </c>
    </row>
    <row r="96" spans="1:91" s="4" customFormat="1" ht="16.5" customHeight="1">
      <c r="A96" s="88" t="s">
        <v>83</v>
      </c>
      <c r="B96" s="51"/>
      <c r="C96" s="10"/>
      <c r="D96" s="10"/>
      <c r="E96" s="216" t="s">
        <v>84</v>
      </c>
      <c r="F96" s="216"/>
      <c r="G96" s="216"/>
      <c r="H96" s="216"/>
      <c r="I96" s="216"/>
      <c r="J96" s="10"/>
      <c r="K96" s="216" t="s">
        <v>85</v>
      </c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4">
        <f>'011 - SO 01.1 Bežecky oval '!J34</f>
        <v>0</v>
      </c>
      <c r="AH96" s="215"/>
      <c r="AI96" s="215"/>
      <c r="AJ96" s="215"/>
      <c r="AK96" s="215"/>
      <c r="AL96" s="215"/>
      <c r="AM96" s="215"/>
      <c r="AN96" s="214">
        <f t="shared" si="0"/>
        <v>0</v>
      </c>
      <c r="AO96" s="215"/>
      <c r="AP96" s="215"/>
      <c r="AQ96" s="89" t="s">
        <v>86</v>
      </c>
      <c r="AR96" s="51"/>
      <c r="AS96" s="90">
        <v>0</v>
      </c>
      <c r="AT96" s="91">
        <f t="shared" si="1"/>
        <v>0</v>
      </c>
      <c r="AU96" s="92">
        <f>'011 - SO 01.1 Bežecky oval '!P141</f>
        <v>0</v>
      </c>
      <c r="AV96" s="91">
        <f>'011 - SO 01.1 Bežecky oval '!J37</f>
        <v>0</v>
      </c>
      <c r="AW96" s="91">
        <f>'011 - SO 01.1 Bežecky oval '!J38</f>
        <v>0</v>
      </c>
      <c r="AX96" s="91">
        <f>'011 - SO 01.1 Bežecky oval '!J39</f>
        <v>0</v>
      </c>
      <c r="AY96" s="91">
        <f>'011 - SO 01.1 Bežecky oval '!J40</f>
        <v>0</v>
      </c>
      <c r="AZ96" s="91">
        <f>'011 - SO 01.1 Bežecky oval '!F37</f>
        <v>0</v>
      </c>
      <c r="BA96" s="91">
        <f>'011 - SO 01.1 Bežecky oval '!F38</f>
        <v>0</v>
      </c>
      <c r="BB96" s="91">
        <f>'011 - SO 01.1 Bežecky oval '!F39</f>
        <v>0</v>
      </c>
      <c r="BC96" s="91">
        <f>'011 - SO 01.1 Bežecky oval '!F40</f>
        <v>0</v>
      </c>
      <c r="BD96" s="93">
        <f>'011 - SO 01.1 Bežecky oval '!F41</f>
        <v>0</v>
      </c>
      <c r="BT96" s="22" t="s">
        <v>87</v>
      </c>
      <c r="BV96" s="22" t="s">
        <v>76</v>
      </c>
      <c r="BW96" s="22" t="s">
        <v>88</v>
      </c>
      <c r="BX96" s="22" t="s">
        <v>82</v>
      </c>
      <c r="CL96" s="22" t="s">
        <v>1</v>
      </c>
    </row>
    <row r="97" spans="1:91" s="4" customFormat="1" ht="16.5" customHeight="1">
      <c r="A97" s="88" t="s">
        <v>83</v>
      </c>
      <c r="B97" s="51"/>
      <c r="C97" s="10"/>
      <c r="D97" s="10"/>
      <c r="E97" s="216" t="s">
        <v>89</v>
      </c>
      <c r="F97" s="216"/>
      <c r="G97" s="216"/>
      <c r="H97" s="216"/>
      <c r="I97" s="216"/>
      <c r="J97" s="10"/>
      <c r="K97" s="216" t="s">
        <v>90</v>
      </c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4">
        <f>'012 - SO 01.2 Osvetlenie ...'!J34</f>
        <v>0</v>
      </c>
      <c r="AH97" s="215"/>
      <c r="AI97" s="215"/>
      <c r="AJ97" s="215"/>
      <c r="AK97" s="215"/>
      <c r="AL97" s="215"/>
      <c r="AM97" s="215"/>
      <c r="AN97" s="214">
        <f t="shared" si="0"/>
        <v>0</v>
      </c>
      <c r="AO97" s="215"/>
      <c r="AP97" s="215"/>
      <c r="AQ97" s="89" t="s">
        <v>86</v>
      </c>
      <c r="AR97" s="51"/>
      <c r="AS97" s="90">
        <v>0</v>
      </c>
      <c r="AT97" s="91">
        <f t="shared" si="1"/>
        <v>0</v>
      </c>
      <c r="AU97" s="92">
        <f>'012 - SO 01.2 Osvetlenie ...'!P137</f>
        <v>0</v>
      </c>
      <c r="AV97" s="91">
        <f>'012 - SO 01.2 Osvetlenie ...'!J37</f>
        <v>0</v>
      </c>
      <c r="AW97" s="91">
        <f>'012 - SO 01.2 Osvetlenie ...'!J38</f>
        <v>0</v>
      </c>
      <c r="AX97" s="91">
        <f>'012 - SO 01.2 Osvetlenie ...'!J39</f>
        <v>0</v>
      </c>
      <c r="AY97" s="91">
        <f>'012 - SO 01.2 Osvetlenie ...'!J40</f>
        <v>0</v>
      </c>
      <c r="AZ97" s="91">
        <f>'012 - SO 01.2 Osvetlenie ...'!F37</f>
        <v>0</v>
      </c>
      <c r="BA97" s="91">
        <f>'012 - SO 01.2 Osvetlenie ...'!F38</f>
        <v>0</v>
      </c>
      <c r="BB97" s="91">
        <f>'012 - SO 01.2 Osvetlenie ...'!F39</f>
        <v>0</v>
      </c>
      <c r="BC97" s="91">
        <f>'012 - SO 01.2 Osvetlenie ...'!F40</f>
        <v>0</v>
      </c>
      <c r="BD97" s="93">
        <f>'012 - SO 01.2 Osvetlenie ...'!F41</f>
        <v>0</v>
      </c>
      <c r="BT97" s="22" t="s">
        <v>87</v>
      </c>
      <c r="BV97" s="22" t="s">
        <v>76</v>
      </c>
      <c r="BW97" s="22" t="s">
        <v>91</v>
      </c>
      <c r="BX97" s="22" t="s">
        <v>82</v>
      </c>
      <c r="CL97" s="22" t="s">
        <v>1</v>
      </c>
    </row>
    <row r="98" spans="1:91" s="7" customFormat="1" ht="16.5" customHeight="1">
      <c r="A98" s="88" t="s">
        <v>83</v>
      </c>
      <c r="B98" s="79"/>
      <c r="C98" s="80"/>
      <c r="D98" s="213" t="s">
        <v>92</v>
      </c>
      <c r="E98" s="213"/>
      <c r="F98" s="213"/>
      <c r="G98" s="213"/>
      <c r="H98" s="213"/>
      <c r="I98" s="81"/>
      <c r="J98" s="213" t="s">
        <v>93</v>
      </c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2">
        <f>'02 - SO 02 - Osvetlenie i...'!J32</f>
        <v>0</v>
      </c>
      <c r="AH98" s="211"/>
      <c r="AI98" s="211"/>
      <c r="AJ98" s="211"/>
      <c r="AK98" s="211"/>
      <c r="AL98" s="211"/>
      <c r="AM98" s="211"/>
      <c r="AN98" s="212">
        <f t="shared" si="0"/>
        <v>0</v>
      </c>
      <c r="AO98" s="211"/>
      <c r="AP98" s="211"/>
      <c r="AQ98" s="82" t="s">
        <v>80</v>
      </c>
      <c r="AR98" s="79"/>
      <c r="AS98" s="83">
        <v>0</v>
      </c>
      <c r="AT98" s="84">
        <f t="shared" si="1"/>
        <v>0</v>
      </c>
      <c r="AU98" s="85">
        <f>'02 - SO 02 - Osvetlenie i...'!P131</f>
        <v>0</v>
      </c>
      <c r="AV98" s="84">
        <f>'02 - SO 02 - Osvetlenie i...'!J35</f>
        <v>0</v>
      </c>
      <c r="AW98" s="84">
        <f>'02 - SO 02 - Osvetlenie i...'!J36</f>
        <v>0</v>
      </c>
      <c r="AX98" s="84">
        <f>'02 - SO 02 - Osvetlenie i...'!J37</f>
        <v>0</v>
      </c>
      <c r="AY98" s="84">
        <f>'02 - SO 02 - Osvetlenie i...'!J38</f>
        <v>0</v>
      </c>
      <c r="AZ98" s="84">
        <f>'02 - SO 02 - Osvetlenie i...'!F35</f>
        <v>0</v>
      </c>
      <c r="BA98" s="84">
        <f>'02 - SO 02 - Osvetlenie i...'!F36</f>
        <v>0</v>
      </c>
      <c r="BB98" s="84">
        <f>'02 - SO 02 - Osvetlenie i...'!F37</f>
        <v>0</v>
      </c>
      <c r="BC98" s="84">
        <f>'02 - SO 02 - Osvetlenie i...'!F38</f>
        <v>0</v>
      </c>
      <c r="BD98" s="86">
        <f>'02 - SO 02 - Osvetlenie i...'!F39</f>
        <v>0</v>
      </c>
      <c r="BT98" s="87" t="s">
        <v>81</v>
      </c>
      <c r="BV98" s="87" t="s">
        <v>76</v>
      </c>
      <c r="BW98" s="87" t="s">
        <v>94</v>
      </c>
      <c r="BX98" s="87" t="s">
        <v>4</v>
      </c>
      <c r="CL98" s="87" t="s">
        <v>1</v>
      </c>
      <c r="CM98" s="87" t="s">
        <v>74</v>
      </c>
    </row>
    <row r="99" spans="1:91" s="7" customFormat="1" ht="16.5" customHeight="1">
      <c r="A99" s="88" t="s">
        <v>83</v>
      </c>
      <c r="B99" s="79"/>
      <c r="C99" s="80"/>
      <c r="D99" s="213" t="s">
        <v>95</v>
      </c>
      <c r="E99" s="213"/>
      <c r="F99" s="213"/>
      <c r="G99" s="213"/>
      <c r="H99" s="213"/>
      <c r="I99" s="81"/>
      <c r="J99" s="213" t="s">
        <v>96</v>
      </c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2">
        <f>'03 -  SO 03 - Ihrisko s u...'!J32</f>
        <v>0</v>
      </c>
      <c r="AH99" s="211"/>
      <c r="AI99" s="211"/>
      <c r="AJ99" s="211"/>
      <c r="AK99" s="211"/>
      <c r="AL99" s="211"/>
      <c r="AM99" s="211"/>
      <c r="AN99" s="212">
        <f t="shared" si="0"/>
        <v>0</v>
      </c>
      <c r="AO99" s="211"/>
      <c r="AP99" s="211"/>
      <c r="AQ99" s="82" t="s">
        <v>80</v>
      </c>
      <c r="AR99" s="79"/>
      <c r="AS99" s="83">
        <v>0</v>
      </c>
      <c r="AT99" s="84">
        <f t="shared" si="1"/>
        <v>0</v>
      </c>
      <c r="AU99" s="85">
        <f>'03 -  SO 03 - Ihrisko s u...'!P136</f>
        <v>0</v>
      </c>
      <c r="AV99" s="84">
        <f>'03 -  SO 03 - Ihrisko s u...'!J35</f>
        <v>0</v>
      </c>
      <c r="AW99" s="84">
        <f>'03 -  SO 03 - Ihrisko s u...'!J36</f>
        <v>0</v>
      </c>
      <c r="AX99" s="84">
        <f>'03 -  SO 03 - Ihrisko s u...'!J37</f>
        <v>0</v>
      </c>
      <c r="AY99" s="84">
        <f>'03 -  SO 03 - Ihrisko s u...'!J38</f>
        <v>0</v>
      </c>
      <c r="AZ99" s="84">
        <f>'03 -  SO 03 - Ihrisko s u...'!F35</f>
        <v>0</v>
      </c>
      <c r="BA99" s="84">
        <f>'03 -  SO 03 - Ihrisko s u...'!F36</f>
        <v>0</v>
      </c>
      <c r="BB99" s="84">
        <f>'03 -  SO 03 - Ihrisko s u...'!F37</f>
        <v>0</v>
      </c>
      <c r="BC99" s="84">
        <f>'03 -  SO 03 - Ihrisko s u...'!F38</f>
        <v>0</v>
      </c>
      <c r="BD99" s="86">
        <f>'03 -  SO 03 - Ihrisko s u...'!F39</f>
        <v>0</v>
      </c>
      <c r="BT99" s="87" t="s">
        <v>81</v>
      </c>
      <c r="BV99" s="87" t="s">
        <v>76</v>
      </c>
      <c r="BW99" s="87" t="s">
        <v>97</v>
      </c>
      <c r="BX99" s="87" t="s">
        <v>4</v>
      </c>
      <c r="CL99" s="87" t="s">
        <v>1</v>
      </c>
      <c r="CM99" s="87" t="s">
        <v>74</v>
      </c>
    </row>
    <row r="100" spans="1:91" s="7" customFormat="1" ht="16.5" customHeight="1">
      <c r="A100" s="88" t="s">
        <v>83</v>
      </c>
      <c r="B100" s="79"/>
      <c r="C100" s="80"/>
      <c r="D100" s="213" t="s">
        <v>98</v>
      </c>
      <c r="E100" s="213"/>
      <c r="F100" s="213"/>
      <c r="G100" s="213"/>
      <c r="H100" s="213"/>
      <c r="I100" s="81"/>
      <c r="J100" s="213" t="s">
        <v>99</v>
      </c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2">
        <f>'04 -  SO 04 - Oplotenie o...'!J32</f>
        <v>0</v>
      </c>
      <c r="AH100" s="211"/>
      <c r="AI100" s="211"/>
      <c r="AJ100" s="211"/>
      <c r="AK100" s="211"/>
      <c r="AL100" s="211"/>
      <c r="AM100" s="211"/>
      <c r="AN100" s="212">
        <f t="shared" si="0"/>
        <v>0</v>
      </c>
      <c r="AO100" s="211"/>
      <c r="AP100" s="211"/>
      <c r="AQ100" s="82" t="s">
        <v>80</v>
      </c>
      <c r="AR100" s="79"/>
      <c r="AS100" s="94">
        <v>0</v>
      </c>
      <c r="AT100" s="95">
        <f t="shared" si="1"/>
        <v>0</v>
      </c>
      <c r="AU100" s="96">
        <f>'04 -  SO 04 - Oplotenie o...'!P133</f>
        <v>0</v>
      </c>
      <c r="AV100" s="95">
        <f>'04 -  SO 04 - Oplotenie o...'!J35</f>
        <v>0</v>
      </c>
      <c r="AW100" s="95">
        <f>'04 -  SO 04 - Oplotenie o...'!J36</f>
        <v>0</v>
      </c>
      <c r="AX100" s="95">
        <f>'04 -  SO 04 - Oplotenie o...'!J37</f>
        <v>0</v>
      </c>
      <c r="AY100" s="95">
        <f>'04 -  SO 04 - Oplotenie o...'!J38</f>
        <v>0</v>
      </c>
      <c r="AZ100" s="95">
        <f>'04 -  SO 04 - Oplotenie o...'!F35</f>
        <v>0</v>
      </c>
      <c r="BA100" s="95">
        <f>'04 -  SO 04 - Oplotenie o...'!F36</f>
        <v>0</v>
      </c>
      <c r="BB100" s="95">
        <f>'04 -  SO 04 - Oplotenie o...'!F37</f>
        <v>0</v>
      </c>
      <c r="BC100" s="95">
        <f>'04 -  SO 04 - Oplotenie o...'!F38</f>
        <v>0</v>
      </c>
      <c r="BD100" s="97">
        <f>'04 -  SO 04 - Oplotenie o...'!F39</f>
        <v>0</v>
      </c>
      <c r="BT100" s="87" t="s">
        <v>81</v>
      </c>
      <c r="BV100" s="87" t="s">
        <v>76</v>
      </c>
      <c r="BW100" s="87" t="s">
        <v>100</v>
      </c>
      <c r="BX100" s="87" t="s">
        <v>4</v>
      </c>
      <c r="CL100" s="87" t="s">
        <v>1</v>
      </c>
      <c r="CM100" s="87" t="s">
        <v>74</v>
      </c>
    </row>
    <row r="101" spans="1:91" s="2" customFormat="1" ht="30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30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91" s="2" customFormat="1" ht="6.95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0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</sheetData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D100:H100"/>
    <mergeCell ref="J100:AF100"/>
    <mergeCell ref="AG94:AM94"/>
    <mergeCell ref="AN94:AP94"/>
    <mergeCell ref="AG98:AM98"/>
    <mergeCell ref="AN98:AP98"/>
    <mergeCell ref="D98:H98"/>
    <mergeCell ref="J98:AF98"/>
    <mergeCell ref="AN99:AP99"/>
    <mergeCell ref="AG99:AM99"/>
    <mergeCell ref="D99:H99"/>
    <mergeCell ref="J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011 - SO 01.1 Bežecky oval '!C2" display="/"/>
    <hyperlink ref="A97" location="'012 - SO 01.2 Osvetlenie ...'!C2" display="/"/>
    <hyperlink ref="A98" location="'02 - SO 02 - Osvetlenie i...'!C2" display="/"/>
    <hyperlink ref="A99" location="'03 -  SO 03 - Ihrisko s u...'!C2" display="/"/>
    <hyperlink ref="A100" location="'04 -  SO 04 - Oplotenie 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1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101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42" t="str">
        <f>'Rekapitulácia stavby'!K6</f>
        <v>Modernizácia atletického oválu a vybudovanie ihriska pre malý futbal pri ZŠ Starozagorská 8, Košice</v>
      </c>
      <c r="F7" s="243"/>
      <c r="G7" s="243"/>
      <c r="H7" s="243"/>
      <c r="L7" s="17"/>
    </row>
    <row r="8" spans="1:46" s="1" customFormat="1" ht="12" customHeight="1">
      <c r="B8" s="17"/>
      <c r="D8" s="24" t="s">
        <v>102</v>
      </c>
      <c r="L8" s="17"/>
    </row>
    <row r="9" spans="1:46" s="2" customFormat="1" ht="16.5" customHeight="1">
      <c r="A9" s="29"/>
      <c r="B9" s="30"/>
      <c r="C9" s="29"/>
      <c r="D9" s="29"/>
      <c r="E9" s="242" t="s">
        <v>103</v>
      </c>
      <c r="F9" s="244"/>
      <c r="G9" s="244"/>
      <c r="H9" s="24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104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6" t="s">
        <v>105</v>
      </c>
      <c r="F11" s="244"/>
      <c r="G11" s="244"/>
      <c r="H11" s="244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5" t="str">
        <f>'Rekapitulácia stavby'!AN8</f>
        <v>25. 2. 2021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45" t="str">
        <f>'Rekapitulácia stavby'!E14</f>
        <v>Vyplň údaj</v>
      </c>
      <c r="F20" s="222"/>
      <c r="G20" s="222"/>
      <c r="H20" s="222"/>
      <c r="I20" s="24" t="s">
        <v>25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25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27" t="s">
        <v>1</v>
      </c>
      <c r="F29" s="227"/>
      <c r="G29" s="227"/>
      <c r="H29" s="227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2" t="s">
        <v>106</v>
      </c>
      <c r="E32" s="29"/>
      <c r="F32" s="29"/>
      <c r="G32" s="29"/>
      <c r="H32" s="29"/>
      <c r="I32" s="29"/>
      <c r="J32" s="102">
        <f>J98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3" t="s">
        <v>107</v>
      </c>
      <c r="E33" s="29"/>
      <c r="F33" s="29"/>
      <c r="G33" s="29"/>
      <c r="H33" s="29"/>
      <c r="I33" s="29"/>
      <c r="J33" s="102">
        <f>J112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4" t="s">
        <v>34</v>
      </c>
      <c r="E34" s="29"/>
      <c r="F34" s="29"/>
      <c r="G34" s="29"/>
      <c r="H34" s="29"/>
      <c r="I34" s="29"/>
      <c r="J34" s="71">
        <f>ROUND(J32 + J33,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6"/>
      <c r="E35" s="66"/>
      <c r="F35" s="66"/>
      <c r="G35" s="66"/>
      <c r="H35" s="66"/>
      <c r="I35" s="66"/>
      <c r="J35" s="66"/>
      <c r="K35" s="66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36</v>
      </c>
      <c r="G36" s="29"/>
      <c r="H36" s="29"/>
      <c r="I36" s="33" t="s">
        <v>35</v>
      </c>
      <c r="J36" s="33" t="s">
        <v>37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105" t="s">
        <v>38</v>
      </c>
      <c r="E37" s="35" t="s">
        <v>39</v>
      </c>
      <c r="F37" s="106">
        <f>ROUND((SUM(BE112:BE119) + SUM(BE141:BE207)),  2)</f>
        <v>0</v>
      </c>
      <c r="G37" s="107"/>
      <c r="H37" s="107"/>
      <c r="I37" s="108">
        <v>0.2</v>
      </c>
      <c r="J37" s="106">
        <f>ROUND(((SUM(BE112:BE119) + SUM(BE141:BE207))*I37),  2)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35" t="s">
        <v>40</v>
      </c>
      <c r="F38" s="106">
        <f>ROUND((SUM(BF112:BF119) + SUM(BF141:BF207)),  2)</f>
        <v>0</v>
      </c>
      <c r="G38" s="107"/>
      <c r="H38" s="107"/>
      <c r="I38" s="108">
        <v>0.2</v>
      </c>
      <c r="J38" s="106">
        <f>ROUND(((SUM(BF112:BF119) + SUM(BF141:BF207))*I38),  2)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41</v>
      </c>
      <c r="F39" s="109">
        <f>ROUND((SUM(BG112:BG119) + SUM(BG141:BG207)),  2)</f>
        <v>0</v>
      </c>
      <c r="G39" s="29"/>
      <c r="H39" s="29"/>
      <c r="I39" s="110">
        <v>0.2</v>
      </c>
      <c r="J39" s="109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42</v>
      </c>
      <c r="F40" s="109">
        <f>ROUND((SUM(BH112:BH119) + SUM(BH141:BH207)),  2)</f>
        <v>0</v>
      </c>
      <c r="G40" s="29"/>
      <c r="H40" s="29"/>
      <c r="I40" s="110">
        <v>0.2</v>
      </c>
      <c r="J40" s="109">
        <f>0</f>
        <v>0</v>
      </c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35" t="s">
        <v>43</v>
      </c>
      <c r="F41" s="106">
        <f>ROUND((SUM(BI112:BI119) + SUM(BI141:BI207)),  2)</f>
        <v>0</v>
      </c>
      <c r="G41" s="107"/>
      <c r="H41" s="107"/>
      <c r="I41" s="108">
        <v>0</v>
      </c>
      <c r="J41" s="106">
        <f>0</f>
        <v>0</v>
      </c>
      <c r="K41" s="29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1"/>
      <c r="D43" s="112" t="s">
        <v>44</v>
      </c>
      <c r="E43" s="60"/>
      <c r="F43" s="60"/>
      <c r="G43" s="113" t="s">
        <v>45</v>
      </c>
      <c r="H43" s="114" t="s">
        <v>46</v>
      </c>
      <c r="I43" s="60"/>
      <c r="J43" s="115">
        <f>SUM(J34:J41)</f>
        <v>0</v>
      </c>
      <c r="K43" s="116"/>
      <c r="L43" s="42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42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7" t="s">
        <v>50</v>
      </c>
      <c r="G61" s="45" t="s">
        <v>49</v>
      </c>
      <c r="H61" s="32"/>
      <c r="I61" s="32"/>
      <c r="J61" s="118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7" t="s">
        <v>50</v>
      </c>
      <c r="G76" s="45" t="s">
        <v>49</v>
      </c>
      <c r="H76" s="32"/>
      <c r="I76" s="32"/>
      <c r="J76" s="118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108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42" t="str">
        <f>E7</f>
        <v>Modernizácia atletického oválu a vybudovanie ihriska pre malý futbal pri ZŠ Starozagorská 8, Košice</v>
      </c>
      <c r="F85" s="243"/>
      <c r="G85" s="243"/>
      <c r="H85" s="24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102</v>
      </c>
      <c r="L86" s="17"/>
    </row>
    <row r="87" spans="1:31" s="2" customFormat="1" ht="16.5" customHeight="1">
      <c r="A87" s="29"/>
      <c r="B87" s="30"/>
      <c r="C87" s="29"/>
      <c r="D87" s="29"/>
      <c r="E87" s="242" t="s">
        <v>103</v>
      </c>
      <c r="F87" s="244"/>
      <c r="G87" s="244"/>
      <c r="H87" s="24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104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6" t="str">
        <f>E11</f>
        <v xml:space="preserve">011 - SO 01.1 Bežecky oval </v>
      </c>
      <c r="F89" s="244"/>
      <c r="G89" s="244"/>
      <c r="H89" s="244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Košice</v>
      </c>
      <c r="G91" s="29"/>
      <c r="H91" s="29"/>
      <c r="I91" s="24" t="s">
        <v>20</v>
      </c>
      <c r="J91" s="55" t="str">
        <f>IF(J14="","",J14)</f>
        <v>25. 2. 2021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Mesto Košice SNP 48/A, Košice</v>
      </c>
      <c r="G93" s="29"/>
      <c r="H93" s="29"/>
      <c r="I93" s="24" t="s">
        <v>28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9" t="s">
        <v>109</v>
      </c>
      <c r="D96" s="111"/>
      <c r="E96" s="111"/>
      <c r="F96" s="111"/>
      <c r="G96" s="111"/>
      <c r="H96" s="111"/>
      <c r="I96" s="111"/>
      <c r="J96" s="120" t="s">
        <v>110</v>
      </c>
      <c r="K96" s="111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21" t="s">
        <v>111</v>
      </c>
      <c r="D98" s="29"/>
      <c r="E98" s="29"/>
      <c r="F98" s="29"/>
      <c r="G98" s="29"/>
      <c r="H98" s="29"/>
      <c r="I98" s="29"/>
      <c r="J98" s="71">
        <f>J141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112</v>
      </c>
    </row>
    <row r="99" spans="1:47" s="9" customFormat="1" ht="24.95" customHeight="1">
      <c r="B99" s="122"/>
      <c r="D99" s="123" t="s">
        <v>113</v>
      </c>
      <c r="E99" s="124"/>
      <c r="F99" s="124"/>
      <c r="G99" s="124"/>
      <c r="H99" s="124"/>
      <c r="I99" s="124"/>
      <c r="J99" s="125">
        <f>J142</f>
        <v>0</v>
      </c>
      <c r="L99" s="122"/>
    </row>
    <row r="100" spans="1:47" s="10" customFormat="1" ht="19.899999999999999" customHeight="1">
      <c r="B100" s="126"/>
      <c r="D100" s="127" t="s">
        <v>114</v>
      </c>
      <c r="E100" s="128"/>
      <c r="F100" s="128"/>
      <c r="G100" s="128"/>
      <c r="H100" s="128"/>
      <c r="I100" s="128"/>
      <c r="J100" s="129">
        <f>J143</f>
        <v>0</v>
      </c>
      <c r="L100" s="126"/>
    </row>
    <row r="101" spans="1:47" s="10" customFormat="1" ht="19.899999999999999" customHeight="1">
      <c r="B101" s="126"/>
      <c r="D101" s="127" t="s">
        <v>115</v>
      </c>
      <c r="E101" s="128"/>
      <c r="F101" s="128"/>
      <c r="G101" s="128"/>
      <c r="H101" s="128"/>
      <c r="I101" s="128"/>
      <c r="J101" s="129">
        <f>J165</f>
        <v>0</v>
      </c>
      <c r="L101" s="126"/>
    </row>
    <row r="102" spans="1:47" s="10" customFormat="1" ht="19.899999999999999" customHeight="1">
      <c r="B102" s="126"/>
      <c r="D102" s="127" t="s">
        <v>116</v>
      </c>
      <c r="E102" s="128"/>
      <c r="F102" s="128"/>
      <c r="G102" s="128"/>
      <c r="H102" s="128"/>
      <c r="I102" s="128"/>
      <c r="J102" s="129">
        <f>J167</f>
        <v>0</v>
      </c>
      <c r="L102" s="126"/>
    </row>
    <row r="103" spans="1:47" s="10" customFormat="1" ht="19.899999999999999" customHeight="1">
      <c r="B103" s="126"/>
      <c r="D103" s="127" t="s">
        <v>117</v>
      </c>
      <c r="E103" s="128"/>
      <c r="F103" s="128"/>
      <c r="G103" s="128"/>
      <c r="H103" s="128"/>
      <c r="I103" s="128"/>
      <c r="J103" s="129">
        <f>J183</f>
        <v>0</v>
      </c>
      <c r="L103" s="126"/>
    </row>
    <row r="104" spans="1:47" s="10" customFormat="1" ht="19.899999999999999" customHeight="1">
      <c r="B104" s="126"/>
      <c r="D104" s="127" t="s">
        <v>118</v>
      </c>
      <c r="E104" s="128"/>
      <c r="F104" s="128"/>
      <c r="G104" s="128"/>
      <c r="H104" s="128"/>
      <c r="I104" s="128"/>
      <c r="J104" s="129">
        <f>J197</f>
        <v>0</v>
      </c>
      <c r="L104" s="126"/>
    </row>
    <row r="105" spans="1:47" s="9" customFormat="1" ht="24.95" customHeight="1">
      <c r="B105" s="122"/>
      <c r="D105" s="123" t="s">
        <v>119</v>
      </c>
      <c r="E105" s="124"/>
      <c r="F105" s="124"/>
      <c r="G105" s="124"/>
      <c r="H105" s="124"/>
      <c r="I105" s="124"/>
      <c r="J105" s="125">
        <f>J199</f>
        <v>0</v>
      </c>
      <c r="L105" s="122"/>
    </row>
    <row r="106" spans="1:47" s="10" customFormat="1" ht="19.899999999999999" customHeight="1">
      <c r="B106" s="126"/>
      <c r="D106" s="127" t="s">
        <v>120</v>
      </c>
      <c r="E106" s="128"/>
      <c r="F106" s="128"/>
      <c r="G106" s="128"/>
      <c r="H106" s="128"/>
      <c r="I106" s="128"/>
      <c r="J106" s="129">
        <f>J200</f>
        <v>0</v>
      </c>
      <c r="L106" s="126"/>
    </row>
    <row r="107" spans="1:47" s="9" customFormat="1" ht="24.95" customHeight="1">
      <c r="B107" s="122"/>
      <c r="D107" s="123" t="s">
        <v>121</v>
      </c>
      <c r="E107" s="124"/>
      <c r="F107" s="124"/>
      <c r="G107" s="124"/>
      <c r="H107" s="124"/>
      <c r="I107" s="124"/>
      <c r="J107" s="125">
        <f>J202</f>
        <v>0</v>
      </c>
      <c r="L107" s="122"/>
    </row>
    <row r="108" spans="1:47" s="10" customFormat="1" ht="19.899999999999999" customHeight="1">
      <c r="B108" s="126"/>
      <c r="D108" s="127" t="s">
        <v>122</v>
      </c>
      <c r="E108" s="128"/>
      <c r="F108" s="128"/>
      <c r="G108" s="128"/>
      <c r="H108" s="128"/>
      <c r="I108" s="128"/>
      <c r="J108" s="129">
        <f>J203</f>
        <v>0</v>
      </c>
      <c r="L108" s="126"/>
    </row>
    <row r="109" spans="1:47" s="9" customFormat="1" ht="24.95" customHeight="1">
      <c r="B109" s="122"/>
      <c r="D109" s="123" t="s">
        <v>123</v>
      </c>
      <c r="E109" s="124"/>
      <c r="F109" s="124"/>
      <c r="G109" s="124"/>
      <c r="H109" s="124"/>
      <c r="I109" s="124"/>
      <c r="J109" s="125">
        <f>J206</f>
        <v>0</v>
      </c>
      <c r="L109" s="122"/>
    </row>
    <row r="110" spans="1:47" s="2" customFormat="1" ht="21.7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29.25" customHeight="1">
      <c r="A112" s="29"/>
      <c r="B112" s="30"/>
      <c r="C112" s="121" t="s">
        <v>124</v>
      </c>
      <c r="D112" s="29"/>
      <c r="E112" s="29"/>
      <c r="F112" s="29"/>
      <c r="G112" s="29"/>
      <c r="H112" s="29"/>
      <c r="I112" s="29"/>
      <c r="J112" s="130">
        <f>ROUND(J113 + J114 + J115 + J116 + J117 + J118,2)</f>
        <v>0</v>
      </c>
      <c r="K112" s="29"/>
      <c r="L112" s="42"/>
      <c r="N112" s="131" t="s">
        <v>38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8" customHeight="1">
      <c r="A113" s="29"/>
      <c r="B113" s="132"/>
      <c r="C113" s="133"/>
      <c r="D113" s="246" t="s">
        <v>125</v>
      </c>
      <c r="E113" s="247"/>
      <c r="F113" s="247"/>
      <c r="G113" s="133"/>
      <c r="H113" s="133"/>
      <c r="I113" s="133"/>
      <c r="J113" s="135">
        <v>0</v>
      </c>
      <c r="K113" s="133"/>
      <c r="L113" s="136"/>
      <c r="M113" s="137"/>
      <c r="N113" s="138" t="s">
        <v>40</v>
      </c>
      <c r="O113" s="137"/>
      <c r="P113" s="137"/>
      <c r="Q113" s="137"/>
      <c r="R113" s="137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9" t="s">
        <v>126</v>
      </c>
      <c r="AZ113" s="137"/>
      <c r="BA113" s="137"/>
      <c r="BB113" s="137"/>
      <c r="BC113" s="137"/>
      <c r="BD113" s="137"/>
      <c r="BE113" s="140">
        <f t="shared" ref="BE113:BE118" si="0">IF(N113="základná",J113,0)</f>
        <v>0</v>
      </c>
      <c r="BF113" s="140">
        <f t="shared" ref="BF113:BF118" si="1">IF(N113="znížená",J113,0)</f>
        <v>0</v>
      </c>
      <c r="BG113" s="140">
        <f t="shared" ref="BG113:BG118" si="2">IF(N113="zákl. prenesená",J113,0)</f>
        <v>0</v>
      </c>
      <c r="BH113" s="140">
        <f t="shared" ref="BH113:BH118" si="3">IF(N113="zníž. prenesená",J113,0)</f>
        <v>0</v>
      </c>
      <c r="BI113" s="140">
        <f t="shared" ref="BI113:BI118" si="4">IF(N113="nulová",J113,0)</f>
        <v>0</v>
      </c>
      <c r="BJ113" s="139" t="s">
        <v>87</v>
      </c>
      <c r="BK113" s="137"/>
      <c r="BL113" s="137"/>
      <c r="BM113" s="137"/>
    </row>
    <row r="114" spans="1:65" s="2" customFormat="1" ht="18" customHeight="1">
      <c r="A114" s="29"/>
      <c r="B114" s="132"/>
      <c r="C114" s="133"/>
      <c r="D114" s="246" t="s">
        <v>127</v>
      </c>
      <c r="E114" s="247"/>
      <c r="F114" s="247"/>
      <c r="G114" s="133"/>
      <c r="H114" s="133"/>
      <c r="I114" s="133"/>
      <c r="J114" s="135">
        <v>0</v>
      </c>
      <c r="K114" s="133"/>
      <c r="L114" s="136"/>
      <c r="M114" s="137"/>
      <c r="N114" s="138" t="s">
        <v>40</v>
      </c>
      <c r="O114" s="137"/>
      <c r="P114" s="137"/>
      <c r="Q114" s="137"/>
      <c r="R114" s="137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9" t="s">
        <v>126</v>
      </c>
      <c r="AZ114" s="137"/>
      <c r="BA114" s="137"/>
      <c r="BB114" s="137"/>
      <c r="BC114" s="137"/>
      <c r="BD114" s="137"/>
      <c r="BE114" s="140">
        <f t="shared" si="0"/>
        <v>0</v>
      </c>
      <c r="BF114" s="140">
        <f t="shared" si="1"/>
        <v>0</v>
      </c>
      <c r="BG114" s="140">
        <f t="shared" si="2"/>
        <v>0</v>
      </c>
      <c r="BH114" s="140">
        <f t="shared" si="3"/>
        <v>0</v>
      </c>
      <c r="BI114" s="140">
        <f t="shared" si="4"/>
        <v>0</v>
      </c>
      <c r="BJ114" s="139" t="s">
        <v>87</v>
      </c>
      <c r="BK114" s="137"/>
      <c r="BL114" s="137"/>
      <c r="BM114" s="137"/>
    </row>
    <row r="115" spans="1:65" s="2" customFormat="1" ht="18" customHeight="1">
      <c r="A115" s="29"/>
      <c r="B115" s="132"/>
      <c r="C115" s="133"/>
      <c r="D115" s="246" t="s">
        <v>128</v>
      </c>
      <c r="E115" s="247"/>
      <c r="F115" s="247"/>
      <c r="G115" s="133"/>
      <c r="H115" s="133"/>
      <c r="I115" s="133"/>
      <c r="J115" s="135">
        <v>0</v>
      </c>
      <c r="K115" s="133"/>
      <c r="L115" s="136"/>
      <c r="M115" s="137"/>
      <c r="N115" s="138" t="s">
        <v>40</v>
      </c>
      <c r="O115" s="137"/>
      <c r="P115" s="137"/>
      <c r="Q115" s="137"/>
      <c r="R115" s="137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9" t="s">
        <v>126</v>
      </c>
      <c r="AZ115" s="137"/>
      <c r="BA115" s="137"/>
      <c r="BB115" s="137"/>
      <c r="BC115" s="137"/>
      <c r="BD115" s="137"/>
      <c r="BE115" s="140">
        <f t="shared" si="0"/>
        <v>0</v>
      </c>
      <c r="BF115" s="140">
        <f t="shared" si="1"/>
        <v>0</v>
      </c>
      <c r="BG115" s="140">
        <f t="shared" si="2"/>
        <v>0</v>
      </c>
      <c r="BH115" s="140">
        <f t="shared" si="3"/>
        <v>0</v>
      </c>
      <c r="BI115" s="140">
        <f t="shared" si="4"/>
        <v>0</v>
      </c>
      <c r="BJ115" s="139" t="s">
        <v>87</v>
      </c>
      <c r="BK115" s="137"/>
      <c r="BL115" s="137"/>
      <c r="BM115" s="137"/>
    </row>
    <row r="116" spans="1:65" s="2" customFormat="1" ht="18" customHeight="1">
      <c r="A116" s="29"/>
      <c r="B116" s="132"/>
      <c r="C116" s="133"/>
      <c r="D116" s="246" t="s">
        <v>129</v>
      </c>
      <c r="E116" s="247"/>
      <c r="F116" s="247"/>
      <c r="G116" s="133"/>
      <c r="H116" s="133"/>
      <c r="I116" s="133"/>
      <c r="J116" s="135">
        <v>0</v>
      </c>
      <c r="K116" s="133"/>
      <c r="L116" s="136"/>
      <c r="M116" s="137"/>
      <c r="N116" s="138" t="s">
        <v>40</v>
      </c>
      <c r="O116" s="137"/>
      <c r="P116" s="137"/>
      <c r="Q116" s="137"/>
      <c r="R116" s="137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9" t="s">
        <v>126</v>
      </c>
      <c r="AZ116" s="137"/>
      <c r="BA116" s="137"/>
      <c r="BB116" s="137"/>
      <c r="BC116" s="137"/>
      <c r="BD116" s="137"/>
      <c r="BE116" s="140">
        <f t="shared" si="0"/>
        <v>0</v>
      </c>
      <c r="BF116" s="140">
        <f t="shared" si="1"/>
        <v>0</v>
      </c>
      <c r="BG116" s="140">
        <f t="shared" si="2"/>
        <v>0</v>
      </c>
      <c r="BH116" s="140">
        <f t="shared" si="3"/>
        <v>0</v>
      </c>
      <c r="BI116" s="140">
        <f t="shared" si="4"/>
        <v>0</v>
      </c>
      <c r="BJ116" s="139" t="s">
        <v>87</v>
      </c>
      <c r="BK116" s="137"/>
      <c r="BL116" s="137"/>
      <c r="BM116" s="137"/>
    </row>
    <row r="117" spans="1:65" s="2" customFormat="1" ht="18" customHeight="1">
      <c r="A117" s="29"/>
      <c r="B117" s="132"/>
      <c r="C117" s="133"/>
      <c r="D117" s="246" t="s">
        <v>130</v>
      </c>
      <c r="E117" s="247"/>
      <c r="F117" s="247"/>
      <c r="G117" s="133"/>
      <c r="H117" s="133"/>
      <c r="I117" s="133"/>
      <c r="J117" s="135">
        <v>0</v>
      </c>
      <c r="K117" s="133"/>
      <c r="L117" s="136"/>
      <c r="M117" s="137"/>
      <c r="N117" s="138" t="s">
        <v>40</v>
      </c>
      <c r="O117" s="137"/>
      <c r="P117" s="137"/>
      <c r="Q117" s="137"/>
      <c r="R117" s="137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9" t="s">
        <v>126</v>
      </c>
      <c r="AZ117" s="137"/>
      <c r="BA117" s="137"/>
      <c r="BB117" s="137"/>
      <c r="BC117" s="137"/>
      <c r="BD117" s="137"/>
      <c r="BE117" s="140">
        <f t="shared" si="0"/>
        <v>0</v>
      </c>
      <c r="BF117" s="140">
        <f t="shared" si="1"/>
        <v>0</v>
      </c>
      <c r="BG117" s="140">
        <f t="shared" si="2"/>
        <v>0</v>
      </c>
      <c r="BH117" s="140">
        <f t="shared" si="3"/>
        <v>0</v>
      </c>
      <c r="BI117" s="140">
        <f t="shared" si="4"/>
        <v>0</v>
      </c>
      <c r="BJ117" s="139" t="s">
        <v>87</v>
      </c>
      <c r="BK117" s="137"/>
      <c r="BL117" s="137"/>
      <c r="BM117" s="137"/>
    </row>
    <row r="118" spans="1:65" s="2" customFormat="1" ht="18" customHeight="1">
      <c r="A118" s="29"/>
      <c r="B118" s="132"/>
      <c r="C118" s="133"/>
      <c r="D118" s="134" t="s">
        <v>131</v>
      </c>
      <c r="E118" s="133"/>
      <c r="F118" s="133"/>
      <c r="G118" s="133"/>
      <c r="H118" s="133"/>
      <c r="I118" s="133"/>
      <c r="J118" s="135">
        <f>ROUND(J32*T118,2)</f>
        <v>0</v>
      </c>
      <c r="K118" s="133"/>
      <c r="L118" s="136"/>
      <c r="M118" s="137"/>
      <c r="N118" s="138" t="s">
        <v>40</v>
      </c>
      <c r="O118" s="137"/>
      <c r="P118" s="137"/>
      <c r="Q118" s="137"/>
      <c r="R118" s="137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9" t="s">
        <v>132</v>
      </c>
      <c r="AZ118" s="137"/>
      <c r="BA118" s="137"/>
      <c r="BB118" s="137"/>
      <c r="BC118" s="137"/>
      <c r="BD118" s="137"/>
      <c r="BE118" s="140">
        <f t="shared" si="0"/>
        <v>0</v>
      </c>
      <c r="BF118" s="140">
        <f t="shared" si="1"/>
        <v>0</v>
      </c>
      <c r="BG118" s="140">
        <f t="shared" si="2"/>
        <v>0</v>
      </c>
      <c r="BH118" s="140">
        <f t="shared" si="3"/>
        <v>0</v>
      </c>
      <c r="BI118" s="140">
        <f t="shared" si="4"/>
        <v>0</v>
      </c>
      <c r="BJ118" s="139" t="s">
        <v>87</v>
      </c>
      <c r="BK118" s="137"/>
      <c r="BL118" s="137"/>
      <c r="BM118" s="137"/>
    </row>
    <row r="119" spans="1:65" s="2" customFormat="1" ht="11.25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9.25" customHeight="1">
      <c r="A120" s="29"/>
      <c r="B120" s="30"/>
      <c r="C120" s="141" t="s">
        <v>133</v>
      </c>
      <c r="D120" s="111"/>
      <c r="E120" s="111"/>
      <c r="F120" s="111"/>
      <c r="G120" s="111"/>
      <c r="H120" s="111"/>
      <c r="I120" s="111"/>
      <c r="J120" s="142">
        <f>ROUND(J98+J112,2)</f>
        <v>0</v>
      </c>
      <c r="K120" s="111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6.95" customHeight="1">
      <c r="A121" s="29"/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5" spans="1:65" s="2" customFormat="1" ht="6.95" customHeight="1">
      <c r="A125" s="29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24.95" customHeight="1">
      <c r="A126" s="29"/>
      <c r="B126" s="30"/>
      <c r="C126" s="18" t="s">
        <v>134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2" customHeight="1">
      <c r="A128" s="29"/>
      <c r="B128" s="30"/>
      <c r="C128" s="24" t="s">
        <v>14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26.25" customHeight="1">
      <c r="A129" s="29"/>
      <c r="B129" s="30"/>
      <c r="C129" s="29"/>
      <c r="D129" s="29"/>
      <c r="E129" s="242" t="str">
        <f>E7</f>
        <v>Modernizácia atletického oválu a vybudovanie ihriska pre malý futbal pri ZŠ Starozagorská 8, Košice</v>
      </c>
      <c r="F129" s="243"/>
      <c r="G129" s="243"/>
      <c r="H129" s="243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" customFormat="1" ht="12" customHeight="1">
      <c r="B130" s="17"/>
      <c r="C130" s="24" t="s">
        <v>102</v>
      </c>
      <c r="L130" s="17"/>
    </row>
    <row r="131" spans="1:65" s="2" customFormat="1" ht="16.5" customHeight="1">
      <c r="A131" s="29"/>
      <c r="B131" s="30"/>
      <c r="C131" s="29"/>
      <c r="D131" s="29"/>
      <c r="E131" s="242" t="s">
        <v>103</v>
      </c>
      <c r="F131" s="244"/>
      <c r="G131" s="244"/>
      <c r="H131" s="244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104</v>
      </c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6.5" customHeight="1">
      <c r="A133" s="29"/>
      <c r="B133" s="30"/>
      <c r="C133" s="29"/>
      <c r="D133" s="29"/>
      <c r="E133" s="196" t="str">
        <f>E11</f>
        <v xml:space="preserve">011 - SO 01.1 Bežecky oval </v>
      </c>
      <c r="F133" s="244"/>
      <c r="G133" s="244"/>
      <c r="H133" s="244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2" customHeight="1">
      <c r="A135" s="29"/>
      <c r="B135" s="30"/>
      <c r="C135" s="24" t="s">
        <v>18</v>
      </c>
      <c r="D135" s="29"/>
      <c r="E135" s="29"/>
      <c r="F135" s="22" t="str">
        <f>F14</f>
        <v>Košice</v>
      </c>
      <c r="G135" s="29"/>
      <c r="H135" s="29"/>
      <c r="I135" s="24" t="s">
        <v>20</v>
      </c>
      <c r="J135" s="55" t="str">
        <f>IF(J14="","",J14)</f>
        <v>25. 2. 2021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6.9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5.2" customHeight="1">
      <c r="A137" s="29"/>
      <c r="B137" s="30"/>
      <c r="C137" s="24" t="s">
        <v>22</v>
      </c>
      <c r="D137" s="29"/>
      <c r="E137" s="29"/>
      <c r="F137" s="22" t="str">
        <f>E17</f>
        <v>Mesto Košice SNP 48/A, Košice</v>
      </c>
      <c r="G137" s="29"/>
      <c r="H137" s="29"/>
      <c r="I137" s="24" t="s">
        <v>28</v>
      </c>
      <c r="J137" s="27" t="str">
        <f>E23</f>
        <v xml:space="preserve"> </v>
      </c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2" customFormat="1" ht="15.2" customHeight="1">
      <c r="A138" s="29"/>
      <c r="B138" s="30"/>
      <c r="C138" s="24" t="s">
        <v>26</v>
      </c>
      <c r="D138" s="29"/>
      <c r="E138" s="29"/>
      <c r="F138" s="22" t="str">
        <f>IF(E20="","",E20)</f>
        <v>Vyplň údaj</v>
      </c>
      <c r="G138" s="29"/>
      <c r="H138" s="29"/>
      <c r="I138" s="24" t="s">
        <v>32</v>
      </c>
      <c r="J138" s="27" t="str">
        <f>E26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10.3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11" customFormat="1" ht="29.25" customHeight="1">
      <c r="A140" s="143"/>
      <c r="B140" s="144"/>
      <c r="C140" s="145" t="s">
        <v>135</v>
      </c>
      <c r="D140" s="146" t="s">
        <v>59</v>
      </c>
      <c r="E140" s="146" t="s">
        <v>55</v>
      </c>
      <c r="F140" s="146" t="s">
        <v>56</v>
      </c>
      <c r="G140" s="146" t="s">
        <v>136</v>
      </c>
      <c r="H140" s="146" t="s">
        <v>137</v>
      </c>
      <c r="I140" s="146" t="s">
        <v>138</v>
      </c>
      <c r="J140" s="147" t="s">
        <v>110</v>
      </c>
      <c r="K140" s="148" t="s">
        <v>139</v>
      </c>
      <c r="L140" s="149"/>
      <c r="M140" s="62" t="s">
        <v>1</v>
      </c>
      <c r="N140" s="63" t="s">
        <v>38</v>
      </c>
      <c r="O140" s="63" t="s">
        <v>140</v>
      </c>
      <c r="P140" s="63" t="s">
        <v>141</v>
      </c>
      <c r="Q140" s="63" t="s">
        <v>142</v>
      </c>
      <c r="R140" s="63" t="s">
        <v>143</v>
      </c>
      <c r="S140" s="63" t="s">
        <v>144</v>
      </c>
      <c r="T140" s="64" t="s">
        <v>145</v>
      </c>
      <c r="U140" s="143"/>
      <c r="V140" s="143"/>
      <c r="W140" s="143"/>
      <c r="X140" s="143"/>
      <c r="Y140" s="143"/>
      <c r="Z140" s="143"/>
      <c r="AA140" s="143"/>
      <c r="AB140" s="143"/>
      <c r="AC140" s="143"/>
      <c r="AD140" s="143"/>
      <c r="AE140" s="143"/>
    </row>
    <row r="141" spans="1:65" s="2" customFormat="1" ht="22.9" customHeight="1">
      <c r="A141" s="29"/>
      <c r="B141" s="30"/>
      <c r="C141" s="69" t="s">
        <v>106</v>
      </c>
      <c r="D141" s="29"/>
      <c r="E141" s="29"/>
      <c r="F141" s="29"/>
      <c r="G141" s="29"/>
      <c r="H141" s="29"/>
      <c r="I141" s="29"/>
      <c r="J141" s="150">
        <f>BK141</f>
        <v>0</v>
      </c>
      <c r="K141" s="29"/>
      <c r="L141" s="30"/>
      <c r="M141" s="65"/>
      <c r="N141" s="56"/>
      <c r="O141" s="66"/>
      <c r="P141" s="151">
        <f>P142+P199+P202+P206</f>
        <v>0</v>
      </c>
      <c r="Q141" s="66"/>
      <c r="R141" s="151">
        <f>R142+R199+R202+R206</f>
        <v>0</v>
      </c>
      <c r="S141" s="66"/>
      <c r="T141" s="152">
        <f>T142+T199+T202+T206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T141" s="14" t="s">
        <v>73</v>
      </c>
      <c r="AU141" s="14" t="s">
        <v>112</v>
      </c>
      <c r="BK141" s="153">
        <f>BK142+BK199+BK202+BK206</f>
        <v>0</v>
      </c>
    </row>
    <row r="142" spans="1:65" s="12" customFormat="1" ht="25.9" customHeight="1">
      <c r="B142" s="154"/>
      <c r="D142" s="155" t="s">
        <v>73</v>
      </c>
      <c r="E142" s="156" t="s">
        <v>146</v>
      </c>
      <c r="F142" s="156" t="s">
        <v>147</v>
      </c>
      <c r="I142" s="157"/>
      <c r="J142" s="158">
        <f>BK142</f>
        <v>0</v>
      </c>
      <c r="L142" s="154"/>
      <c r="M142" s="159"/>
      <c r="N142" s="160"/>
      <c r="O142" s="160"/>
      <c r="P142" s="161">
        <f>P143+P165+P167+P183+P197</f>
        <v>0</v>
      </c>
      <c r="Q142" s="160"/>
      <c r="R142" s="161">
        <f>R143+R165+R167+R183+R197</f>
        <v>0</v>
      </c>
      <c r="S142" s="160"/>
      <c r="T142" s="162">
        <f>T143+T165+T167+T183+T197</f>
        <v>0</v>
      </c>
      <c r="AR142" s="155" t="s">
        <v>81</v>
      </c>
      <c r="AT142" s="163" t="s">
        <v>73</v>
      </c>
      <c r="AU142" s="163" t="s">
        <v>74</v>
      </c>
      <c r="AY142" s="155" t="s">
        <v>148</v>
      </c>
      <c r="BK142" s="164">
        <f>BK143+BK165+BK167+BK183+BK197</f>
        <v>0</v>
      </c>
    </row>
    <row r="143" spans="1:65" s="12" customFormat="1" ht="22.9" customHeight="1">
      <c r="B143" s="154"/>
      <c r="D143" s="155" t="s">
        <v>73</v>
      </c>
      <c r="E143" s="165" t="s">
        <v>81</v>
      </c>
      <c r="F143" s="165" t="s">
        <v>149</v>
      </c>
      <c r="I143" s="157"/>
      <c r="J143" s="166">
        <f>BK143</f>
        <v>0</v>
      </c>
      <c r="L143" s="154"/>
      <c r="M143" s="159"/>
      <c r="N143" s="160"/>
      <c r="O143" s="160"/>
      <c r="P143" s="161">
        <f>SUM(P144:P164)</f>
        <v>0</v>
      </c>
      <c r="Q143" s="160"/>
      <c r="R143" s="161">
        <f>SUM(R144:R164)</f>
        <v>0</v>
      </c>
      <c r="S143" s="160"/>
      <c r="T143" s="162">
        <f>SUM(T144:T164)</f>
        <v>0</v>
      </c>
      <c r="AR143" s="155" t="s">
        <v>81</v>
      </c>
      <c r="AT143" s="163" t="s">
        <v>73</v>
      </c>
      <c r="AU143" s="163" t="s">
        <v>81</v>
      </c>
      <c r="AY143" s="155" t="s">
        <v>148</v>
      </c>
      <c r="BK143" s="164">
        <f>SUM(BK144:BK164)</f>
        <v>0</v>
      </c>
    </row>
    <row r="144" spans="1:65" s="2" customFormat="1" ht="24.2" customHeight="1">
      <c r="A144" s="29"/>
      <c r="B144" s="132"/>
      <c r="C144" s="167" t="s">
        <v>81</v>
      </c>
      <c r="D144" s="167" t="s">
        <v>150</v>
      </c>
      <c r="E144" s="168" t="s">
        <v>151</v>
      </c>
      <c r="F144" s="169" t="s">
        <v>152</v>
      </c>
      <c r="G144" s="170" t="s">
        <v>153</v>
      </c>
      <c r="H144" s="171">
        <v>127</v>
      </c>
      <c r="I144" s="172"/>
      <c r="J144" s="171">
        <f t="shared" ref="J144:J164" si="5">ROUND(I144*H144,3)</f>
        <v>0</v>
      </c>
      <c r="K144" s="173"/>
      <c r="L144" s="30"/>
      <c r="M144" s="174" t="s">
        <v>1</v>
      </c>
      <c r="N144" s="175" t="s">
        <v>40</v>
      </c>
      <c r="O144" s="58"/>
      <c r="P144" s="176">
        <f t="shared" ref="P144:P164" si="6">O144*H144</f>
        <v>0</v>
      </c>
      <c r="Q144" s="176">
        <v>0</v>
      </c>
      <c r="R144" s="176">
        <f t="shared" ref="R144:R164" si="7">Q144*H144</f>
        <v>0</v>
      </c>
      <c r="S144" s="176">
        <v>0</v>
      </c>
      <c r="T144" s="177">
        <f t="shared" ref="T144:T164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8" t="s">
        <v>154</v>
      </c>
      <c r="AT144" s="178" t="s">
        <v>150</v>
      </c>
      <c r="AU144" s="178" t="s">
        <v>87</v>
      </c>
      <c r="AY144" s="14" t="s">
        <v>148</v>
      </c>
      <c r="BE144" s="179">
        <f t="shared" ref="BE144:BE164" si="9">IF(N144="základná",J144,0)</f>
        <v>0</v>
      </c>
      <c r="BF144" s="179">
        <f t="shared" ref="BF144:BF164" si="10">IF(N144="znížená",J144,0)</f>
        <v>0</v>
      </c>
      <c r="BG144" s="179">
        <f t="shared" ref="BG144:BG164" si="11">IF(N144="zákl. prenesená",J144,0)</f>
        <v>0</v>
      </c>
      <c r="BH144" s="179">
        <f t="shared" ref="BH144:BH164" si="12">IF(N144="zníž. prenesená",J144,0)</f>
        <v>0</v>
      </c>
      <c r="BI144" s="179">
        <f t="shared" ref="BI144:BI164" si="13">IF(N144="nulová",J144,0)</f>
        <v>0</v>
      </c>
      <c r="BJ144" s="14" t="s">
        <v>87</v>
      </c>
      <c r="BK144" s="180">
        <f t="shared" ref="BK144:BK164" si="14">ROUND(I144*H144,3)</f>
        <v>0</v>
      </c>
      <c r="BL144" s="14" t="s">
        <v>154</v>
      </c>
      <c r="BM144" s="178" t="s">
        <v>155</v>
      </c>
    </row>
    <row r="145" spans="1:65" s="2" customFormat="1" ht="24.2" customHeight="1">
      <c r="A145" s="29"/>
      <c r="B145" s="132"/>
      <c r="C145" s="167" t="s">
        <v>87</v>
      </c>
      <c r="D145" s="167" t="s">
        <v>150</v>
      </c>
      <c r="E145" s="168" t="s">
        <v>156</v>
      </c>
      <c r="F145" s="169" t="s">
        <v>157</v>
      </c>
      <c r="G145" s="170" t="s">
        <v>158</v>
      </c>
      <c r="H145" s="171">
        <v>430</v>
      </c>
      <c r="I145" s="172"/>
      <c r="J145" s="171">
        <f t="shared" si="5"/>
        <v>0</v>
      </c>
      <c r="K145" s="173"/>
      <c r="L145" s="30"/>
      <c r="M145" s="174" t="s">
        <v>1</v>
      </c>
      <c r="N145" s="175" t="s">
        <v>40</v>
      </c>
      <c r="O145" s="58"/>
      <c r="P145" s="176">
        <f t="shared" si="6"/>
        <v>0</v>
      </c>
      <c r="Q145" s="176">
        <v>0</v>
      </c>
      <c r="R145" s="176">
        <f t="shared" si="7"/>
        <v>0</v>
      </c>
      <c r="S145" s="176">
        <v>0</v>
      </c>
      <c r="T145" s="177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8" t="s">
        <v>154</v>
      </c>
      <c r="AT145" s="178" t="s">
        <v>150</v>
      </c>
      <c r="AU145" s="178" t="s">
        <v>87</v>
      </c>
      <c r="AY145" s="14" t="s">
        <v>148</v>
      </c>
      <c r="BE145" s="179">
        <f t="shared" si="9"/>
        <v>0</v>
      </c>
      <c r="BF145" s="179">
        <f t="shared" si="10"/>
        <v>0</v>
      </c>
      <c r="BG145" s="179">
        <f t="shared" si="11"/>
        <v>0</v>
      </c>
      <c r="BH145" s="179">
        <f t="shared" si="12"/>
        <v>0</v>
      </c>
      <c r="BI145" s="179">
        <f t="shared" si="13"/>
        <v>0</v>
      </c>
      <c r="BJ145" s="14" t="s">
        <v>87</v>
      </c>
      <c r="BK145" s="180">
        <f t="shared" si="14"/>
        <v>0</v>
      </c>
      <c r="BL145" s="14" t="s">
        <v>154</v>
      </c>
      <c r="BM145" s="178" t="s">
        <v>159</v>
      </c>
    </row>
    <row r="146" spans="1:65" s="2" customFormat="1" ht="24.2" customHeight="1">
      <c r="A146" s="29"/>
      <c r="B146" s="132"/>
      <c r="C146" s="167" t="s">
        <v>160</v>
      </c>
      <c r="D146" s="167" t="s">
        <v>150</v>
      </c>
      <c r="E146" s="168" t="s">
        <v>161</v>
      </c>
      <c r="F146" s="169" t="s">
        <v>162</v>
      </c>
      <c r="G146" s="170" t="s">
        <v>163</v>
      </c>
      <c r="H146" s="171">
        <v>703.22400000000005</v>
      </c>
      <c r="I146" s="172"/>
      <c r="J146" s="171">
        <f t="shared" si="5"/>
        <v>0</v>
      </c>
      <c r="K146" s="173"/>
      <c r="L146" s="30"/>
      <c r="M146" s="174" t="s">
        <v>1</v>
      </c>
      <c r="N146" s="175" t="s">
        <v>40</v>
      </c>
      <c r="O146" s="58"/>
      <c r="P146" s="176">
        <f t="shared" si="6"/>
        <v>0</v>
      </c>
      <c r="Q146" s="176">
        <v>0</v>
      </c>
      <c r="R146" s="176">
        <f t="shared" si="7"/>
        <v>0</v>
      </c>
      <c r="S146" s="176">
        <v>0</v>
      </c>
      <c r="T146" s="177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8" t="s">
        <v>154</v>
      </c>
      <c r="AT146" s="178" t="s">
        <v>150</v>
      </c>
      <c r="AU146" s="178" t="s">
        <v>87</v>
      </c>
      <c r="AY146" s="14" t="s">
        <v>148</v>
      </c>
      <c r="BE146" s="179">
        <f t="shared" si="9"/>
        <v>0</v>
      </c>
      <c r="BF146" s="179">
        <f t="shared" si="10"/>
        <v>0</v>
      </c>
      <c r="BG146" s="179">
        <f t="shared" si="11"/>
        <v>0</v>
      </c>
      <c r="BH146" s="179">
        <f t="shared" si="12"/>
        <v>0</v>
      </c>
      <c r="BI146" s="179">
        <f t="shared" si="13"/>
        <v>0</v>
      </c>
      <c r="BJ146" s="14" t="s">
        <v>87</v>
      </c>
      <c r="BK146" s="180">
        <f t="shared" si="14"/>
        <v>0</v>
      </c>
      <c r="BL146" s="14" t="s">
        <v>154</v>
      </c>
      <c r="BM146" s="178" t="s">
        <v>164</v>
      </c>
    </row>
    <row r="147" spans="1:65" s="2" customFormat="1" ht="21.75" customHeight="1">
      <c r="A147" s="29"/>
      <c r="B147" s="132"/>
      <c r="C147" s="167" t="s">
        <v>154</v>
      </c>
      <c r="D147" s="167" t="s">
        <v>150</v>
      </c>
      <c r="E147" s="168" t="s">
        <v>165</v>
      </c>
      <c r="F147" s="169" t="s">
        <v>166</v>
      </c>
      <c r="G147" s="170" t="s">
        <v>163</v>
      </c>
      <c r="H147" s="171">
        <v>66.31</v>
      </c>
      <c r="I147" s="172"/>
      <c r="J147" s="171">
        <f t="shared" si="5"/>
        <v>0</v>
      </c>
      <c r="K147" s="173"/>
      <c r="L147" s="30"/>
      <c r="M147" s="174" t="s">
        <v>1</v>
      </c>
      <c r="N147" s="175" t="s">
        <v>40</v>
      </c>
      <c r="O147" s="58"/>
      <c r="P147" s="176">
        <f t="shared" si="6"/>
        <v>0</v>
      </c>
      <c r="Q147" s="176">
        <v>0</v>
      </c>
      <c r="R147" s="176">
        <f t="shared" si="7"/>
        <v>0</v>
      </c>
      <c r="S147" s="176">
        <v>0</v>
      </c>
      <c r="T147" s="177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8" t="s">
        <v>154</v>
      </c>
      <c r="AT147" s="178" t="s">
        <v>150</v>
      </c>
      <c r="AU147" s="178" t="s">
        <v>87</v>
      </c>
      <c r="AY147" s="14" t="s">
        <v>148</v>
      </c>
      <c r="BE147" s="179">
        <f t="shared" si="9"/>
        <v>0</v>
      </c>
      <c r="BF147" s="179">
        <f t="shared" si="10"/>
        <v>0</v>
      </c>
      <c r="BG147" s="179">
        <f t="shared" si="11"/>
        <v>0</v>
      </c>
      <c r="BH147" s="179">
        <f t="shared" si="12"/>
        <v>0</v>
      </c>
      <c r="BI147" s="179">
        <f t="shared" si="13"/>
        <v>0</v>
      </c>
      <c r="BJ147" s="14" t="s">
        <v>87</v>
      </c>
      <c r="BK147" s="180">
        <f t="shared" si="14"/>
        <v>0</v>
      </c>
      <c r="BL147" s="14" t="s">
        <v>154</v>
      </c>
      <c r="BM147" s="178" t="s">
        <v>167</v>
      </c>
    </row>
    <row r="148" spans="1:65" s="2" customFormat="1" ht="33" customHeight="1">
      <c r="A148" s="29"/>
      <c r="B148" s="132"/>
      <c r="C148" s="167" t="s">
        <v>168</v>
      </c>
      <c r="D148" s="167" t="s">
        <v>150</v>
      </c>
      <c r="E148" s="168" t="s">
        <v>169</v>
      </c>
      <c r="F148" s="169" t="s">
        <v>170</v>
      </c>
      <c r="G148" s="170" t="s">
        <v>153</v>
      </c>
      <c r="H148" s="171">
        <v>127</v>
      </c>
      <c r="I148" s="172"/>
      <c r="J148" s="171">
        <f t="shared" si="5"/>
        <v>0</v>
      </c>
      <c r="K148" s="173"/>
      <c r="L148" s="30"/>
      <c r="M148" s="174" t="s">
        <v>1</v>
      </c>
      <c r="N148" s="175" t="s">
        <v>40</v>
      </c>
      <c r="O148" s="58"/>
      <c r="P148" s="176">
        <f t="shared" si="6"/>
        <v>0</v>
      </c>
      <c r="Q148" s="176">
        <v>0</v>
      </c>
      <c r="R148" s="176">
        <f t="shared" si="7"/>
        <v>0</v>
      </c>
      <c r="S148" s="176">
        <v>0</v>
      </c>
      <c r="T148" s="177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8" t="s">
        <v>154</v>
      </c>
      <c r="AT148" s="178" t="s">
        <v>150</v>
      </c>
      <c r="AU148" s="178" t="s">
        <v>87</v>
      </c>
      <c r="AY148" s="14" t="s">
        <v>148</v>
      </c>
      <c r="BE148" s="179">
        <f t="shared" si="9"/>
        <v>0</v>
      </c>
      <c r="BF148" s="179">
        <f t="shared" si="10"/>
        <v>0</v>
      </c>
      <c r="BG148" s="179">
        <f t="shared" si="11"/>
        <v>0</v>
      </c>
      <c r="BH148" s="179">
        <f t="shared" si="12"/>
        <v>0</v>
      </c>
      <c r="BI148" s="179">
        <f t="shared" si="13"/>
        <v>0</v>
      </c>
      <c r="BJ148" s="14" t="s">
        <v>87</v>
      </c>
      <c r="BK148" s="180">
        <f t="shared" si="14"/>
        <v>0</v>
      </c>
      <c r="BL148" s="14" t="s">
        <v>154</v>
      </c>
      <c r="BM148" s="178" t="s">
        <v>171</v>
      </c>
    </row>
    <row r="149" spans="1:65" s="2" customFormat="1" ht="24.2" customHeight="1">
      <c r="A149" s="29"/>
      <c r="B149" s="132"/>
      <c r="C149" s="167" t="s">
        <v>172</v>
      </c>
      <c r="D149" s="167" t="s">
        <v>150</v>
      </c>
      <c r="E149" s="168" t="s">
        <v>173</v>
      </c>
      <c r="F149" s="169" t="s">
        <v>174</v>
      </c>
      <c r="G149" s="170" t="s">
        <v>153</v>
      </c>
      <c r="H149" s="171">
        <v>762</v>
      </c>
      <c r="I149" s="172"/>
      <c r="J149" s="171">
        <f t="shared" si="5"/>
        <v>0</v>
      </c>
      <c r="K149" s="173"/>
      <c r="L149" s="30"/>
      <c r="M149" s="174" t="s">
        <v>1</v>
      </c>
      <c r="N149" s="175" t="s">
        <v>40</v>
      </c>
      <c r="O149" s="58"/>
      <c r="P149" s="176">
        <f t="shared" si="6"/>
        <v>0</v>
      </c>
      <c r="Q149" s="176">
        <v>0</v>
      </c>
      <c r="R149" s="176">
        <f t="shared" si="7"/>
        <v>0</v>
      </c>
      <c r="S149" s="176">
        <v>0</v>
      </c>
      <c r="T149" s="177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8" t="s">
        <v>154</v>
      </c>
      <c r="AT149" s="178" t="s">
        <v>150</v>
      </c>
      <c r="AU149" s="178" t="s">
        <v>87</v>
      </c>
      <c r="AY149" s="14" t="s">
        <v>148</v>
      </c>
      <c r="BE149" s="179">
        <f t="shared" si="9"/>
        <v>0</v>
      </c>
      <c r="BF149" s="179">
        <f t="shared" si="10"/>
        <v>0</v>
      </c>
      <c r="BG149" s="179">
        <f t="shared" si="11"/>
        <v>0</v>
      </c>
      <c r="BH149" s="179">
        <f t="shared" si="12"/>
        <v>0</v>
      </c>
      <c r="BI149" s="179">
        <f t="shared" si="13"/>
        <v>0</v>
      </c>
      <c r="BJ149" s="14" t="s">
        <v>87</v>
      </c>
      <c r="BK149" s="180">
        <f t="shared" si="14"/>
        <v>0</v>
      </c>
      <c r="BL149" s="14" t="s">
        <v>154</v>
      </c>
      <c r="BM149" s="178" t="s">
        <v>175</v>
      </c>
    </row>
    <row r="150" spans="1:65" s="2" customFormat="1" ht="37.9" customHeight="1">
      <c r="A150" s="29"/>
      <c r="B150" s="132"/>
      <c r="C150" s="167" t="s">
        <v>176</v>
      </c>
      <c r="D150" s="167" t="s">
        <v>150</v>
      </c>
      <c r="E150" s="168" t="s">
        <v>177</v>
      </c>
      <c r="F150" s="169" t="s">
        <v>178</v>
      </c>
      <c r="G150" s="170" t="s">
        <v>163</v>
      </c>
      <c r="H150" s="171">
        <v>698.78399999999999</v>
      </c>
      <c r="I150" s="172"/>
      <c r="J150" s="171">
        <f t="shared" si="5"/>
        <v>0</v>
      </c>
      <c r="K150" s="173"/>
      <c r="L150" s="30"/>
      <c r="M150" s="174" t="s">
        <v>1</v>
      </c>
      <c r="N150" s="175" t="s">
        <v>40</v>
      </c>
      <c r="O150" s="58"/>
      <c r="P150" s="176">
        <f t="shared" si="6"/>
        <v>0</v>
      </c>
      <c r="Q150" s="176">
        <v>0</v>
      </c>
      <c r="R150" s="176">
        <f t="shared" si="7"/>
        <v>0</v>
      </c>
      <c r="S150" s="176">
        <v>0</v>
      </c>
      <c r="T150" s="177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8" t="s">
        <v>154</v>
      </c>
      <c r="AT150" s="178" t="s">
        <v>150</v>
      </c>
      <c r="AU150" s="178" t="s">
        <v>87</v>
      </c>
      <c r="AY150" s="14" t="s">
        <v>148</v>
      </c>
      <c r="BE150" s="179">
        <f t="shared" si="9"/>
        <v>0</v>
      </c>
      <c r="BF150" s="179">
        <f t="shared" si="10"/>
        <v>0</v>
      </c>
      <c r="BG150" s="179">
        <f t="shared" si="11"/>
        <v>0</v>
      </c>
      <c r="BH150" s="179">
        <f t="shared" si="12"/>
        <v>0</v>
      </c>
      <c r="BI150" s="179">
        <f t="shared" si="13"/>
        <v>0</v>
      </c>
      <c r="BJ150" s="14" t="s">
        <v>87</v>
      </c>
      <c r="BK150" s="180">
        <f t="shared" si="14"/>
        <v>0</v>
      </c>
      <c r="BL150" s="14" t="s">
        <v>154</v>
      </c>
      <c r="BM150" s="178" t="s">
        <v>179</v>
      </c>
    </row>
    <row r="151" spans="1:65" s="2" customFormat="1" ht="24.2" customHeight="1">
      <c r="A151" s="29"/>
      <c r="B151" s="132"/>
      <c r="C151" s="167" t="s">
        <v>180</v>
      </c>
      <c r="D151" s="167" t="s">
        <v>150</v>
      </c>
      <c r="E151" s="168" t="s">
        <v>181</v>
      </c>
      <c r="F151" s="169" t="s">
        <v>182</v>
      </c>
      <c r="G151" s="170" t="s">
        <v>163</v>
      </c>
      <c r="H151" s="171">
        <v>698.78399999999999</v>
      </c>
      <c r="I151" s="172"/>
      <c r="J151" s="171">
        <f t="shared" si="5"/>
        <v>0</v>
      </c>
      <c r="K151" s="173"/>
      <c r="L151" s="30"/>
      <c r="M151" s="174" t="s">
        <v>1</v>
      </c>
      <c r="N151" s="175" t="s">
        <v>40</v>
      </c>
      <c r="O151" s="58"/>
      <c r="P151" s="176">
        <f t="shared" si="6"/>
        <v>0</v>
      </c>
      <c r="Q151" s="176">
        <v>0</v>
      </c>
      <c r="R151" s="176">
        <f t="shared" si="7"/>
        <v>0</v>
      </c>
      <c r="S151" s="176">
        <v>0</v>
      </c>
      <c r="T151" s="177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8" t="s">
        <v>154</v>
      </c>
      <c r="AT151" s="178" t="s">
        <v>150</v>
      </c>
      <c r="AU151" s="178" t="s">
        <v>87</v>
      </c>
      <c r="AY151" s="14" t="s">
        <v>148</v>
      </c>
      <c r="BE151" s="179">
        <f t="shared" si="9"/>
        <v>0</v>
      </c>
      <c r="BF151" s="179">
        <f t="shared" si="10"/>
        <v>0</v>
      </c>
      <c r="BG151" s="179">
        <f t="shared" si="11"/>
        <v>0</v>
      </c>
      <c r="BH151" s="179">
        <f t="shared" si="12"/>
        <v>0</v>
      </c>
      <c r="BI151" s="179">
        <f t="shared" si="13"/>
        <v>0</v>
      </c>
      <c r="BJ151" s="14" t="s">
        <v>87</v>
      </c>
      <c r="BK151" s="180">
        <f t="shared" si="14"/>
        <v>0</v>
      </c>
      <c r="BL151" s="14" t="s">
        <v>154</v>
      </c>
      <c r="BM151" s="178" t="s">
        <v>183</v>
      </c>
    </row>
    <row r="152" spans="1:65" s="2" customFormat="1" ht="21.75" customHeight="1">
      <c r="A152" s="29"/>
      <c r="B152" s="132"/>
      <c r="C152" s="167" t="s">
        <v>184</v>
      </c>
      <c r="D152" s="167" t="s">
        <v>150</v>
      </c>
      <c r="E152" s="168" t="s">
        <v>185</v>
      </c>
      <c r="F152" s="169" t="s">
        <v>186</v>
      </c>
      <c r="G152" s="170" t="s">
        <v>163</v>
      </c>
      <c r="H152" s="171">
        <v>840.28399999999999</v>
      </c>
      <c r="I152" s="172"/>
      <c r="J152" s="171">
        <f t="shared" si="5"/>
        <v>0</v>
      </c>
      <c r="K152" s="173"/>
      <c r="L152" s="30"/>
      <c r="M152" s="174" t="s">
        <v>1</v>
      </c>
      <c r="N152" s="175" t="s">
        <v>40</v>
      </c>
      <c r="O152" s="58"/>
      <c r="P152" s="176">
        <f t="shared" si="6"/>
        <v>0</v>
      </c>
      <c r="Q152" s="176">
        <v>0</v>
      </c>
      <c r="R152" s="176">
        <f t="shared" si="7"/>
        <v>0</v>
      </c>
      <c r="S152" s="176">
        <v>0</v>
      </c>
      <c r="T152" s="177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8" t="s">
        <v>154</v>
      </c>
      <c r="AT152" s="178" t="s">
        <v>150</v>
      </c>
      <c r="AU152" s="178" t="s">
        <v>87</v>
      </c>
      <c r="AY152" s="14" t="s">
        <v>148</v>
      </c>
      <c r="BE152" s="179">
        <f t="shared" si="9"/>
        <v>0</v>
      </c>
      <c r="BF152" s="179">
        <f t="shared" si="10"/>
        <v>0</v>
      </c>
      <c r="BG152" s="179">
        <f t="shared" si="11"/>
        <v>0</v>
      </c>
      <c r="BH152" s="179">
        <f t="shared" si="12"/>
        <v>0</v>
      </c>
      <c r="BI152" s="179">
        <f t="shared" si="13"/>
        <v>0</v>
      </c>
      <c r="BJ152" s="14" t="s">
        <v>87</v>
      </c>
      <c r="BK152" s="180">
        <f t="shared" si="14"/>
        <v>0</v>
      </c>
      <c r="BL152" s="14" t="s">
        <v>154</v>
      </c>
      <c r="BM152" s="178" t="s">
        <v>187</v>
      </c>
    </row>
    <row r="153" spans="1:65" s="2" customFormat="1" ht="24.2" customHeight="1">
      <c r="A153" s="29"/>
      <c r="B153" s="132"/>
      <c r="C153" s="167" t="s">
        <v>188</v>
      </c>
      <c r="D153" s="167" t="s">
        <v>150</v>
      </c>
      <c r="E153" s="168" t="s">
        <v>189</v>
      </c>
      <c r="F153" s="169" t="s">
        <v>190</v>
      </c>
      <c r="G153" s="170" t="s">
        <v>163</v>
      </c>
      <c r="H153" s="171">
        <v>698.78399999999999</v>
      </c>
      <c r="I153" s="172"/>
      <c r="J153" s="171">
        <f t="shared" si="5"/>
        <v>0</v>
      </c>
      <c r="K153" s="173"/>
      <c r="L153" s="30"/>
      <c r="M153" s="174" t="s">
        <v>1</v>
      </c>
      <c r="N153" s="175" t="s">
        <v>40</v>
      </c>
      <c r="O153" s="58"/>
      <c r="P153" s="176">
        <f t="shared" si="6"/>
        <v>0</v>
      </c>
      <c r="Q153" s="176">
        <v>0</v>
      </c>
      <c r="R153" s="176">
        <f t="shared" si="7"/>
        <v>0</v>
      </c>
      <c r="S153" s="176">
        <v>0</v>
      </c>
      <c r="T153" s="177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8" t="s">
        <v>154</v>
      </c>
      <c r="AT153" s="178" t="s">
        <v>150</v>
      </c>
      <c r="AU153" s="178" t="s">
        <v>87</v>
      </c>
      <c r="AY153" s="14" t="s">
        <v>148</v>
      </c>
      <c r="BE153" s="179">
        <f t="shared" si="9"/>
        <v>0</v>
      </c>
      <c r="BF153" s="179">
        <f t="shared" si="10"/>
        <v>0</v>
      </c>
      <c r="BG153" s="179">
        <f t="shared" si="11"/>
        <v>0</v>
      </c>
      <c r="BH153" s="179">
        <f t="shared" si="12"/>
        <v>0</v>
      </c>
      <c r="BI153" s="179">
        <f t="shared" si="13"/>
        <v>0</v>
      </c>
      <c r="BJ153" s="14" t="s">
        <v>87</v>
      </c>
      <c r="BK153" s="180">
        <f t="shared" si="14"/>
        <v>0</v>
      </c>
      <c r="BL153" s="14" t="s">
        <v>154</v>
      </c>
      <c r="BM153" s="178" t="s">
        <v>191</v>
      </c>
    </row>
    <row r="154" spans="1:65" s="2" customFormat="1" ht="24.2" customHeight="1">
      <c r="A154" s="29"/>
      <c r="B154" s="132"/>
      <c r="C154" s="167" t="s">
        <v>192</v>
      </c>
      <c r="D154" s="167" t="s">
        <v>150</v>
      </c>
      <c r="E154" s="168" t="s">
        <v>193</v>
      </c>
      <c r="F154" s="169" t="s">
        <v>194</v>
      </c>
      <c r="G154" s="170" t="s">
        <v>163</v>
      </c>
      <c r="H154" s="171">
        <v>70.75</v>
      </c>
      <c r="I154" s="172"/>
      <c r="J154" s="171">
        <f t="shared" si="5"/>
        <v>0</v>
      </c>
      <c r="K154" s="173"/>
      <c r="L154" s="30"/>
      <c r="M154" s="174" t="s">
        <v>1</v>
      </c>
      <c r="N154" s="175" t="s">
        <v>40</v>
      </c>
      <c r="O154" s="58"/>
      <c r="P154" s="176">
        <f t="shared" si="6"/>
        <v>0</v>
      </c>
      <c r="Q154" s="176">
        <v>0</v>
      </c>
      <c r="R154" s="176">
        <f t="shared" si="7"/>
        <v>0</v>
      </c>
      <c r="S154" s="176">
        <v>0</v>
      </c>
      <c r="T154" s="177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8" t="s">
        <v>154</v>
      </c>
      <c r="AT154" s="178" t="s">
        <v>150</v>
      </c>
      <c r="AU154" s="178" t="s">
        <v>87</v>
      </c>
      <c r="AY154" s="14" t="s">
        <v>148</v>
      </c>
      <c r="BE154" s="179">
        <f t="shared" si="9"/>
        <v>0</v>
      </c>
      <c r="BF154" s="179">
        <f t="shared" si="10"/>
        <v>0</v>
      </c>
      <c r="BG154" s="179">
        <f t="shared" si="11"/>
        <v>0</v>
      </c>
      <c r="BH154" s="179">
        <f t="shared" si="12"/>
        <v>0</v>
      </c>
      <c r="BI154" s="179">
        <f t="shared" si="13"/>
        <v>0</v>
      </c>
      <c r="BJ154" s="14" t="s">
        <v>87</v>
      </c>
      <c r="BK154" s="180">
        <f t="shared" si="14"/>
        <v>0</v>
      </c>
      <c r="BL154" s="14" t="s">
        <v>154</v>
      </c>
      <c r="BM154" s="178" t="s">
        <v>195</v>
      </c>
    </row>
    <row r="155" spans="1:65" s="2" customFormat="1" ht="24.2" customHeight="1">
      <c r="A155" s="29"/>
      <c r="B155" s="132"/>
      <c r="C155" s="167" t="s">
        <v>196</v>
      </c>
      <c r="D155" s="167" t="s">
        <v>150</v>
      </c>
      <c r="E155" s="168" t="s">
        <v>197</v>
      </c>
      <c r="F155" s="169" t="s">
        <v>198</v>
      </c>
      <c r="G155" s="170" t="s">
        <v>153</v>
      </c>
      <c r="H155" s="171">
        <v>655</v>
      </c>
      <c r="I155" s="172"/>
      <c r="J155" s="171">
        <f t="shared" si="5"/>
        <v>0</v>
      </c>
      <c r="K155" s="173"/>
      <c r="L155" s="30"/>
      <c r="M155" s="174" t="s">
        <v>1</v>
      </c>
      <c r="N155" s="175" t="s">
        <v>40</v>
      </c>
      <c r="O155" s="58"/>
      <c r="P155" s="176">
        <f t="shared" si="6"/>
        <v>0</v>
      </c>
      <c r="Q155" s="176">
        <v>0</v>
      </c>
      <c r="R155" s="176">
        <f t="shared" si="7"/>
        <v>0</v>
      </c>
      <c r="S155" s="176">
        <v>0</v>
      </c>
      <c r="T155" s="177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8" t="s">
        <v>154</v>
      </c>
      <c r="AT155" s="178" t="s">
        <v>150</v>
      </c>
      <c r="AU155" s="178" t="s">
        <v>87</v>
      </c>
      <c r="AY155" s="14" t="s">
        <v>148</v>
      </c>
      <c r="BE155" s="179">
        <f t="shared" si="9"/>
        <v>0</v>
      </c>
      <c r="BF155" s="179">
        <f t="shared" si="10"/>
        <v>0</v>
      </c>
      <c r="BG155" s="179">
        <f t="shared" si="11"/>
        <v>0</v>
      </c>
      <c r="BH155" s="179">
        <f t="shared" si="12"/>
        <v>0</v>
      </c>
      <c r="BI155" s="179">
        <f t="shared" si="13"/>
        <v>0</v>
      </c>
      <c r="BJ155" s="14" t="s">
        <v>87</v>
      </c>
      <c r="BK155" s="180">
        <f t="shared" si="14"/>
        <v>0</v>
      </c>
      <c r="BL155" s="14" t="s">
        <v>154</v>
      </c>
      <c r="BM155" s="178" t="s">
        <v>199</v>
      </c>
    </row>
    <row r="156" spans="1:65" s="2" customFormat="1" ht="16.5" customHeight="1">
      <c r="A156" s="29"/>
      <c r="B156" s="132"/>
      <c r="C156" s="181" t="s">
        <v>200</v>
      </c>
      <c r="D156" s="181" t="s">
        <v>201</v>
      </c>
      <c r="E156" s="182" t="s">
        <v>202</v>
      </c>
      <c r="F156" s="183" t="s">
        <v>203</v>
      </c>
      <c r="G156" s="184" t="s">
        <v>204</v>
      </c>
      <c r="H156" s="185">
        <v>20.239999999999998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40</v>
      </c>
      <c r="O156" s="58"/>
      <c r="P156" s="176">
        <f t="shared" si="6"/>
        <v>0</v>
      </c>
      <c r="Q156" s="176">
        <v>0</v>
      </c>
      <c r="R156" s="176">
        <f t="shared" si="7"/>
        <v>0</v>
      </c>
      <c r="S156" s="176">
        <v>0</v>
      </c>
      <c r="T156" s="177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8" t="s">
        <v>180</v>
      </c>
      <c r="AT156" s="178" t="s">
        <v>201</v>
      </c>
      <c r="AU156" s="178" t="s">
        <v>87</v>
      </c>
      <c r="AY156" s="14" t="s">
        <v>148</v>
      </c>
      <c r="BE156" s="179">
        <f t="shared" si="9"/>
        <v>0</v>
      </c>
      <c r="BF156" s="179">
        <f t="shared" si="10"/>
        <v>0</v>
      </c>
      <c r="BG156" s="179">
        <f t="shared" si="11"/>
        <v>0</v>
      </c>
      <c r="BH156" s="179">
        <f t="shared" si="12"/>
        <v>0</v>
      </c>
      <c r="BI156" s="179">
        <f t="shared" si="13"/>
        <v>0</v>
      </c>
      <c r="BJ156" s="14" t="s">
        <v>87</v>
      </c>
      <c r="BK156" s="180">
        <f t="shared" si="14"/>
        <v>0</v>
      </c>
      <c r="BL156" s="14" t="s">
        <v>154</v>
      </c>
      <c r="BM156" s="178" t="s">
        <v>205</v>
      </c>
    </row>
    <row r="157" spans="1:65" s="2" customFormat="1" ht="24.2" customHeight="1">
      <c r="A157" s="29"/>
      <c r="B157" s="132"/>
      <c r="C157" s="167" t="s">
        <v>206</v>
      </c>
      <c r="D157" s="167" t="s">
        <v>150</v>
      </c>
      <c r="E157" s="168" t="s">
        <v>207</v>
      </c>
      <c r="F157" s="169" t="s">
        <v>208</v>
      </c>
      <c r="G157" s="170" t="s">
        <v>153</v>
      </c>
      <c r="H157" s="171">
        <v>668</v>
      </c>
      <c r="I157" s="172"/>
      <c r="J157" s="171">
        <f t="shared" si="5"/>
        <v>0</v>
      </c>
      <c r="K157" s="173"/>
      <c r="L157" s="30"/>
      <c r="M157" s="174" t="s">
        <v>1</v>
      </c>
      <c r="N157" s="175" t="s">
        <v>40</v>
      </c>
      <c r="O157" s="58"/>
      <c r="P157" s="176">
        <f t="shared" si="6"/>
        <v>0</v>
      </c>
      <c r="Q157" s="176">
        <v>0</v>
      </c>
      <c r="R157" s="176">
        <f t="shared" si="7"/>
        <v>0</v>
      </c>
      <c r="S157" s="176">
        <v>0</v>
      </c>
      <c r="T157" s="177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8" t="s">
        <v>154</v>
      </c>
      <c r="AT157" s="178" t="s">
        <v>150</v>
      </c>
      <c r="AU157" s="178" t="s">
        <v>87</v>
      </c>
      <c r="AY157" s="14" t="s">
        <v>148</v>
      </c>
      <c r="BE157" s="179">
        <f t="shared" si="9"/>
        <v>0</v>
      </c>
      <c r="BF157" s="179">
        <f t="shared" si="10"/>
        <v>0</v>
      </c>
      <c r="BG157" s="179">
        <f t="shared" si="11"/>
        <v>0</v>
      </c>
      <c r="BH157" s="179">
        <f t="shared" si="12"/>
        <v>0</v>
      </c>
      <c r="BI157" s="179">
        <f t="shared" si="13"/>
        <v>0</v>
      </c>
      <c r="BJ157" s="14" t="s">
        <v>87</v>
      </c>
      <c r="BK157" s="180">
        <f t="shared" si="14"/>
        <v>0</v>
      </c>
      <c r="BL157" s="14" t="s">
        <v>154</v>
      </c>
      <c r="BM157" s="178" t="s">
        <v>209</v>
      </c>
    </row>
    <row r="158" spans="1:65" s="2" customFormat="1" ht="16.5" customHeight="1">
      <c r="A158" s="29"/>
      <c r="B158" s="132"/>
      <c r="C158" s="181" t="s">
        <v>210</v>
      </c>
      <c r="D158" s="181" t="s">
        <v>201</v>
      </c>
      <c r="E158" s="182" t="s">
        <v>211</v>
      </c>
      <c r="F158" s="183" t="s">
        <v>212</v>
      </c>
      <c r="G158" s="184" t="s">
        <v>204</v>
      </c>
      <c r="H158" s="185">
        <v>20.640999999999998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40</v>
      </c>
      <c r="O158" s="58"/>
      <c r="P158" s="176">
        <f t="shared" si="6"/>
        <v>0</v>
      </c>
      <c r="Q158" s="176">
        <v>0</v>
      </c>
      <c r="R158" s="176">
        <f t="shared" si="7"/>
        <v>0</v>
      </c>
      <c r="S158" s="176">
        <v>0</v>
      </c>
      <c r="T158" s="177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8" t="s">
        <v>180</v>
      </c>
      <c r="AT158" s="178" t="s">
        <v>201</v>
      </c>
      <c r="AU158" s="178" t="s">
        <v>87</v>
      </c>
      <c r="AY158" s="14" t="s">
        <v>148</v>
      </c>
      <c r="BE158" s="179">
        <f t="shared" si="9"/>
        <v>0</v>
      </c>
      <c r="BF158" s="179">
        <f t="shared" si="10"/>
        <v>0</v>
      </c>
      <c r="BG158" s="179">
        <f t="shared" si="11"/>
        <v>0</v>
      </c>
      <c r="BH158" s="179">
        <f t="shared" si="12"/>
        <v>0</v>
      </c>
      <c r="BI158" s="179">
        <f t="shared" si="13"/>
        <v>0</v>
      </c>
      <c r="BJ158" s="14" t="s">
        <v>87</v>
      </c>
      <c r="BK158" s="180">
        <f t="shared" si="14"/>
        <v>0</v>
      </c>
      <c r="BL158" s="14" t="s">
        <v>154</v>
      </c>
      <c r="BM158" s="178" t="s">
        <v>213</v>
      </c>
    </row>
    <row r="159" spans="1:65" s="2" customFormat="1" ht="21.75" customHeight="1">
      <c r="A159" s="29"/>
      <c r="B159" s="132"/>
      <c r="C159" s="167" t="s">
        <v>214</v>
      </c>
      <c r="D159" s="167" t="s">
        <v>150</v>
      </c>
      <c r="E159" s="168" t="s">
        <v>215</v>
      </c>
      <c r="F159" s="169" t="s">
        <v>216</v>
      </c>
      <c r="G159" s="170" t="s">
        <v>153</v>
      </c>
      <c r="H159" s="171">
        <v>1828.11</v>
      </c>
      <c r="I159" s="172"/>
      <c r="J159" s="171">
        <f t="shared" si="5"/>
        <v>0</v>
      </c>
      <c r="K159" s="173"/>
      <c r="L159" s="30"/>
      <c r="M159" s="174" t="s">
        <v>1</v>
      </c>
      <c r="N159" s="175" t="s">
        <v>40</v>
      </c>
      <c r="O159" s="58"/>
      <c r="P159" s="176">
        <f t="shared" si="6"/>
        <v>0</v>
      </c>
      <c r="Q159" s="176">
        <v>0</v>
      </c>
      <c r="R159" s="176">
        <f t="shared" si="7"/>
        <v>0</v>
      </c>
      <c r="S159" s="176">
        <v>0</v>
      </c>
      <c r="T159" s="177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8" t="s">
        <v>154</v>
      </c>
      <c r="AT159" s="178" t="s">
        <v>150</v>
      </c>
      <c r="AU159" s="178" t="s">
        <v>87</v>
      </c>
      <c r="AY159" s="14" t="s">
        <v>148</v>
      </c>
      <c r="BE159" s="179">
        <f t="shared" si="9"/>
        <v>0</v>
      </c>
      <c r="BF159" s="179">
        <f t="shared" si="10"/>
        <v>0</v>
      </c>
      <c r="BG159" s="179">
        <f t="shared" si="11"/>
        <v>0</v>
      </c>
      <c r="BH159" s="179">
        <f t="shared" si="12"/>
        <v>0</v>
      </c>
      <c r="BI159" s="179">
        <f t="shared" si="13"/>
        <v>0</v>
      </c>
      <c r="BJ159" s="14" t="s">
        <v>87</v>
      </c>
      <c r="BK159" s="180">
        <f t="shared" si="14"/>
        <v>0</v>
      </c>
      <c r="BL159" s="14" t="s">
        <v>154</v>
      </c>
      <c r="BM159" s="178" t="s">
        <v>217</v>
      </c>
    </row>
    <row r="160" spans="1:65" s="2" customFormat="1" ht="24.2" customHeight="1">
      <c r="A160" s="29"/>
      <c r="B160" s="132"/>
      <c r="C160" s="167" t="s">
        <v>218</v>
      </c>
      <c r="D160" s="167" t="s">
        <v>150</v>
      </c>
      <c r="E160" s="168" t="s">
        <v>219</v>
      </c>
      <c r="F160" s="169" t="s">
        <v>220</v>
      </c>
      <c r="G160" s="170" t="s">
        <v>153</v>
      </c>
      <c r="H160" s="171">
        <v>655</v>
      </c>
      <c r="I160" s="172"/>
      <c r="J160" s="171">
        <f t="shared" si="5"/>
        <v>0</v>
      </c>
      <c r="K160" s="173"/>
      <c r="L160" s="30"/>
      <c r="M160" s="174" t="s">
        <v>1</v>
      </c>
      <c r="N160" s="175" t="s">
        <v>40</v>
      </c>
      <c r="O160" s="58"/>
      <c r="P160" s="176">
        <f t="shared" si="6"/>
        <v>0</v>
      </c>
      <c r="Q160" s="176">
        <v>0</v>
      </c>
      <c r="R160" s="176">
        <f t="shared" si="7"/>
        <v>0</v>
      </c>
      <c r="S160" s="176">
        <v>0</v>
      </c>
      <c r="T160" s="177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8" t="s">
        <v>154</v>
      </c>
      <c r="AT160" s="178" t="s">
        <v>150</v>
      </c>
      <c r="AU160" s="178" t="s">
        <v>87</v>
      </c>
      <c r="AY160" s="14" t="s">
        <v>148</v>
      </c>
      <c r="BE160" s="179">
        <f t="shared" si="9"/>
        <v>0</v>
      </c>
      <c r="BF160" s="179">
        <f t="shared" si="10"/>
        <v>0</v>
      </c>
      <c r="BG160" s="179">
        <f t="shared" si="11"/>
        <v>0</v>
      </c>
      <c r="BH160" s="179">
        <f t="shared" si="12"/>
        <v>0</v>
      </c>
      <c r="BI160" s="179">
        <f t="shared" si="13"/>
        <v>0</v>
      </c>
      <c r="BJ160" s="14" t="s">
        <v>87</v>
      </c>
      <c r="BK160" s="180">
        <f t="shared" si="14"/>
        <v>0</v>
      </c>
      <c r="BL160" s="14" t="s">
        <v>154</v>
      </c>
      <c r="BM160" s="178" t="s">
        <v>221</v>
      </c>
    </row>
    <row r="161" spans="1:65" s="2" customFormat="1" ht="24.2" customHeight="1">
      <c r="A161" s="29"/>
      <c r="B161" s="132"/>
      <c r="C161" s="167" t="s">
        <v>222</v>
      </c>
      <c r="D161" s="167" t="s">
        <v>150</v>
      </c>
      <c r="E161" s="168" t="s">
        <v>223</v>
      </c>
      <c r="F161" s="169" t="s">
        <v>224</v>
      </c>
      <c r="G161" s="170" t="s">
        <v>153</v>
      </c>
      <c r="H161" s="171">
        <v>668</v>
      </c>
      <c r="I161" s="172"/>
      <c r="J161" s="171">
        <f t="shared" si="5"/>
        <v>0</v>
      </c>
      <c r="K161" s="173"/>
      <c r="L161" s="30"/>
      <c r="M161" s="174" t="s">
        <v>1</v>
      </c>
      <c r="N161" s="175" t="s">
        <v>40</v>
      </c>
      <c r="O161" s="58"/>
      <c r="P161" s="176">
        <f t="shared" si="6"/>
        <v>0</v>
      </c>
      <c r="Q161" s="176">
        <v>0</v>
      </c>
      <c r="R161" s="176">
        <f t="shared" si="7"/>
        <v>0</v>
      </c>
      <c r="S161" s="176">
        <v>0</v>
      </c>
      <c r="T161" s="177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8" t="s">
        <v>154</v>
      </c>
      <c r="AT161" s="178" t="s">
        <v>150</v>
      </c>
      <c r="AU161" s="178" t="s">
        <v>87</v>
      </c>
      <c r="AY161" s="14" t="s">
        <v>148</v>
      </c>
      <c r="BE161" s="179">
        <f t="shared" si="9"/>
        <v>0</v>
      </c>
      <c r="BF161" s="179">
        <f t="shared" si="10"/>
        <v>0</v>
      </c>
      <c r="BG161" s="179">
        <f t="shared" si="11"/>
        <v>0</v>
      </c>
      <c r="BH161" s="179">
        <f t="shared" si="12"/>
        <v>0</v>
      </c>
      <c r="BI161" s="179">
        <f t="shared" si="13"/>
        <v>0</v>
      </c>
      <c r="BJ161" s="14" t="s">
        <v>87</v>
      </c>
      <c r="BK161" s="180">
        <f t="shared" si="14"/>
        <v>0</v>
      </c>
      <c r="BL161" s="14" t="s">
        <v>154</v>
      </c>
      <c r="BM161" s="178" t="s">
        <v>225</v>
      </c>
    </row>
    <row r="162" spans="1:65" s="2" customFormat="1" ht="16.5" customHeight="1">
      <c r="A162" s="29"/>
      <c r="B162" s="132"/>
      <c r="C162" s="181" t="s">
        <v>226</v>
      </c>
      <c r="D162" s="181" t="s">
        <v>201</v>
      </c>
      <c r="E162" s="182" t="s">
        <v>227</v>
      </c>
      <c r="F162" s="183" t="s">
        <v>228</v>
      </c>
      <c r="G162" s="184" t="s">
        <v>229</v>
      </c>
      <c r="H162" s="185">
        <v>77.488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40</v>
      </c>
      <c r="O162" s="58"/>
      <c r="P162" s="176">
        <f t="shared" si="6"/>
        <v>0</v>
      </c>
      <c r="Q162" s="176">
        <v>0</v>
      </c>
      <c r="R162" s="176">
        <f t="shared" si="7"/>
        <v>0</v>
      </c>
      <c r="S162" s="176">
        <v>0</v>
      </c>
      <c r="T162" s="177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8" t="s">
        <v>180</v>
      </c>
      <c r="AT162" s="178" t="s">
        <v>201</v>
      </c>
      <c r="AU162" s="178" t="s">
        <v>87</v>
      </c>
      <c r="AY162" s="14" t="s">
        <v>148</v>
      </c>
      <c r="BE162" s="179">
        <f t="shared" si="9"/>
        <v>0</v>
      </c>
      <c r="BF162" s="179">
        <f t="shared" si="10"/>
        <v>0</v>
      </c>
      <c r="BG162" s="179">
        <f t="shared" si="11"/>
        <v>0</v>
      </c>
      <c r="BH162" s="179">
        <f t="shared" si="12"/>
        <v>0</v>
      </c>
      <c r="BI162" s="179">
        <f t="shared" si="13"/>
        <v>0</v>
      </c>
      <c r="BJ162" s="14" t="s">
        <v>87</v>
      </c>
      <c r="BK162" s="180">
        <f t="shared" si="14"/>
        <v>0</v>
      </c>
      <c r="BL162" s="14" t="s">
        <v>154</v>
      </c>
      <c r="BM162" s="178" t="s">
        <v>230</v>
      </c>
    </row>
    <row r="163" spans="1:65" s="2" customFormat="1" ht="24.2" customHeight="1">
      <c r="A163" s="29"/>
      <c r="B163" s="132"/>
      <c r="C163" s="167" t="s">
        <v>7</v>
      </c>
      <c r="D163" s="167" t="s">
        <v>150</v>
      </c>
      <c r="E163" s="168" t="s">
        <v>231</v>
      </c>
      <c r="F163" s="169" t="s">
        <v>232</v>
      </c>
      <c r="G163" s="170" t="s">
        <v>153</v>
      </c>
      <c r="H163" s="171">
        <v>668</v>
      </c>
      <c r="I163" s="172"/>
      <c r="J163" s="171">
        <f t="shared" si="5"/>
        <v>0</v>
      </c>
      <c r="K163" s="173"/>
      <c r="L163" s="30"/>
      <c r="M163" s="174" t="s">
        <v>1</v>
      </c>
      <c r="N163" s="175" t="s">
        <v>40</v>
      </c>
      <c r="O163" s="58"/>
      <c r="P163" s="176">
        <f t="shared" si="6"/>
        <v>0</v>
      </c>
      <c r="Q163" s="176">
        <v>0</v>
      </c>
      <c r="R163" s="176">
        <f t="shared" si="7"/>
        <v>0</v>
      </c>
      <c r="S163" s="176">
        <v>0</v>
      </c>
      <c r="T163" s="177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8" t="s">
        <v>154</v>
      </c>
      <c r="AT163" s="178" t="s">
        <v>150</v>
      </c>
      <c r="AU163" s="178" t="s">
        <v>87</v>
      </c>
      <c r="AY163" s="14" t="s">
        <v>148</v>
      </c>
      <c r="BE163" s="179">
        <f t="shared" si="9"/>
        <v>0</v>
      </c>
      <c r="BF163" s="179">
        <f t="shared" si="10"/>
        <v>0</v>
      </c>
      <c r="BG163" s="179">
        <f t="shared" si="11"/>
        <v>0</v>
      </c>
      <c r="BH163" s="179">
        <f t="shared" si="12"/>
        <v>0</v>
      </c>
      <c r="BI163" s="179">
        <f t="shared" si="13"/>
        <v>0</v>
      </c>
      <c r="BJ163" s="14" t="s">
        <v>87</v>
      </c>
      <c r="BK163" s="180">
        <f t="shared" si="14"/>
        <v>0</v>
      </c>
      <c r="BL163" s="14" t="s">
        <v>154</v>
      </c>
      <c r="BM163" s="178" t="s">
        <v>233</v>
      </c>
    </row>
    <row r="164" spans="1:65" s="2" customFormat="1" ht="24.2" customHeight="1">
      <c r="A164" s="29"/>
      <c r="B164" s="132"/>
      <c r="C164" s="181" t="s">
        <v>234</v>
      </c>
      <c r="D164" s="181" t="s">
        <v>201</v>
      </c>
      <c r="E164" s="182" t="s">
        <v>235</v>
      </c>
      <c r="F164" s="183" t="s">
        <v>236</v>
      </c>
      <c r="G164" s="184" t="s">
        <v>229</v>
      </c>
      <c r="H164" s="185">
        <v>0.13400000000000001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40</v>
      </c>
      <c r="O164" s="58"/>
      <c r="P164" s="176">
        <f t="shared" si="6"/>
        <v>0</v>
      </c>
      <c r="Q164" s="176">
        <v>0</v>
      </c>
      <c r="R164" s="176">
        <f t="shared" si="7"/>
        <v>0</v>
      </c>
      <c r="S164" s="176">
        <v>0</v>
      </c>
      <c r="T164" s="177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8" t="s">
        <v>180</v>
      </c>
      <c r="AT164" s="178" t="s">
        <v>201</v>
      </c>
      <c r="AU164" s="178" t="s">
        <v>87</v>
      </c>
      <c r="AY164" s="14" t="s">
        <v>148</v>
      </c>
      <c r="BE164" s="179">
        <f t="shared" si="9"/>
        <v>0</v>
      </c>
      <c r="BF164" s="179">
        <f t="shared" si="10"/>
        <v>0</v>
      </c>
      <c r="BG164" s="179">
        <f t="shared" si="11"/>
        <v>0</v>
      </c>
      <c r="BH164" s="179">
        <f t="shared" si="12"/>
        <v>0</v>
      </c>
      <c r="BI164" s="179">
        <f t="shared" si="13"/>
        <v>0</v>
      </c>
      <c r="BJ164" s="14" t="s">
        <v>87</v>
      </c>
      <c r="BK164" s="180">
        <f t="shared" si="14"/>
        <v>0</v>
      </c>
      <c r="BL164" s="14" t="s">
        <v>154</v>
      </c>
      <c r="BM164" s="178" t="s">
        <v>237</v>
      </c>
    </row>
    <row r="165" spans="1:65" s="12" customFormat="1" ht="22.9" customHeight="1">
      <c r="B165" s="154"/>
      <c r="D165" s="155" t="s">
        <v>73</v>
      </c>
      <c r="E165" s="165" t="s">
        <v>87</v>
      </c>
      <c r="F165" s="165" t="s">
        <v>238</v>
      </c>
      <c r="I165" s="157"/>
      <c r="J165" s="166">
        <f>BK165</f>
        <v>0</v>
      </c>
      <c r="L165" s="154"/>
      <c r="M165" s="159"/>
      <c r="N165" s="160"/>
      <c r="O165" s="160"/>
      <c r="P165" s="161">
        <f>P166</f>
        <v>0</v>
      </c>
      <c r="Q165" s="160"/>
      <c r="R165" s="161">
        <f>R166</f>
        <v>0</v>
      </c>
      <c r="S165" s="160"/>
      <c r="T165" s="162">
        <f>T166</f>
        <v>0</v>
      </c>
      <c r="AR165" s="155" t="s">
        <v>81</v>
      </c>
      <c r="AT165" s="163" t="s">
        <v>73</v>
      </c>
      <c r="AU165" s="163" t="s">
        <v>81</v>
      </c>
      <c r="AY165" s="155" t="s">
        <v>148</v>
      </c>
      <c r="BK165" s="164">
        <f>BK166</f>
        <v>0</v>
      </c>
    </row>
    <row r="166" spans="1:65" s="2" customFormat="1" ht="33" customHeight="1">
      <c r="A166" s="29"/>
      <c r="B166" s="132"/>
      <c r="C166" s="167" t="s">
        <v>239</v>
      </c>
      <c r="D166" s="167" t="s">
        <v>150</v>
      </c>
      <c r="E166" s="168" t="s">
        <v>240</v>
      </c>
      <c r="F166" s="169" t="s">
        <v>241</v>
      </c>
      <c r="G166" s="170" t="s">
        <v>153</v>
      </c>
      <c r="H166" s="171">
        <v>1828.11</v>
      </c>
      <c r="I166" s="172"/>
      <c r="J166" s="171">
        <f>ROUND(I166*H166,3)</f>
        <v>0</v>
      </c>
      <c r="K166" s="173"/>
      <c r="L166" s="30"/>
      <c r="M166" s="174" t="s">
        <v>1</v>
      </c>
      <c r="N166" s="175" t="s">
        <v>40</v>
      </c>
      <c r="O166" s="58"/>
      <c r="P166" s="176">
        <f>O166*H166</f>
        <v>0</v>
      </c>
      <c r="Q166" s="176">
        <v>0</v>
      </c>
      <c r="R166" s="176">
        <f>Q166*H166</f>
        <v>0</v>
      </c>
      <c r="S166" s="176">
        <v>0</v>
      </c>
      <c r="T166" s="177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8" t="s">
        <v>154</v>
      </c>
      <c r="AT166" s="178" t="s">
        <v>150</v>
      </c>
      <c r="AU166" s="178" t="s">
        <v>87</v>
      </c>
      <c r="AY166" s="14" t="s">
        <v>148</v>
      </c>
      <c r="BE166" s="179">
        <f>IF(N166="základná",J166,0)</f>
        <v>0</v>
      </c>
      <c r="BF166" s="179">
        <f>IF(N166="znížená",J166,0)</f>
        <v>0</v>
      </c>
      <c r="BG166" s="179">
        <f>IF(N166="zákl. prenesená",J166,0)</f>
        <v>0</v>
      </c>
      <c r="BH166" s="179">
        <f>IF(N166="zníž. prenesená",J166,0)</f>
        <v>0</v>
      </c>
      <c r="BI166" s="179">
        <f>IF(N166="nulová",J166,0)</f>
        <v>0</v>
      </c>
      <c r="BJ166" s="14" t="s">
        <v>87</v>
      </c>
      <c r="BK166" s="180">
        <f>ROUND(I166*H166,3)</f>
        <v>0</v>
      </c>
      <c r="BL166" s="14" t="s">
        <v>154</v>
      </c>
      <c r="BM166" s="178" t="s">
        <v>242</v>
      </c>
    </row>
    <row r="167" spans="1:65" s="12" customFormat="1" ht="22.9" customHeight="1">
      <c r="B167" s="154"/>
      <c r="D167" s="155" t="s">
        <v>73</v>
      </c>
      <c r="E167" s="165" t="s">
        <v>168</v>
      </c>
      <c r="F167" s="165" t="s">
        <v>243</v>
      </c>
      <c r="I167" s="157"/>
      <c r="J167" s="166">
        <f>BK167</f>
        <v>0</v>
      </c>
      <c r="L167" s="154"/>
      <c r="M167" s="159"/>
      <c r="N167" s="160"/>
      <c r="O167" s="160"/>
      <c r="P167" s="161">
        <f>SUM(P168:P182)</f>
        <v>0</v>
      </c>
      <c r="Q167" s="160"/>
      <c r="R167" s="161">
        <f>SUM(R168:R182)</f>
        <v>0</v>
      </c>
      <c r="S167" s="160"/>
      <c r="T167" s="162">
        <f>SUM(T168:T182)</f>
        <v>0</v>
      </c>
      <c r="AR167" s="155" t="s">
        <v>81</v>
      </c>
      <c r="AT167" s="163" t="s">
        <v>73</v>
      </c>
      <c r="AU167" s="163" t="s">
        <v>81</v>
      </c>
      <c r="AY167" s="155" t="s">
        <v>148</v>
      </c>
      <c r="BK167" s="164">
        <f>SUM(BK168:BK182)</f>
        <v>0</v>
      </c>
    </row>
    <row r="168" spans="1:65" s="2" customFormat="1" ht="33" customHeight="1">
      <c r="A168" s="29"/>
      <c r="B168" s="132"/>
      <c r="C168" s="167" t="s">
        <v>244</v>
      </c>
      <c r="D168" s="167" t="s">
        <v>150</v>
      </c>
      <c r="E168" s="168" t="s">
        <v>245</v>
      </c>
      <c r="F168" s="169" t="s">
        <v>246</v>
      </c>
      <c r="G168" s="170" t="s">
        <v>153</v>
      </c>
      <c r="H168" s="171">
        <v>24</v>
      </c>
      <c r="I168" s="172"/>
      <c r="J168" s="171">
        <f t="shared" ref="J168:J182" si="15">ROUND(I168*H168,3)</f>
        <v>0</v>
      </c>
      <c r="K168" s="173"/>
      <c r="L168" s="30"/>
      <c r="M168" s="174" t="s">
        <v>1</v>
      </c>
      <c r="N168" s="175" t="s">
        <v>40</v>
      </c>
      <c r="O168" s="58"/>
      <c r="P168" s="176">
        <f t="shared" ref="P168:P182" si="16">O168*H168</f>
        <v>0</v>
      </c>
      <c r="Q168" s="176">
        <v>0</v>
      </c>
      <c r="R168" s="176">
        <f t="shared" ref="R168:R182" si="17">Q168*H168</f>
        <v>0</v>
      </c>
      <c r="S168" s="176">
        <v>0</v>
      </c>
      <c r="T168" s="177">
        <f t="shared" ref="T168:T182" si="18"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8" t="s">
        <v>154</v>
      </c>
      <c r="AT168" s="178" t="s">
        <v>150</v>
      </c>
      <c r="AU168" s="178" t="s">
        <v>87</v>
      </c>
      <c r="AY168" s="14" t="s">
        <v>148</v>
      </c>
      <c r="BE168" s="179">
        <f t="shared" ref="BE168:BE182" si="19">IF(N168="základná",J168,0)</f>
        <v>0</v>
      </c>
      <c r="BF168" s="179">
        <f t="shared" ref="BF168:BF182" si="20">IF(N168="znížená",J168,0)</f>
        <v>0</v>
      </c>
      <c r="BG168" s="179">
        <f t="shared" ref="BG168:BG182" si="21">IF(N168="zákl. prenesená",J168,0)</f>
        <v>0</v>
      </c>
      <c r="BH168" s="179">
        <f t="shared" ref="BH168:BH182" si="22">IF(N168="zníž. prenesená",J168,0)</f>
        <v>0</v>
      </c>
      <c r="BI168" s="179">
        <f t="shared" ref="BI168:BI182" si="23">IF(N168="nulová",J168,0)</f>
        <v>0</v>
      </c>
      <c r="BJ168" s="14" t="s">
        <v>87</v>
      </c>
      <c r="BK168" s="180">
        <f t="shared" ref="BK168:BK182" si="24">ROUND(I168*H168,3)</f>
        <v>0</v>
      </c>
      <c r="BL168" s="14" t="s">
        <v>154</v>
      </c>
      <c r="BM168" s="178" t="s">
        <v>247</v>
      </c>
    </row>
    <row r="169" spans="1:65" s="2" customFormat="1" ht="21.75" customHeight="1">
      <c r="A169" s="29"/>
      <c r="B169" s="132"/>
      <c r="C169" s="181" t="s">
        <v>248</v>
      </c>
      <c r="D169" s="181" t="s">
        <v>201</v>
      </c>
      <c r="E169" s="182" t="s">
        <v>249</v>
      </c>
      <c r="F169" s="183" t="s">
        <v>250</v>
      </c>
      <c r="G169" s="184" t="s">
        <v>153</v>
      </c>
      <c r="H169" s="185">
        <v>24.48</v>
      </c>
      <c r="I169" s="186"/>
      <c r="J169" s="185">
        <f t="shared" si="15"/>
        <v>0</v>
      </c>
      <c r="K169" s="187"/>
      <c r="L169" s="188"/>
      <c r="M169" s="189" t="s">
        <v>1</v>
      </c>
      <c r="N169" s="190" t="s">
        <v>40</v>
      </c>
      <c r="O169" s="58"/>
      <c r="P169" s="176">
        <f t="shared" si="16"/>
        <v>0</v>
      </c>
      <c r="Q169" s="176">
        <v>0</v>
      </c>
      <c r="R169" s="176">
        <f t="shared" si="17"/>
        <v>0</v>
      </c>
      <c r="S169" s="176">
        <v>0</v>
      </c>
      <c r="T169" s="177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8" t="s">
        <v>180</v>
      </c>
      <c r="AT169" s="178" t="s">
        <v>201</v>
      </c>
      <c r="AU169" s="178" t="s">
        <v>87</v>
      </c>
      <c r="AY169" s="14" t="s">
        <v>148</v>
      </c>
      <c r="BE169" s="179">
        <f t="shared" si="19"/>
        <v>0</v>
      </c>
      <c r="BF169" s="179">
        <f t="shared" si="20"/>
        <v>0</v>
      </c>
      <c r="BG169" s="179">
        <f t="shared" si="21"/>
        <v>0</v>
      </c>
      <c r="BH169" s="179">
        <f t="shared" si="22"/>
        <v>0</v>
      </c>
      <c r="BI169" s="179">
        <f t="shared" si="23"/>
        <v>0</v>
      </c>
      <c r="BJ169" s="14" t="s">
        <v>87</v>
      </c>
      <c r="BK169" s="180">
        <f t="shared" si="24"/>
        <v>0</v>
      </c>
      <c r="BL169" s="14" t="s">
        <v>154</v>
      </c>
      <c r="BM169" s="178" t="s">
        <v>251</v>
      </c>
    </row>
    <row r="170" spans="1:65" s="2" customFormat="1" ht="24.2" customHeight="1">
      <c r="A170" s="29"/>
      <c r="B170" s="132"/>
      <c r="C170" s="167" t="s">
        <v>252</v>
      </c>
      <c r="D170" s="167" t="s">
        <v>150</v>
      </c>
      <c r="E170" s="168" t="s">
        <v>253</v>
      </c>
      <c r="F170" s="169" t="s">
        <v>254</v>
      </c>
      <c r="G170" s="170" t="s">
        <v>153</v>
      </c>
      <c r="H170" s="171">
        <v>24</v>
      </c>
      <c r="I170" s="172"/>
      <c r="J170" s="171">
        <f t="shared" si="15"/>
        <v>0</v>
      </c>
      <c r="K170" s="173"/>
      <c r="L170" s="30"/>
      <c r="M170" s="174" t="s">
        <v>1</v>
      </c>
      <c r="N170" s="175" t="s">
        <v>40</v>
      </c>
      <c r="O170" s="58"/>
      <c r="P170" s="176">
        <f t="shared" si="16"/>
        <v>0</v>
      </c>
      <c r="Q170" s="176">
        <v>0</v>
      </c>
      <c r="R170" s="176">
        <f t="shared" si="17"/>
        <v>0</v>
      </c>
      <c r="S170" s="176">
        <v>0</v>
      </c>
      <c r="T170" s="177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8" t="s">
        <v>154</v>
      </c>
      <c r="AT170" s="178" t="s">
        <v>150</v>
      </c>
      <c r="AU170" s="178" t="s">
        <v>87</v>
      </c>
      <c r="AY170" s="14" t="s">
        <v>148</v>
      </c>
      <c r="BE170" s="179">
        <f t="shared" si="19"/>
        <v>0</v>
      </c>
      <c r="BF170" s="179">
        <f t="shared" si="20"/>
        <v>0</v>
      </c>
      <c r="BG170" s="179">
        <f t="shared" si="21"/>
        <v>0</v>
      </c>
      <c r="BH170" s="179">
        <f t="shared" si="22"/>
        <v>0</v>
      </c>
      <c r="BI170" s="179">
        <f t="shared" si="23"/>
        <v>0</v>
      </c>
      <c r="BJ170" s="14" t="s">
        <v>87</v>
      </c>
      <c r="BK170" s="180">
        <f t="shared" si="24"/>
        <v>0</v>
      </c>
      <c r="BL170" s="14" t="s">
        <v>154</v>
      </c>
      <c r="BM170" s="178" t="s">
        <v>255</v>
      </c>
    </row>
    <row r="171" spans="1:65" s="2" customFormat="1" ht="16.5" customHeight="1">
      <c r="A171" s="29"/>
      <c r="B171" s="132"/>
      <c r="C171" s="181" t="s">
        <v>256</v>
      </c>
      <c r="D171" s="181" t="s">
        <v>201</v>
      </c>
      <c r="E171" s="182" t="s">
        <v>257</v>
      </c>
      <c r="F171" s="183" t="s">
        <v>258</v>
      </c>
      <c r="G171" s="184" t="s">
        <v>229</v>
      </c>
      <c r="H171" s="185">
        <v>12.023999999999999</v>
      </c>
      <c r="I171" s="186"/>
      <c r="J171" s="185">
        <f t="shared" si="15"/>
        <v>0</v>
      </c>
      <c r="K171" s="187"/>
      <c r="L171" s="188"/>
      <c r="M171" s="189" t="s">
        <v>1</v>
      </c>
      <c r="N171" s="190" t="s">
        <v>40</v>
      </c>
      <c r="O171" s="58"/>
      <c r="P171" s="176">
        <f t="shared" si="16"/>
        <v>0</v>
      </c>
      <c r="Q171" s="176">
        <v>0</v>
      </c>
      <c r="R171" s="176">
        <f t="shared" si="17"/>
        <v>0</v>
      </c>
      <c r="S171" s="176">
        <v>0</v>
      </c>
      <c r="T171" s="177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8" t="s">
        <v>180</v>
      </c>
      <c r="AT171" s="178" t="s">
        <v>201</v>
      </c>
      <c r="AU171" s="178" t="s">
        <v>87</v>
      </c>
      <c r="AY171" s="14" t="s">
        <v>148</v>
      </c>
      <c r="BE171" s="179">
        <f t="shared" si="19"/>
        <v>0</v>
      </c>
      <c r="BF171" s="179">
        <f t="shared" si="20"/>
        <v>0</v>
      </c>
      <c r="BG171" s="179">
        <f t="shared" si="21"/>
        <v>0</v>
      </c>
      <c r="BH171" s="179">
        <f t="shared" si="22"/>
        <v>0</v>
      </c>
      <c r="BI171" s="179">
        <f t="shared" si="23"/>
        <v>0</v>
      </c>
      <c r="BJ171" s="14" t="s">
        <v>87</v>
      </c>
      <c r="BK171" s="180">
        <f t="shared" si="24"/>
        <v>0</v>
      </c>
      <c r="BL171" s="14" t="s">
        <v>154</v>
      </c>
      <c r="BM171" s="178" t="s">
        <v>259</v>
      </c>
    </row>
    <row r="172" spans="1:65" s="2" customFormat="1" ht="24.2" customHeight="1">
      <c r="A172" s="29"/>
      <c r="B172" s="132"/>
      <c r="C172" s="167" t="s">
        <v>260</v>
      </c>
      <c r="D172" s="167" t="s">
        <v>150</v>
      </c>
      <c r="E172" s="168" t="s">
        <v>261</v>
      </c>
      <c r="F172" s="169" t="s">
        <v>262</v>
      </c>
      <c r="G172" s="170" t="s">
        <v>153</v>
      </c>
      <c r="H172" s="171">
        <v>668</v>
      </c>
      <c r="I172" s="172"/>
      <c r="J172" s="171">
        <f t="shared" si="15"/>
        <v>0</v>
      </c>
      <c r="K172" s="173"/>
      <c r="L172" s="30"/>
      <c r="M172" s="174" t="s">
        <v>1</v>
      </c>
      <c r="N172" s="175" t="s">
        <v>40</v>
      </c>
      <c r="O172" s="58"/>
      <c r="P172" s="176">
        <f t="shared" si="16"/>
        <v>0</v>
      </c>
      <c r="Q172" s="176">
        <v>0</v>
      </c>
      <c r="R172" s="176">
        <f t="shared" si="17"/>
        <v>0</v>
      </c>
      <c r="S172" s="176">
        <v>0</v>
      </c>
      <c r="T172" s="177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8" t="s">
        <v>154</v>
      </c>
      <c r="AT172" s="178" t="s">
        <v>150</v>
      </c>
      <c r="AU172" s="178" t="s">
        <v>87</v>
      </c>
      <c r="AY172" s="14" t="s">
        <v>148</v>
      </c>
      <c r="BE172" s="179">
        <f t="shared" si="19"/>
        <v>0</v>
      </c>
      <c r="BF172" s="179">
        <f t="shared" si="20"/>
        <v>0</v>
      </c>
      <c r="BG172" s="179">
        <f t="shared" si="21"/>
        <v>0</v>
      </c>
      <c r="BH172" s="179">
        <f t="shared" si="22"/>
        <v>0</v>
      </c>
      <c r="BI172" s="179">
        <f t="shared" si="23"/>
        <v>0</v>
      </c>
      <c r="BJ172" s="14" t="s">
        <v>87</v>
      </c>
      <c r="BK172" s="180">
        <f t="shared" si="24"/>
        <v>0</v>
      </c>
      <c r="BL172" s="14" t="s">
        <v>154</v>
      </c>
      <c r="BM172" s="178" t="s">
        <v>263</v>
      </c>
    </row>
    <row r="173" spans="1:65" s="2" customFormat="1" ht="24.2" customHeight="1">
      <c r="A173" s="29"/>
      <c r="B173" s="132"/>
      <c r="C173" s="181" t="s">
        <v>264</v>
      </c>
      <c r="D173" s="181" t="s">
        <v>201</v>
      </c>
      <c r="E173" s="182" t="s">
        <v>265</v>
      </c>
      <c r="F173" s="183" t="s">
        <v>266</v>
      </c>
      <c r="G173" s="184" t="s">
        <v>229</v>
      </c>
      <c r="H173" s="185">
        <v>111.556</v>
      </c>
      <c r="I173" s="186"/>
      <c r="J173" s="185">
        <f t="shared" si="15"/>
        <v>0</v>
      </c>
      <c r="K173" s="187"/>
      <c r="L173" s="188"/>
      <c r="M173" s="189" t="s">
        <v>1</v>
      </c>
      <c r="N173" s="190" t="s">
        <v>40</v>
      </c>
      <c r="O173" s="58"/>
      <c r="P173" s="176">
        <f t="shared" si="16"/>
        <v>0</v>
      </c>
      <c r="Q173" s="176">
        <v>0</v>
      </c>
      <c r="R173" s="176">
        <f t="shared" si="17"/>
        <v>0</v>
      </c>
      <c r="S173" s="176">
        <v>0</v>
      </c>
      <c r="T173" s="177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8" t="s">
        <v>180</v>
      </c>
      <c r="AT173" s="178" t="s">
        <v>201</v>
      </c>
      <c r="AU173" s="178" t="s">
        <v>87</v>
      </c>
      <c r="AY173" s="14" t="s">
        <v>148</v>
      </c>
      <c r="BE173" s="179">
        <f t="shared" si="19"/>
        <v>0</v>
      </c>
      <c r="BF173" s="179">
        <f t="shared" si="20"/>
        <v>0</v>
      </c>
      <c r="BG173" s="179">
        <f t="shared" si="21"/>
        <v>0</v>
      </c>
      <c r="BH173" s="179">
        <f t="shared" si="22"/>
        <v>0</v>
      </c>
      <c r="BI173" s="179">
        <f t="shared" si="23"/>
        <v>0</v>
      </c>
      <c r="BJ173" s="14" t="s">
        <v>87</v>
      </c>
      <c r="BK173" s="180">
        <f t="shared" si="24"/>
        <v>0</v>
      </c>
      <c r="BL173" s="14" t="s">
        <v>154</v>
      </c>
      <c r="BM173" s="178" t="s">
        <v>267</v>
      </c>
    </row>
    <row r="174" spans="1:65" s="2" customFormat="1" ht="33" customHeight="1">
      <c r="A174" s="29"/>
      <c r="B174" s="132"/>
      <c r="C174" s="167" t="s">
        <v>268</v>
      </c>
      <c r="D174" s="167" t="s">
        <v>150</v>
      </c>
      <c r="E174" s="168" t="s">
        <v>269</v>
      </c>
      <c r="F174" s="169" t="s">
        <v>270</v>
      </c>
      <c r="G174" s="170" t="s">
        <v>153</v>
      </c>
      <c r="H174" s="171">
        <v>1135</v>
      </c>
      <c r="I174" s="172"/>
      <c r="J174" s="171">
        <f t="shared" si="15"/>
        <v>0</v>
      </c>
      <c r="K174" s="173"/>
      <c r="L174" s="30"/>
      <c r="M174" s="174" t="s">
        <v>1</v>
      </c>
      <c r="N174" s="175" t="s">
        <v>40</v>
      </c>
      <c r="O174" s="58"/>
      <c r="P174" s="176">
        <f t="shared" si="16"/>
        <v>0</v>
      </c>
      <c r="Q174" s="176">
        <v>0</v>
      </c>
      <c r="R174" s="176">
        <f t="shared" si="17"/>
        <v>0</v>
      </c>
      <c r="S174" s="176">
        <v>0</v>
      </c>
      <c r="T174" s="177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8" t="s">
        <v>154</v>
      </c>
      <c r="AT174" s="178" t="s">
        <v>150</v>
      </c>
      <c r="AU174" s="178" t="s">
        <v>87</v>
      </c>
      <c r="AY174" s="14" t="s">
        <v>148</v>
      </c>
      <c r="BE174" s="179">
        <f t="shared" si="19"/>
        <v>0</v>
      </c>
      <c r="BF174" s="179">
        <f t="shared" si="20"/>
        <v>0</v>
      </c>
      <c r="BG174" s="179">
        <f t="shared" si="21"/>
        <v>0</v>
      </c>
      <c r="BH174" s="179">
        <f t="shared" si="22"/>
        <v>0</v>
      </c>
      <c r="BI174" s="179">
        <f t="shared" si="23"/>
        <v>0</v>
      </c>
      <c r="BJ174" s="14" t="s">
        <v>87</v>
      </c>
      <c r="BK174" s="180">
        <f t="shared" si="24"/>
        <v>0</v>
      </c>
      <c r="BL174" s="14" t="s">
        <v>154</v>
      </c>
      <c r="BM174" s="178" t="s">
        <v>271</v>
      </c>
    </row>
    <row r="175" spans="1:65" s="2" customFormat="1" ht="33" customHeight="1">
      <c r="A175" s="29"/>
      <c r="B175" s="132"/>
      <c r="C175" s="167" t="s">
        <v>272</v>
      </c>
      <c r="D175" s="167" t="s">
        <v>150</v>
      </c>
      <c r="E175" s="168" t="s">
        <v>269</v>
      </c>
      <c r="F175" s="169" t="s">
        <v>270</v>
      </c>
      <c r="G175" s="170" t="s">
        <v>153</v>
      </c>
      <c r="H175" s="171">
        <v>24</v>
      </c>
      <c r="I175" s="172"/>
      <c r="J175" s="171">
        <f t="shared" si="15"/>
        <v>0</v>
      </c>
      <c r="K175" s="173"/>
      <c r="L175" s="30"/>
      <c r="M175" s="174" t="s">
        <v>1</v>
      </c>
      <c r="N175" s="175" t="s">
        <v>40</v>
      </c>
      <c r="O175" s="58"/>
      <c r="P175" s="176">
        <f t="shared" si="16"/>
        <v>0</v>
      </c>
      <c r="Q175" s="176">
        <v>0</v>
      </c>
      <c r="R175" s="176">
        <f t="shared" si="17"/>
        <v>0</v>
      </c>
      <c r="S175" s="176">
        <v>0</v>
      </c>
      <c r="T175" s="177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8" t="s">
        <v>154</v>
      </c>
      <c r="AT175" s="178" t="s">
        <v>150</v>
      </c>
      <c r="AU175" s="178" t="s">
        <v>87</v>
      </c>
      <c r="AY175" s="14" t="s">
        <v>148</v>
      </c>
      <c r="BE175" s="179">
        <f t="shared" si="19"/>
        <v>0</v>
      </c>
      <c r="BF175" s="179">
        <f t="shared" si="20"/>
        <v>0</v>
      </c>
      <c r="BG175" s="179">
        <f t="shared" si="21"/>
        <v>0</v>
      </c>
      <c r="BH175" s="179">
        <f t="shared" si="22"/>
        <v>0</v>
      </c>
      <c r="BI175" s="179">
        <f t="shared" si="23"/>
        <v>0</v>
      </c>
      <c r="BJ175" s="14" t="s">
        <v>87</v>
      </c>
      <c r="BK175" s="180">
        <f t="shared" si="24"/>
        <v>0</v>
      </c>
      <c r="BL175" s="14" t="s">
        <v>154</v>
      </c>
      <c r="BM175" s="178" t="s">
        <v>273</v>
      </c>
    </row>
    <row r="176" spans="1:65" s="2" customFormat="1" ht="33" customHeight="1">
      <c r="A176" s="29"/>
      <c r="B176" s="132"/>
      <c r="C176" s="167" t="s">
        <v>274</v>
      </c>
      <c r="D176" s="167" t="s">
        <v>150</v>
      </c>
      <c r="E176" s="168" t="s">
        <v>275</v>
      </c>
      <c r="F176" s="169" t="s">
        <v>270</v>
      </c>
      <c r="G176" s="170" t="s">
        <v>153</v>
      </c>
      <c r="H176" s="171">
        <v>668</v>
      </c>
      <c r="I176" s="172"/>
      <c r="J176" s="171">
        <f t="shared" si="15"/>
        <v>0</v>
      </c>
      <c r="K176" s="173"/>
      <c r="L176" s="30"/>
      <c r="M176" s="174" t="s">
        <v>1</v>
      </c>
      <c r="N176" s="175" t="s">
        <v>40</v>
      </c>
      <c r="O176" s="58"/>
      <c r="P176" s="176">
        <f t="shared" si="16"/>
        <v>0</v>
      </c>
      <c r="Q176" s="176">
        <v>0</v>
      </c>
      <c r="R176" s="176">
        <f t="shared" si="17"/>
        <v>0</v>
      </c>
      <c r="S176" s="176">
        <v>0</v>
      </c>
      <c r="T176" s="177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8" t="s">
        <v>154</v>
      </c>
      <c r="AT176" s="178" t="s">
        <v>150</v>
      </c>
      <c r="AU176" s="178" t="s">
        <v>87</v>
      </c>
      <c r="AY176" s="14" t="s">
        <v>148</v>
      </c>
      <c r="BE176" s="179">
        <f t="shared" si="19"/>
        <v>0</v>
      </c>
      <c r="BF176" s="179">
        <f t="shared" si="20"/>
        <v>0</v>
      </c>
      <c r="BG176" s="179">
        <f t="shared" si="21"/>
        <v>0</v>
      </c>
      <c r="BH176" s="179">
        <f t="shared" si="22"/>
        <v>0</v>
      </c>
      <c r="BI176" s="179">
        <f t="shared" si="23"/>
        <v>0</v>
      </c>
      <c r="BJ176" s="14" t="s">
        <v>87</v>
      </c>
      <c r="BK176" s="180">
        <f t="shared" si="24"/>
        <v>0</v>
      </c>
      <c r="BL176" s="14" t="s">
        <v>154</v>
      </c>
      <c r="BM176" s="178" t="s">
        <v>276</v>
      </c>
    </row>
    <row r="177" spans="1:65" s="2" customFormat="1" ht="33" customHeight="1">
      <c r="A177" s="29"/>
      <c r="B177" s="132"/>
      <c r="C177" s="167" t="s">
        <v>277</v>
      </c>
      <c r="D177" s="167" t="s">
        <v>150</v>
      </c>
      <c r="E177" s="168" t="s">
        <v>278</v>
      </c>
      <c r="F177" s="169" t="s">
        <v>279</v>
      </c>
      <c r="G177" s="170" t="s">
        <v>153</v>
      </c>
      <c r="H177" s="171">
        <v>1135</v>
      </c>
      <c r="I177" s="172"/>
      <c r="J177" s="171">
        <f t="shared" si="15"/>
        <v>0</v>
      </c>
      <c r="K177" s="173"/>
      <c r="L177" s="30"/>
      <c r="M177" s="174" t="s">
        <v>1</v>
      </c>
      <c r="N177" s="175" t="s">
        <v>40</v>
      </c>
      <c r="O177" s="58"/>
      <c r="P177" s="176">
        <f t="shared" si="16"/>
        <v>0</v>
      </c>
      <c r="Q177" s="176">
        <v>0</v>
      </c>
      <c r="R177" s="176">
        <f t="shared" si="17"/>
        <v>0</v>
      </c>
      <c r="S177" s="176">
        <v>0</v>
      </c>
      <c r="T177" s="177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8" t="s">
        <v>154</v>
      </c>
      <c r="AT177" s="178" t="s">
        <v>150</v>
      </c>
      <c r="AU177" s="178" t="s">
        <v>87</v>
      </c>
      <c r="AY177" s="14" t="s">
        <v>148</v>
      </c>
      <c r="BE177" s="179">
        <f t="shared" si="19"/>
        <v>0</v>
      </c>
      <c r="BF177" s="179">
        <f t="shared" si="20"/>
        <v>0</v>
      </c>
      <c r="BG177" s="179">
        <f t="shared" si="21"/>
        <v>0</v>
      </c>
      <c r="BH177" s="179">
        <f t="shared" si="22"/>
        <v>0</v>
      </c>
      <c r="BI177" s="179">
        <f t="shared" si="23"/>
        <v>0</v>
      </c>
      <c r="BJ177" s="14" t="s">
        <v>87</v>
      </c>
      <c r="BK177" s="180">
        <f t="shared" si="24"/>
        <v>0</v>
      </c>
      <c r="BL177" s="14" t="s">
        <v>154</v>
      </c>
      <c r="BM177" s="178" t="s">
        <v>280</v>
      </c>
    </row>
    <row r="178" spans="1:65" s="2" customFormat="1" ht="24.2" customHeight="1">
      <c r="A178" s="29"/>
      <c r="B178" s="132"/>
      <c r="C178" s="167" t="s">
        <v>281</v>
      </c>
      <c r="D178" s="167" t="s">
        <v>150</v>
      </c>
      <c r="E178" s="168" t="s">
        <v>282</v>
      </c>
      <c r="F178" s="169" t="s">
        <v>283</v>
      </c>
      <c r="G178" s="170" t="s">
        <v>153</v>
      </c>
      <c r="H178" s="171">
        <v>1135</v>
      </c>
      <c r="I178" s="172"/>
      <c r="J178" s="171">
        <f t="shared" si="15"/>
        <v>0</v>
      </c>
      <c r="K178" s="173"/>
      <c r="L178" s="30"/>
      <c r="M178" s="174" t="s">
        <v>1</v>
      </c>
      <c r="N178" s="175" t="s">
        <v>40</v>
      </c>
      <c r="O178" s="58"/>
      <c r="P178" s="176">
        <f t="shared" si="16"/>
        <v>0</v>
      </c>
      <c r="Q178" s="176">
        <v>0</v>
      </c>
      <c r="R178" s="176">
        <f t="shared" si="17"/>
        <v>0</v>
      </c>
      <c r="S178" s="176">
        <v>0</v>
      </c>
      <c r="T178" s="177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8" t="s">
        <v>154</v>
      </c>
      <c r="AT178" s="178" t="s">
        <v>150</v>
      </c>
      <c r="AU178" s="178" t="s">
        <v>87</v>
      </c>
      <c r="AY178" s="14" t="s">
        <v>148</v>
      </c>
      <c r="BE178" s="179">
        <f t="shared" si="19"/>
        <v>0</v>
      </c>
      <c r="BF178" s="179">
        <f t="shared" si="20"/>
        <v>0</v>
      </c>
      <c r="BG178" s="179">
        <f t="shared" si="21"/>
        <v>0</v>
      </c>
      <c r="BH178" s="179">
        <f t="shared" si="22"/>
        <v>0</v>
      </c>
      <c r="BI178" s="179">
        <f t="shared" si="23"/>
        <v>0</v>
      </c>
      <c r="BJ178" s="14" t="s">
        <v>87</v>
      </c>
      <c r="BK178" s="180">
        <f t="shared" si="24"/>
        <v>0</v>
      </c>
      <c r="BL178" s="14" t="s">
        <v>154</v>
      </c>
      <c r="BM178" s="178" t="s">
        <v>284</v>
      </c>
    </row>
    <row r="179" spans="1:65" s="2" customFormat="1" ht="24.2" customHeight="1">
      <c r="A179" s="29"/>
      <c r="B179" s="132"/>
      <c r="C179" s="167" t="s">
        <v>285</v>
      </c>
      <c r="D179" s="167" t="s">
        <v>150</v>
      </c>
      <c r="E179" s="168" t="s">
        <v>286</v>
      </c>
      <c r="F179" s="169" t="s">
        <v>287</v>
      </c>
      <c r="G179" s="170" t="s">
        <v>153</v>
      </c>
      <c r="H179" s="171">
        <v>668</v>
      </c>
      <c r="I179" s="172"/>
      <c r="J179" s="171">
        <f t="shared" si="15"/>
        <v>0</v>
      </c>
      <c r="K179" s="173"/>
      <c r="L179" s="30"/>
      <c r="M179" s="174" t="s">
        <v>1</v>
      </c>
      <c r="N179" s="175" t="s">
        <v>40</v>
      </c>
      <c r="O179" s="58"/>
      <c r="P179" s="176">
        <f t="shared" si="16"/>
        <v>0</v>
      </c>
      <c r="Q179" s="176">
        <v>0</v>
      </c>
      <c r="R179" s="176">
        <f t="shared" si="17"/>
        <v>0</v>
      </c>
      <c r="S179" s="176">
        <v>0</v>
      </c>
      <c r="T179" s="177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8" t="s">
        <v>154</v>
      </c>
      <c r="AT179" s="178" t="s">
        <v>150</v>
      </c>
      <c r="AU179" s="178" t="s">
        <v>87</v>
      </c>
      <c r="AY179" s="14" t="s">
        <v>148</v>
      </c>
      <c r="BE179" s="179">
        <f t="shared" si="19"/>
        <v>0</v>
      </c>
      <c r="BF179" s="179">
        <f t="shared" si="20"/>
        <v>0</v>
      </c>
      <c r="BG179" s="179">
        <f t="shared" si="21"/>
        <v>0</v>
      </c>
      <c r="BH179" s="179">
        <f t="shared" si="22"/>
        <v>0</v>
      </c>
      <c r="BI179" s="179">
        <f t="shared" si="23"/>
        <v>0</v>
      </c>
      <c r="BJ179" s="14" t="s">
        <v>87</v>
      </c>
      <c r="BK179" s="180">
        <f t="shared" si="24"/>
        <v>0</v>
      </c>
      <c r="BL179" s="14" t="s">
        <v>154</v>
      </c>
      <c r="BM179" s="178" t="s">
        <v>288</v>
      </c>
    </row>
    <row r="180" spans="1:65" s="2" customFormat="1" ht="16.5" customHeight="1">
      <c r="A180" s="29"/>
      <c r="B180" s="132"/>
      <c r="C180" s="167" t="s">
        <v>289</v>
      </c>
      <c r="D180" s="167" t="s">
        <v>150</v>
      </c>
      <c r="E180" s="168" t="s">
        <v>290</v>
      </c>
      <c r="F180" s="169" t="s">
        <v>291</v>
      </c>
      <c r="G180" s="170" t="s">
        <v>153</v>
      </c>
      <c r="H180" s="171">
        <v>1135</v>
      </c>
      <c r="I180" s="172"/>
      <c r="J180" s="171">
        <f t="shared" si="15"/>
        <v>0</v>
      </c>
      <c r="K180" s="173"/>
      <c r="L180" s="30"/>
      <c r="M180" s="174" t="s">
        <v>1</v>
      </c>
      <c r="N180" s="175" t="s">
        <v>40</v>
      </c>
      <c r="O180" s="58"/>
      <c r="P180" s="176">
        <f t="shared" si="16"/>
        <v>0</v>
      </c>
      <c r="Q180" s="176">
        <v>0</v>
      </c>
      <c r="R180" s="176">
        <f t="shared" si="17"/>
        <v>0</v>
      </c>
      <c r="S180" s="176">
        <v>0</v>
      </c>
      <c r="T180" s="177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8" t="s">
        <v>154</v>
      </c>
      <c r="AT180" s="178" t="s">
        <v>150</v>
      </c>
      <c r="AU180" s="178" t="s">
        <v>87</v>
      </c>
      <c r="AY180" s="14" t="s">
        <v>148</v>
      </c>
      <c r="BE180" s="179">
        <f t="shared" si="19"/>
        <v>0</v>
      </c>
      <c r="BF180" s="179">
        <f t="shared" si="20"/>
        <v>0</v>
      </c>
      <c r="BG180" s="179">
        <f t="shared" si="21"/>
        <v>0</v>
      </c>
      <c r="BH180" s="179">
        <f t="shared" si="22"/>
        <v>0</v>
      </c>
      <c r="BI180" s="179">
        <f t="shared" si="23"/>
        <v>0</v>
      </c>
      <c r="BJ180" s="14" t="s">
        <v>87</v>
      </c>
      <c r="BK180" s="180">
        <f t="shared" si="24"/>
        <v>0</v>
      </c>
      <c r="BL180" s="14" t="s">
        <v>154</v>
      </c>
      <c r="BM180" s="178" t="s">
        <v>292</v>
      </c>
    </row>
    <row r="181" spans="1:65" s="2" customFormat="1" ht="24.2" customHeight="1">
      <c r="A181" s="29"/>
      <c r="B181" s="132"/>
      <c r="C181" s="167" t="s">
        <v>293</v>
      </c>
      <c r="D181" s="167" t="s">
        <v>150</v>
      </c>
      <c r="E181" s="168" t="s">
        <v>294</v>
      </c>
      <c r="F181" s="169" t="s">
        <v>295</v>
      </c>
      <c r="G181" s="170" t="s">
        <v>153</v>
      </c>
      <c r="H181" s="171">
        <v>1135</v>
      </c>
      <c r="I181" s="172"/>
      <c r="J181" s="171">
        <f t="shared" si="15"/>
        <v>0</v>
      </c>
      <c r="K181" s="173"/>
      <c r="L181" s="30"/>
      <c r="M181" s="174" t="s">
        <v>1</v>
      </c>
      <c r="N181" s="175" t="s">
        <v>40</v>
      </c>
      <c r="O181" s="58"/>
      <c r="P181" s="176">
        <f t="shared" si="16"/>
        <v>0</v>
      </c>
      <c r="Q181" s="176">
        <v>0</v>
      </c>
      <c r="R181" s="176">
        <f t="shared" si="17"/>
        <v>0</v>
      </c>
      <c r="S181" s="176">
        <v>0</v>
      </c>
      <c r="T181" s="177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8" t="s">
        <v>154</v>
      </c>
      <c r="AT181" s="178" t="s">
        <v>150</v>
      </c>
      <c r="AU181" s="178" t="s">
        <v>87</v>
      </c>
      <c r="AY181" s="14" t="s">
        <v>148</v>
      </c>
      <c r="BE181" s="179">
        <f t="shared" si="19"/>
        <v>0</v>
      </c>
      <c r="BF181" s="179">
        <f t="shared" si="20"/>
        <v>0</v>
      </c>
      <c r="BG181" s="179">
        <f t="shared" si="21"/>
        <v>0</v>
      </c>
      <c r="BH181" s="179">
        <f t="shared" si="22"/>
        <v>0</v>
      </c>
      <c r="BI181" s="179">
        <f t="shared" si="23"/>
        <v>0</v>
      </c>
      <c r="BJ181" s="14" t="s">
        <v>87</v>
      </c>
      <c r="BK181" s="180">
        <f t="shared" si="24"/>
        <v>0</v>
      </c>
      <c r="BL181" s="14" t="s">
        <v>154</v>
      </c>
      <c r="BM181" s="178" t="s">
        <v>296</v>
      </c>
    </row>
    <row r="182" spans="1:65" s="2" customFormat="1" ht="37.9" customHeight="1">
      <c r="A182" s="29"/>
      <c r="B182" s="132"/>
      <c r="C182" s="181" t="s">
        <v>297</v>
      </c>
      <c r="D182" s="181" t="s">
        <v>201</v>
      </c>
      <c r="E182" s="182" t="s">
        <v>298</v>
      </c>
      <c r="F182" s="183" t="s">
        <v>299</v>
      </c>
      <c r="G182" s="184" t="s">
        <v>153</v>
      </c>
      <c r="H182" s="185">
        <v>1135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40</v>
      </c>
      <c r="O182" s="58"/>
      <c r="P182" s="176">
        <f t="shared" si="16"/>
        <v>0</v>
      </c>
      <c r="Q182" s="176">
        <v>0</v>
      </c>
      <c r="R182" s="176">
        <f t="shared" si="17"/>
        <v>0</v>
      </c>
      <c r="S182" s="176">
        <v>0</v>
      </c>
      <c r="T182" s="177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8" t="s">
        <v>180</v>
      </c>
      <c r="AT182" s="178" t="s">
        <v>201</v>
      </c>
      <c r="AU182" s="178" t="s">
        <v>87</v>
      </c>
      <c r="AY182" s="14" t="s">
        <v>148</v>
      </c>
      <c r="BE182" s="179">
        <f t="shared" si="19"/>
        <v>0</v>
      </c>
      <c r="BF182" s="179">
        <f t="shared" si="20"/>
        <v>0</v>
      </c>
      <c r="BG182" s="179">
        <f t="shared" si="21"/>
        <v>0</v>
      </c>
      <c r="BH182" s="179">
        <f t="shared" si="22"/>
        <v>0</v>
      </c>
      <c r="BI182" s="179">
        <f t="shared" si="23"/>
        <v>0</v>
      </c>
      <c r="BJ182" s="14" t="s">
        <v>87</v>
      </c>
      <c r="BK182" s="180">
        <f t="shared" si="24"/>
        <v>0</v>
      </c>
      <c r="BL182" s="14" t="s">
        <v>154</v>
      </c>
      <c r="BM182" s="178" t="s">
        <v>300</v>
      </c>
    </row>
    <row r="183" spans="1:65" s="12" customFormat="1" ht="22.9" customHeight="1">
      <c r="B183" s="154"/>
      <c r="D183" s="155" t="s">
        <v>73</v>
      </c>
      <c r="E183" s="165" t="s">
        <v>184</v>
      </c>
      <c r="F183" s="165" t="s">
        <v>301</v>
      </c>
      <c r="I183" s="157"/>
      <c r="J183" s="166">
        <f>BK183</f>
        <v>0</v>
      </c>
      <c r="L183" s="154"/>
      <c r="M183" s="159"/>
      <c r="N183" s="160"/>
      <c r="O183" s="160"/>
      <c r="P183" s="161">
        <f>SUM(P184:P196)</f>
        <v>0</v>
      </c>
      <c r="Q183" s="160"/>
      <c r="R183" s="161">
        <f>SUM(R184:R196)</f>
        <v>0</v>
      </c>
      <c r="S183" s="160"/>
      <c r="T183" s="162">
        <f>SUM(T184:T196)</f>
        <v>0</v>
      </c>
      <c r="AR183" s="155" t="s">
        <v>81</v>
      </c>
      <c r="AT183" s="163" t="s">
        <v>73</v>
      </c>
      <c r="AU183" s="163" t="s">
        <v>81</v>
      </c>
      <c r="AY183" s="155" t="s">
        <v>148</v>
      </c>
      <c r="BK183" s="164">
        <f>SUM(BK184:BK196)</f>
        <v>0</v>
      </c>
    </row>
    <row r="184" spans="1:65" s="2" customFormat="1" ht="33" customHeight="1">
      <c r="A184" s="29"/>
      <c r="B184" s="132"/>
      <c r="C184" s="167" t="s">
        <v>302</v>
      </c>
      <c r="D184" s="167" t="s">
        <v>150</v>
      </c>
      <c r="E184" s="168" t="s">
        <v>303</v>
      </c>
      <c r="F184" s="169" t="s">
        <v>304</v>
      </c>
      <c r="G184" s="170" t="s">
        <v>305</v>
      </c>
      <c r="H184" s="171">
        <v>22</v>
      </c>
      <c r="I184" s="172"/>
      <c r="J184" s="171">
        <f t="shared" ref="J184:J196" si="25">ROUND(I184*H184,3)</f>
        <v>0</v>
      </c>
      <c r="K184" s="173"/>
      <c r="L184" s="30"/>
      <c r="M184" s="174" t="s">
        <v>1</v>
      </c>
      <c r="N184" s="175" t="s">
        <v>40</v>
      </c>
      <c r="O184" s="58"/>
      <c r="P184" s="176">
        <f t="shared" ref="P184:P196" si="26">O184*H184</f>
        <v>0</v>
      </c>
      <c r="Q184" s="176">
        <v>0</v>
      </c>
      <c r="R184" s="176">
        <f t="shared" ref="R184:R196" si="27">Q184*H184</f>
        <v>0</v>
      </c>
      <c r="S184" s="176">
        <v>0</v>
      </c>
      <c r="T184" s="177">
        <f t="shared" ref="T184:T196" si="28"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8" t="s">
        <v>154</v>
      </c>
      <c r="AT184" s="178" t="s">
        <v>150</v>
      </c>
      <c r="AU184" s="178" t="s">
        <v>87</v>
      </c>
      <c r="AY184" s="14" t="s">
        <v>148</v>
      </c>
      <c r="BE184" s="179">
        <f t="shared" ref="BE184:BE196" si="29">IF(N184="základná",J184,0)</f>
        <v>0</v>
      </c>
      <c r="BF184" s="179">
        <f t="shared" ref="BF184:BF196" si="30">IF(N184="znížená",J184,0)</f>
        <v>0</v>
      </c>
      <c r="BG184" s="179">
        <f t="shared" ref="BG184:BG196" si="31">IF(N184="zákl. prenesená",J184,0)</f>
        <v>0</v>
      </c>
      <c r="BH184" s="179">
        <f t="shared" ref="BH184:BH196" si="32">IF(N184="zníž. prenesená",J184,0)</f>
        <v>0</v>
      </c>
      <c r="BI184" s="179">
        <f t="shared" ref="BI184:BI196" si="33">IF(N184="nulová",J184,0)</f>
        <v>0</v>
      </c>
      <c r="BJ184" s="14" t="s">
        <v>87</v>
      </c>
      <c r="BK184" s="180">
        <f t="shared" ref="BK184:BK196" si="34">ROUND(I184*H184,3)</f>
        <v>0</v>
      </c>
      <c r="BL184" s="14" t="s">
        <v>154</v>
      </c>
      <c r="BM184" s="178" t="s">
        <v>306</v>
      </c>
    </row>
    <row r="185" spans="1:65" s="2" customFormat="1" ht="16.5" customHeight="1">
      <c r="A185" s="29"/>
      <c r="B185" s="132"/>
      <c r="C185" s="181" t="s">
        <v>307</v>
      </c>
      <c r="D185" s="181" t="s">
        <v>201</v>
      </c>
      <c r="E185" s="182" t="s">
        <v>308</v>
      </c>
      <c r="F185" s="183" t="s">
        <v>309</v>
      </c>
      <c r="G185" s="184" t="s">
        <v>305</v>
      </c>
      <c r="H185" s="185">
        <v>22.22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40</v>
      </c>
      <c r="O185" s="58"/>
      <c r="P185" s="176">
        <f t="shared" si="26"/>
        <v>0</v>
      </c>
      <c r="Q185" s="176">
        <v>0</v>
      </c>
      <c r="R185" s="176">
        <f t="shared" si="27"/>
        <v>0</v>
      </c>
      <c r="S185" s="176">
        <v>0</v>
      </c>
      <c r="T185" s="177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8" t="s">
        <v>180</v>
      </c>
      <c r="AT185" s="178" t="s">
        <v>201</v>
      </c>
      <c r="AU185" s="178" t="s">
        <v>87</v>
      </c>
      <c r="AY185" s="14" t="s">
        <v>148</v>
      </c>
      <c r="BE185" s="179">
        <f t="shared" si="29"/>
        <v>0</v>
      </c>
      <c r="BF185" s="179">
        <f t="shared" si="30"/>
        <v>0</v>
      </c>
      <c r="BG185" s="179">
        <f t="shared" si="31"/>
        <v>0</v>
      </c>
      <c r="BH185" s="179">
        <f t="shared" si="32"/>
        <v>0</v>
      </c>
      <c r="BI185" s="179">
        <f t="shared" si="33"/>
        <v>0</v>
      </c>
      <c r="BJ185" s="14" t="s">
        <v>87</v>
      </c>
      <c r="BK185" s="180">
        <f t="shared" si="34"/>
        <v>0</v>
      </c>
      <c r="BL185" s="14" t="s">
        <v>154</v>
      </c>
      <c r="BM185" s="178" t="s">
        <v>310</v>
      </c>
    </row>
    <row r="186" spans="1:65" s="2" customFormat="1" ht="21.75" customHeight="1">
      <c r="A186" s="29"/>
      <c r="B186" s="132"/>
      <c r="C186" s="167" t="s">
        <v>311</v>
      </c>
      <c r="D186" s="167" t="s">
        <v>150</v>
      </c>
      <c r="E186" s="168" t="s">
        <v>312</v>
      </c>
      <c r="F186" s="169" t="s">
        <v>313</v>
      </c>
      <c r="G186" s="170" t="s">
        <v>158</v>
      </c>
      <c r="H186" s="171">
        <v>525.29999999999995</v>
      </c>
      <c r="I186" s="172"/>
      <c r="J186" s="171">
        <f t="shared" si="25"/>
        <v>0</v>
      </c>
      <c r="K186" s="173"/>
      <c r="L186" s="30"/>
      <c r="M186" s="174" t="s">
        <v>1</v>
      </c>
      <c r="N186" s="175" t="s">
        <v>40</v>
      </c>
      <c r="O186" s="58"/>
      <c r="P186" s="176">
        <f t="shared" si="26"/>
        <v>0</v>
      </c>
      <c r="Q186" s="176">
        <v>0</v>
      </c>
      <c r="R186" s="176">
        <f t="shared" si="27"/>
        <v>0</v>
      </c>
      <c r="S186" s="176">
        <v>0</v>
      </c>
      <c r="T186" s="177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8" t="s">
        <v>154</v>
      </c>
      <c r="AT186" s="178" t="s">
        <v>150</v>
      </c>
      <c r="AU186" s="178" t="s">
        <v>87</v>
      </c>
      <c r="AY186" s="14" t="s">
        <v>148</v>
      </c>
      <c r="BE186" s="179">
        <f t="shared" si="29"/>
        <v>0</v>
      </c>
      <c r="BF186" s="179">
        <f t="shared" si="30"/>
        <v>0</v>
      </c>
      <c r="BG186" s="179">
        <f t="shared" si="31"/>
        <v>0</v>
      </c>
      <c r="BH186" s="179">
        <f t="shared" si="32"/>
        <v>0</v>
      </c>
      <c r="BI186" s="179">
        <f t="shared" si="33"/>
        <v>0</v>
      </c>
      <c r="BJ186" s="14" t="s">
        <v>87</v>
      </c>
      <c r="BK186" s="180">
        <f t="shared" si="34"/>
        <v>0</v>
      </c>
      <c r="BL186" s="14" t="s">
        <v>154</v>
      </c>
      <c r="BM186" s="178" t="s">
        <v>314</v>
      </c>
    </row>
    <row r="187" spans="1:65" s="2" customFormat="1" ht="21.75" customHeight="1">
      <c r="A187" s="29"/>
      <c r="B187" s="132"/>
      <c r="C187" s="167" t="s">
        <v>315</v>
      </c>
      <c r="D187" s="167" t="s">
        <v>150</v>
      </c>
      <c r="E187" s="168" t="s">
        <v>316</v>
      </c>
      <c r="F187" s="169" t="s">
        <v>317</v>
      </c>
      <c r="G187" s="170" t="s">
        <v>158</v>
      </c>
      <c r="H187" s="171">
        <v>535.4</v>
      </c>
      <c r="I187" s="172"/>
      <c r="J187" s="171">
        <f t="shared" si="25"/>
        <v>0</v>
      </c>
      <c r="K187" s="173"/>
      <c r="L187" s="30"/>
      <c r="M187" s="174" t="s">
        <v>1</v>
      </c>
      <c r="N187" s="175" t="s">
        <v>40</v>
      </c>
      <c r="O187" s="58"/>
      <c r="P187" s="176">
        <f t="shared" si="26"/>
        <v>0</v>
      </c>
      <c r="Q187" s="176">
        <v>0</v>
      </c>
      <c r="R187" s="176">
        <f t="shared" si="27"/>
        <v>0</v>
      </c>
      <c r="S187" s="176">
        <v>0</v>
      </c>
      <c r="T187" s="177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8" t="s">
        <v>154</v>
      </c>
      <c r="AT187" s="178" t="s">
        <v>150</v>
      </c>
      <c r="AU187" s="178" t="s">
        <v>87</v>
      </c>
      <c r="AY187" s="14" t="s">
        <v>148</v>
      </c>
      <c r="BE187" s="179">
        <f t="shared" si="29"/>
        <v>0</v>
      </c>
      <c r="BF187" s="179">
        <f t="shared" si="30"/>
        <v>0</v>
      </c>
      <c r="BG187" s="179">
        <f t="shared" si="31"/>
        <v>0</v>
      </c>
      <c r="BH187" s="179">
        <f t="shared" si="32"/>
        <v>0</v>
      </c>
      <c r="BI187" s="179">
        <f t="shared" si="33"/>
        <v>0</v>
      </c>
      <c r="BJ187" s="14" t="s">
        <v>87</v>
      </c>
      <c r="BK187" s="180">
        <f t="shared" si="34"/>
        <v>0</v>
      </c>
      <c r="BL187" s="14" t="s">
        <v>154</v>
      </c>
      <c r="BM187" s="178" t="s">
        <v>318</v>
      </c>
    </row>
    <row r="188" spans="1:65" s="2" customFormat="1" ht="37.9" customHeight="1">
      <c r="A188" s="29"/>
      <c r="B188" s="132"/>
      <c r="C188" s="167" t="s">
        <v>319</v>
      </c>
      <c r="D188" s="167" t="s">
        <v>150</v>
      </c>
      <c r="E188" s="168" t="s">
        <v>320</v>
      </c>
      <c r="F188" s="169" t="s">
        <v>321</v>
      </c>
      <c r="G188" s="170" t="s">
        <v>158</v>
      </c>
      <c r="H188" s="171">
        <v>454</v>
      </c>
      <c r="I188" s="172"/>
      <c r="J188" s="171">
        <f t="shared" si="25"/>
        <v>0</v>
      </c>
      <c r="K188" s="173"/>
      <c r="L188" s="30"/>
      <c r="M188" s="174" t="s">
        <v>1</v>
      </c>
      <c r="N188" s="175" t="s">
        <v>40</v>
      </c>
      <c r="O188" s="58"/>
      <c r="P188" s="176">
        <f t="shared" si="26"/>
        <v>0</v>
      </c>
      <c r="Q188" s="176">
        <v>0</v>
      </c>
      <c r="R188" s="176">
        <f t="shared" si="27"/>
        <v>0</v>
      </c>
      <c r="S188" s="176">
        <v>0</v>
      </c>
      <c r="T188" s="177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8" t="s">
        <v>154</v>
      </c>
      <c r="AT188" s="178" t="s">
        <v>150</v>
      </c>
      <c r="AU188" s="178" t="s">
        <v>87</v>
      </c>
      <c r="AY188" s="14" t="s">
        <v>148</v>
      </c>
      <c r="BE188" s="179">
        <f t="shared" si="29"/>
        <v>0</v>
      </c>
      <c r="BF188" s="179">
        <f t="shared" si="30"/>
        <v>0</v>
      </c>
      <c r="BG188" s="179">
        <f t="shared" si="31"/>
        <v>0</v>
      </c>
      <c r="BH188" s="179">
        <f t="shared" si="32"/>
        <v>0</v>
      </c>
      <c r="BI188" s="179">
        <f t="shared" si="33"/>
        <v>0</v>
      </c>
      <c r="BJ188" s="14" t="s">
        <v>87</v>
      </c>
      <c r="BK188" s="180">
        <f t="shared" si="34"/>
        <v>0</v>
      </c>
      <c r="BL188" s="14" t="s">
        <v>154</v>
      </c>
      <c r="BM188" s="178" t="s">
        <v>322</v>
      </c>
    </row>
    <row r="189" spans="1:65" s="2" customFormat="1" ht="16.5" customHeight="1">
      <c r="A189" s="29"/>
      <c r="B189" s="132"/>
      <c r="C189" s="181" t="s">
        <v>323</v>
      </c>
      <c r="D189" s="181" t="s">
        <v>201</v>
      </c>
      <c r="E189" s="182" t="s">
        <v>324</v>
      </c>
      <c r="F189" s="183" t="s">
        <v>325</v>
      </c>
      <c r="G189" s="184" t="s">
        <v>305</v>
      </c>
      <c r="H189" s="185">
        <v>458.54</v>
      </c>
      <c r="I189" s="186"/>
      <c r="J189" s="185">
        <f t="shared" si="25"/>
        <v>0</v>
      </c>
      <c r="K189" s="187"/>
      <c r="L189" s="188"/>
      <c r="M189" s="189" t="s">
        <v>1</v>
      </c>
      <c r="N189" s="190" t="s">
        <v>40</v>
      </c>
      <c r="O189" s="58"/>
      <c r="P189" s="176">
        <f t="shared" si="26"/>
        <v>0</v>
      </c>
      <c r="Q189" s="176">
        <v>0</v>
      </c>
      <c r="R189" s="176">
        <f t="shared" si="27"/>
        <v>0</v>
      </c>
      <c r="S189" s="176">
        <v>0</v>
      </c>
      <c r="T189" s="177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8" t="s">
        <v>180</v>
      </c>
      <c r="AT189" s="178" t="s">
        <v>201</v>
      </c>
      <c r="AU189" s="178" t="s">
        <v>87</v>
      </c>
      <c r="AY189" s="14" t="s">
        <v>148</v>
      </c>
      <c r="BE189" s="179">
        <f t="shared" si="29"/>
        <v>0</v>
      </c>
      <c r="BF189" s="179">
        <f t="shared" si="30"/>
        <v>0</v>
      </c>
      <c r="BG189" s="179">
        <f t="shared" si="31"/>
        <v>0</v>
      </c>
      <c r="BH189" s="179">
        <f t="shared" si="32"/>
        <v>0</v>
      </c>
      <c r="BI189" s="179">
        <f t="shared" si="33"/>
        <v>0</v>
      </c>
      <c r="BJ189" s="14" t="s">
        <v>87</v>
      </c>
      <c r="BK189" s="180">
        <f t="shared" si="34"/>
        <v>0</v>
      </c>
      <c r="BL189" s="14" t="s">
        <v>154</v>
      </c>
      <c r="BM189" s="178" t="s">
        <v>326</v>
      </c>
    </row>
    <row r="190" spans="1:65" s="2" customFormat="1" ht="33" customHeight="1">
      <c r="A190" s="29"/>
      <c r="B190" s="132"/>
      <c r="C190" s="167" t="s">
        <v>327</v>
      </c>
      <c r="D190" s="167" t="s">
        <v>150</v>
      </c>
      <c r="E190" s="168" t="s">
        <v>328</v>
      </c>
      <c r="F190" s="169" t="s">
        <v>329</v>
      </c>
      <c r="G190" s="170" t="s">
        <v>163</v>
      </c>
      <c r="H190" s="171">
        <v>41.23</v>
      </c>
      <c r="I190" s="172"/>
      <c r="J190" s="171">
        <f t="shared" si="25"/>
        <v>0</v>
      </c>
      <c r="K190" s="173"/>
      <c r="L190" s="30"/>
      <c r="M190" s="174" t="s">
        <v>1</v>
      </c>
      <c r="N190" s="175" t="s">
        <v>40</v>
      </c>
      <c r="O190" s="58"/>
      <c r="P190" s="176">
        <f t="shared" si="26"/>
        <v>0</v>
      </c>
      <c r="Q190" s="176">
        <v>0</v>
      </c>
      <c r="R190" s="176">
        <f t="shared" si="27"/>
        <v>0</v>
      </c>
      <c r="S190" s="176">
        <v>0</v>
      </c>
      <c r="T190" s="177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8" t="s">
        <v>154</v>
      </c>
      <c r="AT190" s="178" t="s">
        <v>150</v>
      </c>
      <c r="AU190" s="178" t="s">
        <v>87</v>
      </c>
      <c r="AY190" s="14" t="s">
        <v>148</v>
      </c>
      <c r="BE190" s="179">
        <f t="shared" si="29"/>
        <v>0</v>
      </c>
      <c r="BF190" s="179">
        <f t="shared" si="30"/>
        <v>0</v>
      </c>
      <c r="BG190" s="179">
        <f t="shared" si="31"/>
        <v>0</v>
      </c>
      <c r="BH190" s="179">
        <f t="shared" si="32"/>
        <v>0</v>
      </c>
      <c r="BI190" s="179">
        <f t="shared" si="33"/>
        <v>0</v>
      </c>
      <c r="BJ190" s="14" t="s">
        <v>87</v>
      </c>
      <c r="BK190" s="180">
        <f t="shared" si="34"/>
        <v>0</v>
      </c>
      <c r="BL190" s="14" t="s">
        <v>154</v>
      </c>
      <c r="BM190" s="178" t="s">
        <v>330</v>
      </c>
    </row>
    <row r="191" spans="1:65" s="2" customFormat="1" ht="37.9" customHeight="1">
      <c r="A191" s="29"/>
      <c r="B191" s="132"/>
      <c r="C191" s="167" t="s">
        <v>331</v>
      </c>
      <c r="D191" s="167" t="s">
        <v>150</v>
      </c>
      <c r="E191" s="168" t="s">
        <v>332</v>
      </c>
      <c r="F191" s="169" t="s">
        <v>333</v>
      </c>
      <c r="G191" s="170" t="s">
        <v>163</v>
      </c>
      <c r="H191" s="171">
        <v>5.25</v>
      </c>
      <c r="I191" s="172"/>
      <c r="J191" s="171">
        <f t="shared" si="25"/>
        <v>0</v>
      </c>
      <c r="K191" s="173"/>
      <c r="L191" s="30"/>
      <c r="M191" s="174" t="s">
        <v>1</v>
      </c>
      <c r="N191" s="175" t="s">
        <v>40</v>
      </c>
      <c r="O191" s="58"/>
      <c r="P191" s="176">
        <f t="shared" si="26"/>
        <v>0</v>
      </c>
      <c r="Q191" s="176">
        <v>0</v>
      </c>
      <c r="R191" s="176">
        <f t="shared" si="27"/>
        <v>0</v>
      </c>
      <c r="S191" s="176">
        <v>0</v>
      </c>
      <c r="T191" s="177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8" t="s">
        <v>154</v>
      </c>
      <c r="AT191" s="178" t="s">
        <v>150</v>
      </c>
      <c r="AU191" s="178" t="s">
        <v>87</v>
      </c>
      <c r="AY191" s="14" t="s">
        <v>148</v>
      </c>
      <c r="BE191" s="179">
        <f t="shared" si="29"/>
        <v>0</v>
      </c>
      <c r="BF191" s="179">
        <f t="shared" si="30"/>
        <v>0</v>
      </c>
      <c r="BG191" s="179">
        <f t="shared" si="31"/>
        <v>0</v>
      </c>
      <c r="BH191" s="179">
        <f t="shared" si="32"/>
        <v>0</v>
      </c>
      <c r="BI191" s="179">
        <f t="shared" si="33"/>
        <v>0</v>
      </c>
      <c r="BJ191" s="14" t="s">
        <v>87</v>
      </c>
      <c r="BK191" s="180">
        <f t="shared" si="34"/>
        <v>0</v>
      </c>
      <c r="BL191" s="14" t="s">
        <v>154</v>
      </c>
      <c r="BM191" s="178" t="s">
        <v>334</v>
      </c>
    </row>
    <row r="192" spans="1:65" s="2" customFormat="1" ht="16.5" customHeight="1">
      <c r="A192" s="29"/>
      <c r="B192" s="132"/>
      <c r="C192" s="167" t="s">
        <v>335</v>
      </c>
      <c r="D192" s="167" t="s">
        <v>150</v>
      </c>
      <c r="E192" s="168" t="s">
        <v>336</v>
      </c>
      <c r="F192" s="169" t="s">
        <v>337</v>
      </c>
      <c r="G192" s="170" t="s">
        <v>305</v>
      </c>
      <c r="H192" s="171">
        <v>2</v>
      </c>
      <c r="I192" s="172"/>
      <c r="J192" s="171">
        <f t="shared" si="25"/>
        <v>0</v>
      </c>
      <c r="K192" s="173"/>
      <c r="L192" s="30"/>
      <c r="M192" s="174" t="s">
        <v>1</v>
      </c>
      <c r="N192" s="175" t="s">
        <v>40</v>
      </c>
      <c r="O192" s="58"/>
      <c r="P192" s="176">
        <f t="shared" si="26"/>
        <v>0</v>
      </c>
      <c r="Q192" s="176">
        <v>0</v>
      </c>
      <c r="R192" s="176">
        <f t="shared" si="27"/>
        <v>0</v>
      </c>
      <c r="S192" s="176">
        <v>0</v>
      </c>
      <c r="T192" s="177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8" t="s">
        <v>154</v>
      </c>
      <c r="AT192" s="178" t="s">
        <v>150</v>
      </c>
      <c r="AU192" s="178" t="s">
        <v>87</v>
      </c>
      <c r="AY192" s="14" t="s">
        <v>148</v>
      </c>
      <c r="BE192" s="179">
        <f t="shared" si="29"/>
        <v>0</v>
      </c>
      <c r="BF192" s="179">
        <f t="shared" si="30"/>
        <v>0</v>
      </c>
      <c r="BG192" s="179">
        <f t="shared" si="31"/>
        <v>0</v>
      </c>
      <c r="BH192" s="179">
        <f t="shared" si="32"/>
        <v>0</v>
      </c>
      <c r="BI192" s="179">
        <f t="shared" si="33"/>
        <v>0</v>
      </c>
      <c r="BJ192" s="14" t="s">
        <v>87</v>
      </c>
      <c r="BK192" s="180">
        <f t="shared" si="34"/>
        <v>0</v>
      </c>
      <c r="BL192" s="14" t="s">
        <v>154</v>
      </c>
      <c r="BM192" s="178" t="s">
        <v>338</v>
      </c>
    </row>
    <row r="193" spans="1:65" s="2" customFormat="1" ht="21.75" customHeight="1">
      <c r="A193" s="29"/>
      <c r="B193" s="132"/>
      <c r="C193" s="167" t="s">
        <v>339</v>
      </c>
      <c r="D193" s="167" t="s">
        <v>150</v>
      </c>
      <c r="E193" s="168" t="s">
        <v>340</v>
      </c>
      <c r="F193" s="169" t="s">
        <v>341</v>
      </c>
      <c r="G193" s="170" t="s">
        <v>229</v>
      </c>
      <c r="H193" s="171">
        <v>74.584000000000003</v>
      </c>
      <c r="I193" s="172"/>
      <c r="J193" s="171">
        <f t="shared" si="25"/>
        <v>0</v>
      </c>
      <c r="K193" s="173"/>
      <c r="L193" s="30"/>
      <c r="M193" s="174" t="s">
        <v>1</v>
      </c>
      <c r="N193" s="175" t="s">
        <v>40</v>
      </c>
      <c r="O193" s="58"/>
      <c r="P193" s="176">
        <f t="shared" si="26"/>
        <v>0</v>
      </c>
      <c r="Q193" s="176">
        <v>0</v>
      </c>
      <c r="R193" s="176">
        <f t="shared" si="27"/>
        <v>0</v>
      </c>
      <c r="S193" s="176">
        <v>0</v>
      </c>
      <c r="T193" s="177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8" t="s">
        <v>154</v>
      </c>
      <c r="AT193" s="178" t="s">
        <v>150</v>
      </c>
      <c r="AU193" s="178" t="s">
        <v>87</v>
      </c>
      <c r="AY193" s="14" t="s">
        <v>148</v>
      </c>
      <c r="BE193" s="179">
        <f t="shared" si="29"/>
        <v>0</v>
      </c>
      <c r="BF193" s="179">
        <f t="shared" si="30"/>
        <v>0</v>
      </c>
      <c r="BG193" s="179">
        <f t="shared" si="31"/>
        <v>0</v>
      </c>
      <c r="BH193" s="179">
        <f t="shared" si="32"/>
        <v>0</v>
      </c>
      <c r="BI193" s="179">
        <f t="shared" si="33"/>
        <v>0</v>
      </c>
      <c r="BJ193" s="14" t="s">
        <v>87</v>
      </c>
      <c r="BK193" s="180">
        <f t="shared" si="34"/>
        <v>0</v>
      </c>
      <c r="BL193" s="14" t="s">
        <v>154</v>
      </c>
      <c r="BM193" s="178" t="s">
        <v>342</v>
      </c>
    </row>
    <row r="194" spans="1:65" s="2" customFormat="1" ht="24.2" customHeight="1">
      <c r="A194" s="29"/>
      <c r="B194" s="132"/>
      <c r="C194" s="167" t="s">
        <v>343</v>
      </c>
      <c r="D194" s="167" t="s">
        <v>150</v>
      </c>
      <c r="E194" s="168" t="s">
        <v>344</v>
      </c>
      <c r="F194" s="169" t="s">
        <v>345</v>
      </c>
      <c r="G194" s="170" t="s">
        <v>229</v>
      </c>
      <c r="H194" s="171">
        <v>671.25599999999997</v>
      </c>
      <c r="I194" s="172"/>
      <c r="J194" s="171">
        <f t="shared" si="25"/>
        <v>0</v>
      </c>
      <c r="K194" s="173"/>
      <c r="L194" s="30"/>
      <c r="M194" s="174" t="s">
        <v>1</v>
      </c>
      <c r="N194" s="175" t="s">
        <v>40</v>
      </c>
      <c r="O194" s="58"/>
      <c r="P194" s="176">
        <f t="shared" si="26"/>
        <v>0</v>
      </c>
      <c r="Q194" s="176">
        <v>0</v>
      </c>
      <c r="R194" s="176">
        <f t="shared" si="27"/>
        <v>0</v>
      </c>
      <c r="S194" s="176">
        <v>0</v>
      </c>
      <c r="T194" s="177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8" t="s">
        <v>154</v>
      </c>
      <c r="AT194" s="178" t="s">
        <v>150</v>
      </c>
      <c r="AU194" s="178" t="s">
        <v>87</v>
      </c>
      <c r="AY194" s="14" t="s">
        <v>148</v>
      </c>
      <c r="BE194" s="179">
        <f t="shared" si="29"/>
        <v>0</v>
      </c>
      <c r="BF194" s="179">
        <f t="shared" si="30"/>
        <v>0</v>
      </c>
      <c r="BG194" s="179">
        <f t="shared" si="31"/>
        <v>0</v>
      </c>
      <c r="BH194" s="179">
        <f t="shared" si="32"/>
        <v>0</v>
      </c>
      <c r="BI194" s="179">
        <f t="shared" si="33"/>
        <v>0</v>
      </c>
      <c r="BJ194" s="14" t="s">
        <v>87</v>
      </c>
      <c r="BK194" s="180">
        <f t="shared" si="34"/>
        <v>0</v>
      </c>
      <c r="BL194" s="14" t="s">
        <v>154</v>
      </c>
      <c r="BM194" s="178" t="s">
        <v>346</v>
      </c>
    </row>
    <row r="195" spans="1:65" s="2" customFormat="1" ht="24.2" customHeight="1">
      <c r="A195" s="29"/>
      <c r="B195" s="132"/>
      <c r="C195" s="167" t="s">
        <v>347</v>
      </c>
      <c r="D195" s="167" t="s">
        <v>150</v>
      </c>
      <c r="E195" s="168" t="s">
        <v>348</v>
      </c>
      <c r="F195" s="169" t="s">
        <v>349</v>
      </c>
      <c r="G195" s="170" t="s">
        <v>229</v>
      </c>
      <c r="H195" s="171">
        <v>74.584000000000003</v>
      </c>
      <c r="I195" s="172"/>
      <c r="J195" s="171">
        <f t="shared" si="25"/>
        <v>0</v>
      </c>
      <c r="K195" s="173"/>
      <c r="L195" s="30"/>
      <c r="M195" s="174" t="s">
        <v>1</v>
      </c>
      <c r="N195" s="175" t="s">
        <v>40</v>
      </c>
      <c r="O195" s="58"/>
      <c r="P195" s="176">
        <f t="shared" si="26"/>
        <v>0</v>
      </c>
      <c r="Q195" s="176">
        <v>0</v>
      </c>
      <c r="R195" s="176">
        <f t="shared" si="27"/>
        <v>0</v>
      </c>
      <c r="S195" s="176">
        <v>0</v>
      </c>
      <c r="T195" s="177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8" t="s">
        <v>154</v>
      </c>
      <c r="AT195" s="178" t="s">
        <v>150</v>
      </c>
      <c r="AU195" s="178" t="s">
        <v>87</v>
      </c>
      <c r="AY195" s="14" t="s">
        <v>148</v>
      </c>
      <c r="BE195" s="179">
        <f t="shared" si="29"/>
        <v>0</v>
      </c>
      <c r="BF195" s="179">
        <f t="shared" si="30"/>
        <v>0</v>
      </c>
      <c r="BG195" s="179">
        <f t="shared" si="31"/>
        <v>0</v>
      </c>
      <c r="BH195" s="179">
        <f t="shared" si="32"/>
        <v>0</v>
      </c>
      <c r="BI195" s="179">
        <f t="shared" si="33"/>
        <v>0</v>
      </c>
      <c r="BJ195" s="14" t="s">
        <v>87</v>
      </c>
      <c r="BK195" s="180">
        <f t="shared" si="34"/>
        <v>0</v>
      </c>
      <c r="BL195" s="14" t="s">
        <v>154</v>
      </c>
      <c r="BM195" s="178" t="s">
        <v>350</v>
      </c>
    </row>
    <row r="196" spans="1:65" s="2" customFormat="1" ht="24.2" customHeight="1">
      <c r="A196" s="29"/>
      <c r="B196" s="132"/>
      <c r="C196" s="167" t="s">
        <v>351</v>
      </c>
      <c r="D196" s="167" t="s">
        <v>150</v>
      </c>
      <c r="E196" s="168" t="s">
        <v>352</v>
      </c>
      <c r="F196" s="169" t="s">
        <v>353</v>
      </c>
      <c r="G196" s="170" t="s">
        <v>229</v>
      </c>
      <c r="H196" s="171">
        <v>74.584000000000003</v>
      </c>
      <c r="I196" s="172"/>
      <c r="J196" s="171">
        <f t="shared" si="25"/>
        <v>0</v>
      </c>
      <c r="K196" s="173"/>
      <c r="L196" s="30"/>
      <c r="M196" s="174" t="s">
        <v>1</v>
      </c>
      <c r="N196" s="175" t="s">
        <v>40</v>
      </c>
      <c r="O196" s="58"/>
      <c r="P196" s="176">
        <f t="shared" si="26"/>
        <v>0</v>
      </c>
      <c r="Q196" s="176">
        <v>0</v>
      </c>
      <c r="R196" s="176">
        <f t="shared" si="27"/>
        <v>0</v>
      </c>
      <c r="S196" s="176">
        <v>0</v>
      </c>
      <c r="T196" s="177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8" t="s">
        <v>154</v>
      </c>
      <c r="AT196" s="178" t="s">
        <v>150</v>
      </c>
      <c r="AU196" s="178" t="s">
        <v>87</v>
      </c>
      <c r="AY196" s="14" t="s">
        <v>148</v>
      </c>
      <c r="BE196" s="179">
        <f t="shared" si="29"/>
        <v>0</v>
      </c>
      <c r="BF196" s="179">
        <f t="shared" si="30"/>
        <v>0</v>
      </c>
      <c r="BG196" s="179">
        <f t="shared" si="31"/>
        <v>0</v>
      </c>
      <c r="BH196" s="179">
        <f t="shared" si="32"/>
        <v>0</v>
      </c>
      <c r="BI196" s="179">
        <f t="shared" si="33"/>
        <v>0</v>
      </c>
      <c r="BJ196" s="14" t="s">
        <v>87</v>
      </c>
      <c r="BK196" s="180">
        <f t="shared" si="34"/>
        <v>0</v>
      </c>
      <c r="BL196" s="14" t="s">
        <v>154</v>
      </c>
      <c r="BM196" s="178" t="s">
        <v>354</v>
      </c>
    </row>
    <row r="197" spans="1:65" s="12" customFormat="1" ht="22.9" customHeight="1">
      <c r="B197" s="154"/>
      <c r="D197" s="155" t="s">
        <v>73</v>
      </c>
      <c r="E197" s="165" t="s">
        <v>355</v>
      </c>
      <c r="F197" s="165" t="s">
        <v>356</v>
      </c>
      <c r="I197" s="157"/>
      <c r="J197" s="166">
        <f>BK197</f>
        <v>0</v>
      </c>
      <c r="L197" s="154"/>
      <c r="M197" s="159"/>
      <c r="N197" s="160"/>
      <c r="O197" s="160"/>
      <c r="P197" s="161">
        <f>P198</f>
        <v>0</v>
      </c>
      <c r="Q197" s="160"/>
      <c r="R197" s="161">
        <f>R198</f>
        <v>0</v>
      </c>
      <c r="S197" s="160"/>
      <c r="T197" s="162">
        <f>T198</f>
        <v>0</v>
      </c>
      <c r="AR197" s="155" t="s">
        <v>81</v>
      </c>
      <c r="AT197" s="163" t="s">
        <v>73</v>
      </c>
      <c r="AU197" s="163" t="s">
        <v>81</v>
      </c>
      <c r="AY197" s="155" t="s">
        <v>148</v>
      </c>
      <c r="BK197" s="164">
        <f>BK198</f>
        <v>0</v>
      </c>
    </row>
    <row r="198" spans="1:65" s="2" customFormat="1" ht="33" customHeight="1">
      <c r="A198" s="29"/>
      <c r="B198" s="132"/>
      <c r="C198" s="167" t="s">
        <v>357</v>
      </c>
      <c r="D198" s="167" t="s">
        <v>150</v>
      </c>
      <c r="E198" s="168" t="s">
        <v>358</v>
      </c>
      <c r="F198" s="169" t="s">
        <v>359</v>
      </c>
      <c r="G198" s="170" t="s">
        <v>229</v>
      </c>
      <c r="H198" s="171">
        <v>1578.0540000000001</v>
      </c>
      <c r="I198" s="172"/>
      <c r="J198" s="171">
        <f>ROUND(I198*H198,3)</f>
        <v>0</v>
      </c>
      <c r="K198" s="173"/>
      <c r="L198" s="30"/>
      <c r="M198" s="174" t="s">
        <v>1</v>
      </c>
      <c r="N198" s="175" t="s">
        <v>40</v>
      </c>
      <c r="O198" s="58"/>
      <c r="P198" s="176">
        <f>O198*H198</f>
        <v>0</v>
      </c>
      <c r="Q198" s="176">
        <v>0</v>
      </c>
      <c r="R198" s="176">
        <f>Q198*H198</f>
        <v>0</v>
      </c>
      <c r="S198" s="176">
        <v>0</v>
      </c>
      <c r="T198" s="177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8" t="s">
        <v>154</v>
      </c>
      <c r="AT198" s="178" t="s">
        <v>150</v>
      </c>
      <c r="AU198" s="178" t="s">
        <v>87</v>
      </c>
      <c r="AY198" s="14" t="s">
        <v>148</v>
      </c>
      <c r="BE198" s="179">
        <f>IF(N198="základná",J198,0)</f>
        <v>0</v>
      </c>
      <c r="BF198" s="179">
        <f>IF(N198="znížená",J198,0)</f>
        <v>0</v>
      </c>
      <c r="BG198" s="179">
        <f>IF(N198="zákl. prenesená",J198,0)</f>
        <v>0</v>
      </c>
      <c r="BH198" s="179">
        <f>IF(N198="zníž. prenesená",J198,0)</f>
        <v>0</v>
      </c>
      <c r="BI198" s="179">
        <f>IF(N198="nulová",J198,0)</f>
        <v>0</v>
      </c>
      <c r="BJ198" s="14" t="s">
        <v>87</v>
      </c>
      <c r="BK198" s="180">
        <f>ROUND(I198*H198,3)</f>
        <v>0</v>
      </c>
      <c r="BL198" s="14" t="s">
        <v>154</v>
      </c>
      <c r="BM198" s="178" t="s">
        <v>360</v>
      </c>
    </row>
    <row r="199" spans="1:65" s="12" customFormat="1" ht="25.9" customHeight="1">
      <c r="B199" s="154"/>
      <c r="D199" s="155" t="s">
        <v>73</v>
      </c>
      <c r="E199" s="156" t="s">
        <v>361</v>
      </c>
      <c r="F199" s="156" t="s">
        <v>362</v>
      </c>
      <c r="I199" s="157"/>
      <c r="J199" s="158">
        <f>BK199</f>
        <v>0</v>
      </c>
      <c r="L199" s="154"/>
      <c r="M199" s="159"/>
      <c r="N199" s="160"/>
      <c r="O199" s="160"/>
      <c r="P199" s="161">
        <f>P200</f>
        <v>0</v>
      </c>
      <c r="Q199" s="160"/>
      <c r="R199" s="161">
        <f>R200</f>
        <v>0</v>
      </c>
      <c r="S199" s="160"/>
      <c r="T199" s="162">
        <f>T200</f>
        <v>0</v>
      </c>
      <c r="AR199" s="155" t="s">
        <v>87</v>
      </c>
      <c r="AT199" s="163" t="s">
        <v>73</v>
      </c>
      <c r="AU199" s="163" t="s">
        <v>74</v>
      </c>
      <c r="AY199" s="155" t="s">
        <v>148</v>
      </c>
      <c r="BK199" s="164">
        <f>BK200</f>
        <v>0</v>
      </c>
    </row>
    <row r="200" spans="1:65" s="12" customFormat="1" ht="22.9" customHeight="1">
      <c r="B200" s="154"/>
      <c r="D200" s="155" t="s">
        <v>73</v>
      </c>
      <c r="E200" s="165" t="s">
        <v>363</v>
      </c>
      <c r="F200" s="165" t="s">
        <v>364</v>
      </c>
      <c r="I200" s="157"/>
      <c r="J200" s="166">
        <f>BK200</f>
        <v>0</v>
      </c>
      <c r="L200" s="154"/>
      <c r="M200" s="159"/>
      <c r="N200" s="160"/>
      <c r="O200" s="160"/>
      <c r="P200" s="161">
        <f>P201</f>
        <v>0</v>
      </c>
      <c r="Q200" s="160"/>
      <c r="R200" s="161">
        <f>R201</f>
        <v>0</v>
      </c>
      <c r="S200" s="160"/>
      <c r="T200" s="162">
        <f>T201</f>
        <v>0</v>
      </c>
      <c r="AR200" s="155" t="s">
        <v>87</v>
      </c>
      <c r="AT200" s="163" t="s">
        <v>73</v>
      </c>
      <c r="AU200" s="163" t="s">
        <v>81</v>
      </c>
      <c r="AY200" s="155" t="s">
        <v>148</v>
      </c>
      <c r="BK200" s="164">
        <f>BK201</f>
        <v>0</v>
      </c>
    </row>
    <row r="201" spans="1:65" s="2" customFormat="1" ht="24.2" customHeight="1">
      <c r="A201" s="29"/>
      <c r="B201" s="132"/>
      <c r="C201" s="167" t="s">
        <v>365</v>
      </c>
      <c r="D201" s="167" t="s">
        <v>150</v>
      </c>
      <c r="E201" s="168" t="s">
        <v>366</v>
      </c>
      <c r="F201" s="169" t="s">
        <v>367</v>
      </c>
      <c r="G201" s="170" t="s">
        <v>158</v>
      </c>
      <c r="H201" s="171">
        <v>38</v>
      </c>
      <c r="I201" s="172"/>
      <c r="J201" s="171">
        <f>ROUND(I201*H201,3)</f>
        <v>0</v>
      </c>
      <c r="K201" s="173"/>
      <c r="L201" s="30"/>
      <c r="M201" s="174" t="s">
        <v>1</v>
      </c>
      <c r="N201" s="175" t="s">
        <v>40</v>
      </c>
      <c r="O201" s="58"/>
      <c r="P201" s="176">
        <f>O201*H201</f>
        <v>0</v>
      </c>
      <c r="Q201" s="176">
        <v>0</v>
      </c>
      <c r="R201" s="176">
        <f>Q201*H201</f>
        <v>0</v>
      </c>
      <c r="S201" s="176">
        <v>0</v>
      </c>
      <c r="T201" s="177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8" t="s">
        <v>214</v>
      </c>
      <c r="AT201" s="178" t="s">
        <v>150</v>
      </c>
      <c r="AU201" s="178" t="s">
        <v>87</v>
      </c>
      <c r="AY201" s="14" t="s">
        <v>148</v>
      </c>
      <c r="BE201" s="179">
        <f>IF(N201="základná",J201,0)</f>
        <v>0</v>
      </c>
      <c r="BF201" s="179">
        <f>IF(N201="znížená",J201,0)</f>
        <v>0</v>
      </c>
      <c r="BG201" s="179">
        <f>IF(N201="zákl. prenesená",J201,0)</f>
        <v>0</v>
      </c>
      <c r="BH201" s="179">
        <f>IF(N201="zníž. prenesená",J201,0)</f>
        <v>0</v>
      </c>
      <c r="BI201" s="179">
        <f>IF(N201="nulová",J201,0)</f>
        <v>0</v>
      </c>
      <c r="BJ201" s="14" t="s">
        <v>87</v>
      </c>
      <c r="BK201" s="180">
        <f>ROUND(I201*H201,3)</f>
        <v>0</v>
      </c>
      <c r="BL201" s="14" t="s">
        <v>214</v>
      </c>
      <c r="BM201" s="178" t="s">
        <v>368</v>
      </c>
    </row>
    <row r="202" spans="1:65" s="12" customFormat="1" ht="25.9" customHeight="1">
      <c r="B202" s="154"/>
      <c r="D202" s="155" t="s">
        <v>73</v>
      </c>
      <c r="E202" s="156" t="s">
        <v>201</v>
      </c>
      <c r="F202" s="156" t="s">
        <v>369</v>
      </c>
      <c r="I202" s="157"/>
      <c r="J202" s="158">
        <f>BK202</f>
        <v>0</v>
      </c>
      <c r="L202" s="154"/>
      <c r="M202" s="159"/>
      <c r="N202" s="160"/>
      <c r="O202" s="160"/>
      <c r="P202" s="161">
        <f>P203</f>
        <v>0</v>
      </c>
      <c r="Q202" s="160"/>
      <c r="R202" s="161">
        <f>R203</f>
        <v>0</v>
      </c>
      <c r="S202" s="160"/>
      <c r="T202" s="162">
        <f>T203</f>
        <v>0</v>
      </c>
      <c r="AR202" s="155" t="s">
        <v>160</v>
      </c>
      <c r="AT202" s="163" t="s">
        <v>73</v>
      </c>
      <c r="AU202" s="163" t="s">
        <v>74</v>
      </c>
      <c r="AY202" s="155" t="s">
        <v>148</v>
      </c>
      <c r="BK202" s="164">
        <f>BK203</f>
        <v>0</v>
      </c>
    </row>
    <row r="203" spans="1:65" s="12" customFormat="1" ht="22.9" customHeight="1">
      <c r="B203" s="154"/>
      <c r="D203" s="155" t="s">
        <v>73</v>
      </c>
      <c r="E203" s="165" t="s">
        <v>370</v>
      </c>
      <c r="F203" s="165" t="s">
        <v>371</v>
      </c>
      <c r="I203" s="157"/>
      <c r="J203" s="166">
        <f>BK203</f>
        <v>0</v>
      </c>
      <c r="L203" s="154"/>
      <c r="M203" s="159"/>
      <c r="N203" s="160"/>
      <c r="O203" s="160"/>
      <c r="P203" s="161">
        <f>SUM(P204:P205)</f>
        <v>0</v>
      </c>
      <c r="Q203" s="160"/>
      <c r="R203" s="161">
        <f>SUM(R204:R205)</f>
        <v>0</v>
      </c>
      <c r="S203" s="160"/>
      <c r="T203" s="162">
        <f>SUM(T204:T205)</f>
        <v>0</v>
      </c>
      <c r="AR203" s="155" t="s">
        <v>160</v>
      </c>
      <c r="AT203" s="163" t="s">
        <v>73</v>
      </c>
      <c r="AU203" s="163" t="s">
        <v>81</v>
      </c>
      <c r="AY203" s="155" t="s">
        <v>148</v>
      </c>
      <c r="BK203" s="164">
        <f>SUM(BK204:BK205)</f>
        <v>0</v>
      </c>
    </row>
    <row r="204" spans="1:65" s="2" customFormat="1" ht="16.5" customHeight="1">
      <c r="A204" s="29"/>
      <c r="B204" s="132"/>
      <c r="C204" s="167" t="s">
        <v>372</v>
      </c>
      <c r="D204" s="167" t="s">
        <v>150</v>
      </c>
      <c r="E204" s="168" t="s">
        <v>373</v>
      </c>
      <c r="F204" s="169" t="s">
        <v>374</v>
      </c>
      <c r="G204" s="170" t="s">
        <v>305</v>
      </c>
      <c r="H204" s="171">
        <v>1</v>
      </c>
      <c r="I204" s="172"/>
      <c r="J204" s="171">
        <f>ROUND(I204*H204,3)</f>
        <v>0</v>
      </c>
      <c r="K204" s="173"/>
      <c r="L204" s="30"/>
      <c r="M204" s="174" t="s">
        <v>1</v>
      </c>
      <c r="N204" s="175" t="s">
        <v>40</v>
      </c>
      <c r="O204" s="58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8" t="s">
        <v>375</v>
      </c>
      <c r="AT204" s="178" t="s">
        <v>150</v>
      </c>
      <c r="AU204" s="178" t="s">
        <v>87</v>
      </c>
      <c r="AY204" s="14" t="s">
        <v>148</v>
      </c>
      <c r="BE204" s="179">
        <f>IF(N204="základná",J204,0)</f>
        <v>0</v>
      </c>
      <c r="BF204" s="179">
        <f>IF(N204="znížená",J204,0)</f>
        <v>0</v>
      </c>
      <c r="BG204" s="179">
        <f>IF(N204="zákl. prenesená",J204,0)</f>
        <v>0</v>
      </c>
      <c r="BH204" s="179">
        <f>IF(N204="zníž. prenesená",J204,0)</f>
        <v>0</v>
      </c>
      <c r="BI204" s="179">
        <f>IF(N204="nulová",J204,0)</f>
        <v>0</v>
      </c>
      <c r="BJ204" s="14" t="s">
        <v>87</v>
      </c>
      <c r="BK204" s="180">
        <f>ROUND(I204*H204,3)</f>
        <v>0</v>
      </c>
      <c r="BL204" s="14" t="s">
        <v>375</v>
      </c>
      <c r="BM204" s="178" t="s">
        <v>376</v>
      </c>
    </row>
    <row r="205" spans="1:65" s="2" customFormat="1" ht="21.75" customHeight="1">
      <c r="A205" s="29"/>
      <c r="B205" s="132"/>
      <c r="C205" s="181" t="s">
        <v>377</v>
      </c>
      <c r="D205" s="181" t="s">
        <v>201</v>
      </c>
      <c r="E205" s="182" t="s">
        <v>378</v>
      </c>
      <c r="F205" s="183" t="s">
        <v>379</v>
      </c>
      <c r="G205" s="184" t="s">
        <v>305</v>
      </c>
      <c r="H205" s="185">
        <v>1</v>
      </c>
      <c r="I205" s="186"/>
      <c r="J205" s="185">
        <f>ROUND(I205*H205,3)</f>
        <v>0</v>
      </c>
      <c r="K205" s="187"/>
      <c r="L205" s="188"/>
      <c r="M205" s="189" t="s">
        <v>1</v>
      </c>
      <c r="N205" s="190" t="s">
        <v>40</v>
      </c>
      <c r="O205" s="58"/>
      <c r="P205" s="176">
        <f>O205*H205</f>
        <v>0</v>
      </c>
      <c r="Q205" s="176">
        <v>0</v>
      </c>
      <c r="R205" s="176">
        <f>Q205*H205</f>
        <v>0</v>
      </c>
      <c r="S205" s="176">
        <v>0</v>
      </c>
      <c r="T205" s="177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8" t="s">
        <v>380</v>
      </c>
      <c r="AT205" s="178" t="s">
        <v>201</v>
      </c>
      <c r="AU205" s="178" t="s">
        <v>87</v>
      </c>
      <c r="AY205" s="14" t="s">
        <v>148</v>
      </c>
      <c r="BE205" s="179">
        <f>IF(N205="základná",J205,0)</f>
        <v>0</v>
      </c>
      <c r="BF205" s="179">
        <f>IF(N205="znížená",J205,0)</f>
        <v>0</v>
      </c>
      <c r="BG205" s="179">
        <f>IF(N205="zákl. prenesená",J205,0)</f>
        <v>0</v>
      </c>
      <c r="BH205" s="179">
        <f>IF(N205="zníž. prenesená",J205,0)</f>
        <v>0</v>
      </c>
      <c r="BI205" s="179">
        <f>IF(N205="nulová",J205,0)</f>
        <v>0</v>
      </c>
      <c r="BJ205" s="14" t="s">
        <v>87</v>
      </c>
      <c r="BK205" s="180">
        <f>ROUND(I205*H205,3)</f>
        <v>0</v>
      </c>
      <c r="BL205" s="14" t="s">
        <v>375</v>
      </c>
      <c r="BM205" s="178" t="s">
        <v>381</v>
      </c>
    </row>
    <row r="206" spans="1:65" s="12" customFormat="1" ht="25.9" customHeight="1">
      <c r="B206" s="154"/>
      <c r="D206" s="155" t="s">
        <v>73</v>
      </c>
      <c r="E206" s="156" t="s">
        <v>126</v>
      </c>
      <c r="F206" s="156" t="s">
        <v>382</v>
      </c>
      <c r="I206" s="157"/>
      <c r="J206" s="158">
        <f>BK206</f>
        <v>0</v>
      </c>
      <c r="L206" s="154"/>
      <c r="M206" s="159"/>
      <c r="N206" s="160"/>
      <c r="O206" s="160"/>
      <c r="P206" s="161">
        <f>P207</f>
        <v>0</v>
      </c>
      <c r="Q206" s="160"/>
      <c r="R206" s="161">
        <f>R207</f>
        <v>0</v>
      </c>
      <c r="S206" s="160"/>
      <c r="T206" s="162">
        <f>T207</f>
        <v>0</v>
      </c>
      <c r="AR206" s="155" t="s">
        <v>168</v>
      </c>
      <c r="AT206" s="163" t="s">
        <v>73</v>
      </c>
      <c r="AU206" s="163" t="s">
        <v>74</v>
      </c>
      <c r="AY206" s="155" t="s">
        <v>148</v>
      </c>
      <c r="BK206" s="164">
        <f>BK207</f>
        <v>0</v>
      </c>
    </row>
    <row r="207" spans="1:65" s="2" customFormat="1" ht="37.9" customHeight="1">
      <c r="A207" s="29"/>
      <c r="B207" s="132"/>
      <c r="C207" s="167" t="s">
        <v>383</v>
      </c>
      <c r="D207" s="167" t="s">
        <v>150</v>
      </c>
      <c r="E207" s="168" t="s">
        <v>384</v>
      </c>
      <c r="F207" s="169" t="s">
        <v>385</v>
      </c>
      <c r="G207" s="170" t="s">
        <v>386</v>
      </c>
      <c r="H207" s="171">
        <v>1</v>
      </c>
      <c r="I207" s="172"/>
      <c r="J207" s="171">
        <f>ROUND(I207*H207,3)</f>
        <v>0</v>
      </c>
      <c r="K207" s="173"/>
      <c r="L207" s="30"/>
      <c r="M207" s="191" t="s">
        <v>1</v>
      </c>
      <c r="N207" s="192" t="s">
        <v>40</v>
      </c>
      <c r="O207" s="193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8" t="s">
        <v>387</v>
      </c>
      <c r="AT207" s="178" t="s">
        <v>150</v>
      </c>
      <c r="AU207" s="178" t="s">
        <v>81</v>
      </c>
      <c r="AY207" s="14" t="s">
        <v>148</v>
      </c>
      <c r="BE207" s="179">
        <f>IF(N207="základná",J207,0)</f>
        <v>0</v>
      </c>
      <c r="BF207" s="179">
        <f>IF(N207="znížená",J207,0)</f>
        <v>0</v>
      </c>
      <c r="BG207" s="179">
        <f>IF(N207="zákl. prenesená",J207,0)</f>
        <v>0</v>
      </c>
      <c r="BH207" s="179">
        <f>IF(N207="zníž. prenesená",J207,0)</f>
        <v>0</v>
      </c>
      <c r="BI207" s="179">
        <f>IF(N207="nulová",J207,0)</f>
        <v>0</v>
      </c>
      <c r="BJ207" s="14" t="s">
        <v>87</v>
      </c>
      <c r="BK207" s="180">
        <f>ROUND(I207*H207,3)</f>
        <v>0</v>
      </c>
      <c r="BL207" s="14" t="s">
        <v>387</v>
      </c>
      <c r="BM207" s="178" t="s">
        <v>388</v>
      </c>
    </row>
    <row r="208" spans="1:65" s="2" customFormat="1" ht="6.95" customHeight="1">
      <c r="A208" s="29"/>
      <c r="B208" s="47"/>
      <c r="C208" s="48"/>
      <c r="D208" s="48"/>
      <c r="E208" s="48"/>
      <c r="F208" s="48"/>
      <c r="G208" s="48"/>
      <c r="H208" s="48"/>
      <c r="I208" s="48"/>
      <c r="J208" s="48"/>
      <c r="K208" s="48"/>
      <c r="L208" s="30"/>
      <c r="M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</row>
  </sheetData>
  <autoFilter ref="C140:K207"/>
  <mergeCells count="17">
    <mergeCell ref="E133:H133"/>
    <mergeCell ref="L2:V2"/>
    <mergeCell ref="D115:F115"/>
    <mergeCell ref="D116:F116"/>
    <mergeCell ref="D117:F117"/>
    <mergeCell ref="E129:H129"/>
    <mergeCell ref="E131:H131"/>
    <mergeCell ref="E85:H85"/>
    <mergeCell ref="E87:H87"/>
    <mergeCell ref="E89:H89"/>
    <mergeCell ref="D113:F113"/>
    <mergeCell ref="D114:F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1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101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42" t="str">
        <f>'Rekapitulácia stavby'!K6</f>
        <v>Modernizácia atletického oválu a vybudovanie ihriska pre malý futbal pri ZŠ Starozagorská 8, Košice</v>
      </c>
      <c r="F7" s="243"/>
      <c r="G7" s="243"/>
      <c r="H7" s="243"/>
      <c r="L7" s="17"/>
    </row>
    <row r="8" spans="1:46" s="1" customFormat="1" ht="12" customHeight="1">
      <c r="B8" s="17"/>
      <c r="D8" s="24" t="s">
        <v>102</v>
      </c>
      <c r="L8" s="17"/>
    </row>
    <row r="9" spans="1:46" s="2" customFormat="1" ht="16.5" customHeight="1">
      <c r="A9" s="29"/>
      <c r="B9" s="30"/>
      <c r="C9" s="29"/>
      <c r="D9" s="29"/>
      <c r="E9" s="242" t="s">
        <v>103</v>
      </c>
      <c r="F9" s="244"/>
      <c r="G9" s="244"/>
      <c r="H9" s="24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104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6" t="s">
        <v>389</v>
      </c>
      <c r="F11" s="244"/>
      <c r="G11" s="244"/>
      <c r="H11" s="244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5" t="str">
        <f>'Rekapitulácia stavby'!AN8</f>
        <v>25. 2. 2021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45" t="str">
        <f>'Rekapitulácia stavby'!E14</f>
        <v>Vyplň údaj</v>
      </c>
      <c r="F20" s="222"/>
      <c r="G20" s="222"/>
      <c r="H20" s="222"/>
      <c r="I20" s="24" t="s">
        <v>25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25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27" t="s">
        <v>1</v>
      </c>
      <c r="F29" s="227"/>
      <c r="G29" s="227"/>
      <c r="H29" s="227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2" t="s">
        <v>106</v>
      </c>
      <c r="E32" s="29"/>
      <c r="F32" s="29"/>
      <c r="G32" s="29"/>
      <c r="H32" s="29"/>
      <c r="I32" s="29"/>
      <c r="J32" s="102">
        <f>J98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3" t="s">
        <v>107</v>
      </c>
      <c r="E33" s="29"/>
      <c r="F33" s="29"/>
      <c r="G33" s="29"/>
      <c r="H33" s="29"/>
      <c r="I33" s="29"/>
      <c r="J33" s="102">
        <f>J108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4" t="s">
        <v>34</v>
      </c>
      <c r="E34" s="29"/>
      <c r="F34" s="29"/>
      <c r="G34" s="29"/>
      <c r="H34" s="29"/>
      <c r="I34" s="29"/>
      <c r="J34" s="71">
        <f>ROUND(J32 + J33,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6"/>
      <c r="E35" s="66"/>
      <c r="F35" s="66"/>
      <c r="G35" s="66"/>
      <c r="H35" s="66"/>
      <c r="I35" s="66"/>
      <c r="J35" s="66"/>
      <c r="K35" s="66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36</v>
      </c>
      <c r="G36" s="29"/>
      <c r="H36" s="29"/>
      <c r="I36" s="33" t="s">
        <v>35</v>
      </c>
      <c r="J36" s="33" t="s">
        <v>37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105" t="s">
        <v>38</v>
      </c>
      <c r="E37" s="35" t="s">
        <v>39</v>
      </c>
      <c r="F37" s="106">
        <f>ROUND((SUM(BE108:BE115) + SUM(BE137:BE178)),  2)</f>
        <v>0</v>
      </c>
      <c r="G37" s="107"/>
      <c r="H37" s="107"/>
      <c r="I37" s="108">
        <v>0.2</v>
      </c>
      <c r="J37" s="106">
        <f>ROUND(((SUM(BE108:BE115) + SUM(BE137:BE178))*I37),  2)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35" t="s">
        <v>40</v>
      </c>
      <c r="F38" s="106">
        <f>ROUND((SUM(BF108:BF115) + SUM(BF137:BF178)),  2)</f>
        <v>0</v>
      </c>
      <c r="G38" s="107"/>
      <c r="H38" s="107"/>
      <c r="I38" s="108">
        <v>0.2</v>
      </c>
      <c r="J38" s="106">
        <f>ROUND(((SUM(BF108:BF115) + SUM(BF137:BF178))*I38),  2)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41</v>
      </c>
      <c r="F39" s="109">
        <f>ROUND((SUM(BG108:BG115) + SUM(BG137:BG178)),  2)</f>
        <v>0</v>
      </c>
      <c r="G39" s="29"/>
      <c r="H39" s="29"/>
      <c r="I39" s="110">
        <v>0.2</v>
      </c>
      <c r="J39" s="109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42</v>
      </c>
      <c r="F40" s="109">
        <f>ROUND((SUM(BH108:BH115) + SUM(BH137:BH178)),  2)</f>
        <v>0</v>
      </c>
      <c r="G40" s="29"/>
      <c r="H40" s="29"/>
      <c r="I40" s="110">
        <v>0.2</v>
      </c>
      <c r="J40" s="109">
        <f>0</f>
        <v>0</v>
      </c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35" t="s">
        <v>43</v>
      </c>
      <c r="F41" s="106">
        <f>ROUND((SUM(BI108:BI115) + SUM(BI137:BI178)),  2)</f>
        <v>0</v>
      </c>
      <c r="G41" s="107"/>
      <c r="H41" s="107"/>
      <c r="I41" s="108">
        <v>0</v>
      </c>
      <c r="J41" s="106">
        <f>0</f>
        <v>0</v>
      </c>
      <c r="K41" s="29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1"/>
      <c r="D43" s="112" t="s">
        <v>44</v>
      </c>
      <c r="E43" s="60"/>
      <c r="F43" s="60"/>
      <c r="G43" s="113" t="s">
        <v>45</v>
      </c>
      <c r="H43" s="114" t="s">
        <v>46</v>
      </c>
      <c r="I43" s="60"/>
      <c r="J43" s="115">
        <f>SUM(J34:J41)</f>
        <v>0</v>
      </c>
      <c r="K43" s="116"/>
      <c r="L43" s="42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42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7" t="s">
        <v>50</v>
      </c>
      <c r="G61" s="45" t="s">
        <v>49</v>
      </c>
      <c r="H61" s="32"/>
      <c r="I61" s="32"/>
      <c r="J61" s="118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7" t="s">
        <v>50</v>
      </c>
      <c r="G76" s="45" t="s">
        <v>49</v>
      </c>
      <c r="H76" s="32"/>
      <c r="I76" s="32"/>
      <c r="J76" s="118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108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42" t="str">
        <f>E7</f>
        <v>Modernizácia atletického oválu a vybudovanie ihriska pre malý futbal pri ZŠ Starozagorská 8, Košice</v>
      </c>
      <c r="F85" s="243"/>
      <c r="G85" s="243"/>
      <c r="H85" s="24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102</v>
      </c>
      <c r="L86" s="17"/>
    </row>
    <row r="87" spans="1:31" s="2" customFormat="1" ht="16.5" customHeight="1">
      <c r="A87" s="29"/>
      <c r="B87" s="30"/>
      <c r="C87" s="29"/>
      <c r="D87" s="29"/>
      <c r="E87" s="242" t="s">
        <v>103</v>
      </c>
      <c r="F87" s="244"/>
      <c r="G87" s="244"/>
      <c r="H87" s="24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104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6" t="str">
        <f>E11</f>
        <v xml:space="preserve">012 - SO 01.2 Osvetlenie areálu </v>
      </c>
      <c r="F89" s="244"/>
      <c r="G89" s="244"/>
      <c r="H89" s="244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Košice</v>
      </c>
      <c r="G91" s="29"/>
      <c r="H91" s="29"/>
      <c r="I91" s="24" t="s">
        <v>20</v>
      </c>
      <c r="J91" s="55" t="str">
        <f>IF(J14="","",J14)</f>
        <v>25. 2. 2021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Mesto Košice SNP 48/A, Košice</v>
      </c>
      <c r="G93" s="29"/>
      <c r="H93" s="29"/>
      <c r="I93" s="24" t="s">
        <v>28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9" t="s">
        <v>109</v>
      </c>
      <c r="D96" s="111"/>
      <c r="E96" s="111"/>
      <c r="F96" s="111"/>
      <c r="G96" s="111"/>
      <c r="H96" s="111"/>
      <c r="I96" s="111"/>
      <c r="J96" s="120" t="s">
        <v>110</v>
      </c>
      <c r="K96" s="111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65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65" s="2" customFormat="1" ht="22.9" customHeight="1">
      <c r="A98" s="29"/>
      <c r="B98" s="30"/>
      <c r="C98" s="121" t="s">
        <v>111</v>
      </c>
      <c r="D98" s="29"/>
      <c r="E98" s="29"/>
      <c r="F98" s="29"/>
      <c r="G98" s="29"/>
      <c r="H98" s="29"/>
      <c r="I98" s="29"/>
      <c r="J98" s="71">
        <f>J137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112</v>
      </c>
    </row>
    <row r="99" spans="1:65" s="9" customFormat="1" ht="24.95" customHeight="1">
      <c r="B99" s="122"/>
      <c r="D99" s="123" t="s">
        <v>113</v>
      </c>
      <c r="E99" s="124"/>
      <c r="F99" s="124"/>
      <c r="G99" s="124"/>
      <c r="H99" s="124"/>
      <c r="I99" s="124"/>
      <c r="J99" s="125">
        <f>J138</f>
        <v>0</v>
      </c>
      <c r="L99" s="122"/>
    </row>
    <row r="100" spans="1:65" s="10" customFormat="1" ht="19.899999999999999" customHeight="1">
      <c r="B100" s="126"/>
      <c r="D100" s="127" t="s">
        <v>115</v>
      </c>
      <c r="E100" s="128"/>
      <c r="F100" s="128"/>
      <c r="G100" s="128"/>
      <c r="H100" s="128"/>
      <c r="I100" s="128"/>
      <c r="J100" s="129">
        <f>J139</f>
        <v>0</v>
      </c>
      <c r="L100" s="126"/>
    </row>
    <row r="101" spans="1:65" s="9" customFormat="1" ht="24.95" customHeight="1">
      <c r="B101" s="122"/>
      <c r="D101" s="123" t="s">
        <v>121</v>
      </c>
      <c r="E101" s="124"/>
      <c r="F101" s="124"/>
      <c r="G101" s="124"/>
      <c r="H101" s="124"/>
      <c r="I101" s="124"/>
      <c r="J101" s="125">
        <f>J141</f>
        <v>0</v>
      </c>
      <c r="L101" s="122"/>
    </row>
    <row r="102" spans="1:65" s="10" customFormat="1" ht="19.899999999999999" customHeight="1">
      <c r="B102" s="126"/>
      <c r="D102" s="127" t="s">
        <v>390</v>
      </c>
      <c r="E102" s="128"/>
      <c r="F102" s="128"/>
      <c r="G102" s="128"/>
      <c r="H102" s="128"/>
      <c r="I102" s="128"/>
      <c r="J102" s="129">
        <f>J142</f>
        <v>0</v>
      </c>
      <c r="L102" s="126"/>
    </row>
    <row r="103" spans="1:65" s="10" customFormat="1" ht="19.899999999999999" customHeight="1">
      <c r="B103" s="126"/>
      <c r="D103" s="127" t="s">
        <v>391</v>
      </c>
      <c r="E103" s="128"/>
      <c r="F103" s="128"/>
      <c r="G103" s="128"/>
      <c r="H103" s="128"/>
      <c r="I103" s="128"/>
      <c r="J103" s="129">
        <f>J166</f>
        <v>0</v>
      </c>
      <c r="L103" s="126"/>
    </row>
    <row r="104" spans="1:65" s="10" customFormat="1" ht="19.899999999999999" customHeight="1">
      <c r="B104" s="126"/>
      <c r="D104" s="127" t="s">
        <v>392</v>
      </c>
      <c r="E104" s="128"/>
      <c r="F104" s="128"/>
      <c r="G104" s="128"/>
      <c r="H104" s="128"/>
      <c r="I104" s="128"/>
      <c r="J104" s="129">
        <f>J175</f>
        <v>0</v>
      </c>
      <c r="L104" s="126"/>
    </row>
    <row r="105" spans="1:65" s="9" customFormat="1" ht="24.95" customHeight="1">
      <c r="B105" s="122"/>
      <c r="D105" s="123" t="s">
        <v>393</v>
      </c>
      <c r="E105" s="124"/>
      <c r="F105" s="124"/>
      <c r="G105" s="124"/>
      <c r="H105" s="124"/>
      <c r="I105" s="124"/>
      <c r="J105" s="125">
        <f>J177</f>
        <v>0</v>
      </c>
      <c r="L105" s="122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21" t="s">
        <v>124</v>
      </c>
      <c r="D108" s="29"/>
      <c r="E108" s="29"/>
      <c r="F108" s="29"/>
      <c r="G108" s="29"/>
      <c r="H108" s="29"/>
      <c r="I108" s="29"/>
      <c r="J108" s="130">
        <f>ROUND(J109 + J110 + J111 + J112 + J113 + J114,2)</f>
        <v>0</v>
      </c>
      <c r="K108" s="29"/>
      <c r="L108" s="42"/>
      <c r="N108" s="131" t="s">
        <v>38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32"/>
      <c r="C109" s="133"/>
      <c r="D109" s="246" t="s">
        <v>125</v>
      </c>
      <c r="E109" s="247"/>
      <c r="F109" s="247"/>
      <c r="G109" s="133"/>
      <c r="H109" s="133"/>
      <c r="I109" s="133"/>
      <c r="J109" s="135">
        <v>0</v>
      </c>
      <c r="K109" s="133"/>
      <c r="L109" s="136"/>
      <c r="M109" s="137"/>
      <c r="N109" s="138" t="s">
        <v>40</v>
      </c>
      <c r="O109" s="137"/>
      <c r="P109" s="137"/>
      <c r="Q109" s="137"/>
      <c r="R109" s="137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9" t="s">
        <v>126</v>
      </c>
      <c r="AZ109" s="137"/>
      <c r="BA109" s="137"/>
      <c r="BB109" s="137"/>
      <c r="BC109" s="137"/>
      <c r="BD109" s="137"/>
      <c r="BE109" s="140">
        <f t="shared" ref="BE109:BE114" si="0">IF(N109="základná",J109,0)</f>
        <v>0</v>
      </c>
      <c r="BF109" s="140">
        <f t="shared" ref="BF109:BF114" si="1">IF(N109="znížená",J109,0)</f>
        <v>0</v>
      </c>
      <c r="BG109" s="140">
        <f t="shared" ref="BG109:BG114" si="2">IF(N109="zákl. prenesená",J109,0)</f>
        <v>0</v>
      </c>
      <c r="BH109" s="140">
        <f t="shared" ref="BH109:BH114" si="3">IF(N109="zníž. prenesená",J109,0)</f>
        <v>0</v>
      </c>
      <c r="BI109" s="140">
        <f t="shared" ref="BI109:BI114" si="4">IF(N109="nulová",J109,0)</f>
        <v>0</v>
      </c>
      <c r="BJ109" s="139" t="s">
        <v>87</v>
      </c>
      <c r="BK109" s="137"/>
      <c r="BL109" s="137"/>
      <c r="BM109" s="137"/>
    </row>
    <row r="110" spans="1:65" s="2" customFormat="1" ht="18" customHeight="1">
      <c r="A110" s="29"/>
      <c r="B110" s="132"/>
      <c r="C110" s="133"/>
      <c r="D110" s="246" t="s">
        <v>127</v>
      </c>
      <c r="E110" s="247"/>
      <c r="F110" s="247"/>
      <c r="G110" s="133"/>
      <c r="H110" s="133"/>
      <c r="I110" s="133"/>
      <c r="J110" s="135">
        <v>0</v>
      </c>
      <c r="K110" s="133"/>
      <c r="L110" s="136"/>
      <c r="M110" s="137"/>
      <c r="N110" s="138" t="s">
        <v>40</v>
      </c>
      <c r="O110" s="137"/>
      <c r="P110" s="137"/>
      <c r="Q110" s="137"/>
      <c r="R110" s="137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9" t="s">
        <v>126</v>
      </c>
      <c r="AZ110" s="137"/>
      <c r="BA110" s="137"/>
      <c r="BB110" s="137"/>
      <c r="BC110" s="137"/>
      <c r="BD110" s="137"/>
      <c r="BE110" s="140">
        <f t="shared" si="0"/>
        <v>0</v>
      </c>
      <c r="BF110" s="140">
        <f t="shared" si="1"/>
        <v>0</v>
      </c>
      <c r="BG110" s="140">
        <f t="shared" si="2"/>
        <v>0</v>
      </c>
      <c r="BH110" s="140">
        <f t="shared" si="3"/>
        <v>0</v>
      </c>
      <c r="BI110" s="140">
        <f t="shared" si="4"/>
        <v>0</v>
      </c>
      <c r="BJ110" s="139" t="s">
        <v>87</v>
      </c>
      <c r="BK110" s="137"/>
      <c r="BL110" s="137"/>
      <c r="BM110" s="137"/>
    </row>
    <row r="111" spans="1:65" s="2" customFormat="1" ht="18" customHeight="1">
      <c r="A111" s="29"/>
      <c r="B111" s="132"/>
      <c r="C111" s="133"/>
      <c r="D111" s="246" t="s">
        <v>128</v>
      </c>
      <c r="E111" s="247"/>
      <c r="F111" s="247"/>
      <c r="G111" s="133"/>
      <c r="H111" s="133"/>
      <c r="I111" s="133"/>
      <c r="J111" s="135">
        <v>0</v>
      </c>
      <c r="K111" s="133"/>
      <c r="L111" s="136"/>
      <c r="M111" s="137"/>
      <c r="N111" s="138" t="s">
        <v>40</v>
      </c>
      <c r="O111" s="137"/>
      <c r="P111" s="137"/>
      <c r="Q111" s="137"/>
      <c r="R111" s="137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9" t="s">
        <v>126</v>
      </c>
      <c r="AZ111" s="137"/>
      <c r="BA111" s="137"/>
      <c r="BB111" s="137"/>
      <c r="BC111" s="137"/>
      <c r="BD111" s="137"/>
      <c r="BE111" s="140">
        <f t="shared" si="0"/>
        <v>0</v>
      </c>
      <c r="BF111" s="140">
        <f t="shared" si="1"/>
        <v>0</v>
      </c>
      <c r="BG111" s="140">
        <f t="shared" si="2"/>
        <v>0</v>
      </c>
      <c r="BH111" s="140">
        <f t="shared" si="3"/>
        <v>0</v>
      </c>
      <c r="BI111" s="140">
        <f t="shared" si="4"/>
        <v>0</v>
      </c>
      <c r="BJ111" s="139" t="s">
        <v>87</v>
      </c>
      <c r="BK111" s="137"/>
      <c r="BL111" s="137"/>
      <c r="BM111" s="137"/>
    </row>
    <row r="112" spans="1:65" s="2" customFormat="1" ht="18" customHeight="1">
      <c r="A112" s="29"/>
      <c r="B112" s="132"/>
      <c r="C112" s="133"/>
      <c r="D112" s="246" t="s">
        <v>129</v>
      </c>
      <c r="E112" s="247"/>
      <c r="F112" s="247"/>
      <c r="G112" s="133"/>
      <c r="H112" s="133"/>
      <c r="I112" s="133"/>
      <c r="J112" s="135">
        <v>0</v>
      </c>
      <c r="K112" s="133"/>
      <c r="L112" s="136"/>
      <c r="M112" s="137"/>
      <c r="N112" s="138" t="s">
        <v>40</v>
      </c>
      <c r="O112" s="137"/>
      <c r="P112" s="137"/>
      <c r="Q112" s="137"/>
      <c r="R112" s="137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9" t="s">
        <v>126</v>
      </c>
      <c r="AZ112" s="137"/>
      <c r="BA112" s="137"/>
      <c r="BB112" s="137"/>
      <c r="BC112" s="137"/>
      <c r="BD112" s="137"/>
      <c r="BE112" s="140">
        <f t="shared" si="0"/>
        <v>0</v>
      </c>
      <c r="BF112" s="140">
        <f t="shared" si="1"/>
        <v>0</v>
      </c>
      <c r="BG112" s="140">
        <f t="shared" si="2"/>
        <v>0</v>
      </c>
      <c r="BH112" s="140">
        <f t="shared" si="3"/>
        <v>0</v>
      </c>
      <c r="BI112" s="140">
        <f t="shared" si="4"/>
        <v>0</v>
      </c>
      <c r="BJ112" s="139" t="s">
        <v>87</v>
      </c>
      <c r="BK112" s="137"/>
      <c r="BL112" s="137"/>
      <c r="BM112" s="137"/>
    </row>
    <row r="113" spans="1:65" s="2" customFormat="1" ht="18" customHeight="1">
      <c r="A113" s="29"/>
      <c r="B113" s="132"/>
      <c r="C113" s="133"/>
      <c r="D113" s="246" t="s">
        <v>130</v>
      </c>
      <c r="E113" s="247"/>
      <c r="F113" s="247"/>
      <c r="G113" s="133"/>
      <c r="H113" s="133"/>
      <c r="I113" s="133"/>
      <c r="J113" s="135">
        <v>0</v>
      </c>
      <c r="K113" s="133"/>
      <c r="L113" s="136"/>
      <c r="M113" s="137"/>
      <c r="N113" s="138" t="s">
        <v>40</v>
      </c>
      <c r="O113" s="137"/>
      <c r="P113" s="137"/>
      <c r="Q113" s="137"/>
      <c r="R113" s="137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9" t="s">
        <v>126</v>
      </c>
      <c r="AZ113" s="137"/>
      <c r="BA113" s="137"/>
      <c r="BB113" s="137"/>
      <c r="BC113" s="137"/>
      <c r="BD113" s="137"/>
      <c r="BE113" s="140">
        <f t="shared" si="0"/>
        <v>0</v>
      </c>
      <c r="BF113" s="140">
        <f t="shared" si="1"/>
        <v>0</v>
      </c>
      <c r="BG113" s="140">
        <f t="shared" si="2"/>
        <v>0</v>
      </c>
      <c r="BH113" s="140">
        <f t="shared" si="3"/>
        <v>0</v>
      </c>
      <c r="BI113" s="140">
        <f t="shared" si="4"/>
        <v>0</v>
      </c>
      <c r="BJ113" s="139" t="s">
        <v>87</v>
      </c>
      <c r="BK113" s="137"/>
      <c r="BL113" s="137"/>
      <c r="BM113" s="137"/>
    </row>
    <row r="114" spans="1:65" s="2" customFormat="1" ht="18" customHeight="1">
      <c r="A114" s="29"/>
      <c r="B114" s="132"/>
      <c r="C114" s="133"/>
      <c r="D114" s="134" t="s">
        <v>131</v>
      </c>
      <c r="E114" s="133"/>
      <c r="F114" s="133"/>
      <c r="G114" s="133"/>
      <c r="H114" s="133"/>
      <c r="I114" s="133"/>
      <c r="J114" s="135">
        <f>ROUND(J32*T114,2)</f>
        <v>0</v>
      </c>
      <c r="K114" s="133"/>
      <c r="L114" s="136"/>
      <c r="M114" s="137"/>
      <c r="N114" s="138" t="s">
        <v>40</v>
      </c>
      <c r="O114" s="137"/>
      <c r="P114" s="137"/>
      <c r="Q114" s="137"/>
      <c r="R114" s="137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9" t="s">
        <v>132</v>
      </c>
      <c r="AZ114" s="137"/>
      <c r="BA114" s="137"/>
      <c r="BB114" s="137"/>
      <c r="BC114" s="137"/>
      <c r="BD114" s="137"/>
      <c r="BE114" s="140">
        <f t="shared" si="0"/>
        <v>0</v>
      </c>
      <c r="BF114" s="140">
        <f t="shared" si="1"/>
        <v>0</v>
      </c>
      <c r="BG114" s="140">
        <f t="shared" si="2"/>
        <v>0</v>
      </c>
      <c r="BH114" s="140">
        <f t="shared" si="3"/>
        <v>0</v>
      </c>
      <c r="BI114" s="140">
        <f t="shared" si="4"/>
        <v>0</v>
      </c>
      <c r="BJ114" s="139" t="s">
        <v>87</v>
      </c>
      <c r="BK114" s="137"/>
      <c r="BL114" s="137"/>
      <c r="BM114" s="137"/>
    </row>
    <row r="115" spans="1:65" s="2" customFormat="1" ht="11.25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41" t="s">
        <v>133</v>
      </c>
      <c r="D116" s="111"/>
      <c r="E116" s="111"/>
      <c r="F116" s="111"/>
      <c r="G116" s="111"/>
      <c r="H116" s="111"/>
      <c r="I116" s="111"/>
      <c r="J116" s="142">
        <f>ROUND(J98+J108,2)</f>
        <v>0</v>
      </c>
      <c r="K116" s="111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134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6.25" customHeight="1">
      <c r="A125" s="29"/>
      <c r="B125" s="30"/>
      <c r="C125" s="29"/>
      <c r="D125" s="29"/>
      <c r="E125" s="242" t="str">
        <f>E7</f>
        <v>Modernizácia atletického oválu a vybudovanie ihriska pre malý futbal pri ZŠ Starozagorská 8, Košice</v>
      </c>
      <c r="F125" s="243"/>
      <c r="G125" s="243"/>
      <c r="H125" s="243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1" customFormat="1" ht="12" customHeight="1">
      <c r="B126" s="17"/>
      <c r="C126" s="24" t="s">
        <v>102</v>
      </c>
      <c r="L126" s="17"/>
    </row>
    <row r="127" spans="1:65" s="2" customFormat="1" ht="16.5" customHeight="1">
      <c r="A127" s="29"/>
      <c r="B127" s="30"/>
      <c r="C127" s="29"/>
      <c r="D127" s="29"/>
      <c r="E127" s="242" t="s">
        <v>103</v>
      </c>
      <c r="F127" s="244"/>
      <c r="G127" s="244"/>
      <c r="H127" s="244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2" customHeight="1">
      <c r="A128" s="29"/>
      <c r="B128" s="30"/>
      <c r="C128" s="24" t="s">
        <v>104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196" t="str">
        <f>E11</f>
        <v xml:space="preserve">012 - SO 01.2 Osvetlenie areálu </v>
      </c>
      <c r="F129" s="244"/>
      <c r="G129" s="244"/>
      <c r="H129" s="244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>
      <c r="A131" s="29"/>
      <c r="B131" s="30"/>
      <c r="C131" s="24" t="s">
        <v>18</v>
      </c>
      <c r="D131" s="29"/>
      <c r="E131" s="29"/>
      <c r="F131" s="22" t="str">
        <f>F14</f>
        <v>Košice</v>
      </c>
      <c r="G131" s="29"/>
      <c r="H131" s="29"/>
      <c r="I131" s="24" t="s">
        <v>20</v>
      </c>
      <c r="J131" s="55" t="str">
        <f>IF(J14="","",J14)</f>
        <v>25. 2. 2021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22</v>
      </c>
      <c r="D133" s="29"/>
      <c r="E133" s="29"/>
      <c r="F133" s="22" t="str">
        <f>E17</f>
        <v>Mesto Košice SNP 48/A, Košice</v>
      </c>
      <c r="G133" s="29"/>
      <c r="H133" s="29"/>
      <c r="I133" s="24" t="s">
        <v>28</v>
      </c>
      <c r="J133" s="27" t="str">
        <f>E23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26</v>
      </c>
      <c r="D134" s="29"/>
      <c r="E134" s="29"/>
      <c r="F134" s="22" t="str">
        <f>IF(E20="","",E20)</f>
        <v>Vyplň údaj</v>
      </c>
      <c r="G134" s="29"/>
      <c r="H134" s="29"/>
      <c r="I134" s="24" t="s">
        <v>32</v>
      </c>
      <c r="J134" s="27" t="str">
        <f>E26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0.3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11" customFormat="1" ht="29.25" customHeight="1">
      <c r="A136" s="143"/>
      <c r="B136" s="144"/>
      <c r="C136" s="145" t="s">
        <v>135</v>
      </c>
      <c r="D136" s="146" t="s">
        <v>59</v>
      </c>
      <c r="E136" s="146" t="s">
        <v>55</v>
      </c>
      <c r="F136" s="146" t="s">
        <v>56</v>
      </c>
      <c r="G136" s="146" t="s">
        <v>136</v>
      </c>
      <c r="H136" s="146" t="s">
        <v>137</v>
      </c>
      <c r="I136" s="146" t="s">
        <v>138</v>
      </c>
      <c r="J136" s="147" t="s">
        <v>110</v>
      </c>
      <c r="K136" s="148" t="s">
        <v>139</v>
      </c>
      <c r="L136" s="149"/>
      <c r="M136" s="62" t="s">
        <v>1</v>
      </c>
      <c r="N136" s="63" t="s">
        <v>38</v>
      </c>
      <c r="O136" s="63" t="s">
        <v>140</v>
      </c>
      <c r="P136" s="63" t="s">
        <v>141</v>
      </c>
      <c r="Q136" s="63" t="s">
        <v>142</v>
      </c>
      <c r="R136" s="63" t="s">
        <v>143</v>
      </c>
      <c r="S136" s="63" t="s">
        <v>144</v>
      </c>
      <c r="T136" s="64" t="s">
        <v>145</v>
      </c>
      <c r="U136" s="143"/>
      <c r="V136" s="143"/>
      <c r="W136" s="143"/>
      <c r="X136" s="143"/>
      <c r="Y136" s="143"/>
      <c r="Z136" s="143"/>
      <c r="AA136" s="143"/>
      <c r="AB136" s="143"/>
      <c r="AC136" s="143"/>
      <c r="AD136" s="143"/>
      <c r="AE136" s="143"/>
    </row>
    <row r="137" spans="1:65" s="2" customFormat="1" ht="22.9" customHeight="1">
      <c r="A137" s="29"/>
      <c r="B137" s="30"/>
      <c r="C137" s="69" t="s">
        <v>106</v>
      </c>
      <c r="D137" s="29"/>
      <c r="E137" s="29"/>
      <c r="F137" s="29"/>
      <c r="G137" s="29"/>
      <c r="H137" s="29"/>
      <c r="I137" s="29"/>
      <c r="J137" s="150">
        <f>BK137</f>
        <v>0</v>
      </c>
      <c r="K137" s="29"/>
      <c r="L137" s="30"/>
      <c r="M137" s="65"/>
      <c r="N137" s="56"/>
      <c r="O137" s="66"/>
      <c r="P137" s="151">
        <f>P138+P141+P177</f>
        <v>0</v>
      </c>
      <c r="Q137" s="66"/>
      <c r="R137" s="151">
        <f>R138+R141+R177</f>
        <v>0</v>
      </c>
      <c r="S137" s="66"/>
      <c r="T137" s="152">
        <f>T138+T141+T177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73</v>
      </c>
      <c r="AU137" s="14" t="s">
        <v>112</v>
      </c>
      <c r="BK137" s="153">
        <f>BK138+BK141+BK177</f>
        <v>0</v>
      </c>
    </row>
    <row r="138" spans="1:65" s="12" customFormat="1" ht="25.9" customHeight="1">
      <c r="B138" s="154"/>
      <c r="D138" s="155" t="s">
        <v>73</v>
      </c>
      <c r="E138" s="156" t="s">
        <v>146</v>
      </c>
      <c r="F138" s="156" t="s">
        <v>147</v>
      </c>
      <c r="I138" s="157"/>
      <c r="J138" s="158">
        <f>BK138</f>
        <v>0</v>
      </c>
      <c r="L138" s="154"/>
      <c r="M138" s="159"/>
      <c r="N138" s="160"/>
      <c r="O138" s="160"/>
      <c r="P138" s="161">
        <f>P139</f>
        <v>0</v>
      </c>
      <c r="Q138" s="160"/>
      <c r="R138" s="161">
        <f>R139</f>
        <v>0</v>
      </c>
      <c r="S138" s="160"/>
      <c r="T138" s="162">
        <f>T139</f>
        <v>0</v>
      </c>
      <c r="AR138" s="155" t="s">
        <v>81</v>
      </c>
      <c r="AT138" s="163" t="s">
        <v>73</v>
      </c>
      <c r="AU138" s="163" t="s">
        <v>74</v>
      </c>
      <c r="AY138" s="155" t="s">
        <v>148</v>
      </c>
      <c r="BK138" s="164">
        <f>BK139</f>
        <v>0</v>
      </c>
    </row>
    <row r="139" spans="1:65" s="12" customFormat="1" ht="22.9" customHeight="1">
      <c r="B139" s="154"/>
      <c r="D139" s="155" t="s">
        <v>73</v>
      </c>
      <c r="E139" s="165" t="s">
        <v>87</v>
      </c>
      <c r="F139" s="165" t="s">
        <v>238</v>
      </c>
      <c r="I139" s="157"/>
      <c r="J139" s="166">
        <f>BK139</f>
        <v>0</v>
      </c>
      <c r="L139" s="154"/>
      <c r="M139" s="159"/>
      <c r="N139" s="160"/>
      <c r="O139" s="160"/>
      <c r="P139" s="161">
        <f>P140</f>
        <v>0</v>
      </c>
      <c r="Q139" s="160"/>
      <c r="R139" s="161">
        <f>R140</f>
        <v>0</v>
      </c>
      <c r="S139" s="160"/>
      <c r="T139" s="162">
        <f>T140</f>
        <v>0</v>
      </c>
      <c r="AR139" s="155" t="s">
        <v>81</v>
      </c>
      <c r="AT139" s="163" t="s">
        <v>73</v>
      </c>
      <c r="AU139" s="163" t="s">
        <v>81</v>
      </c>
      <c r="AY139" s="155" t="s">
        <v>148</v>
      </c>
      <c r="BK139" s="164">
        <f>BK140</f>
        <v>0</v>
      </c>
    </row>
    <row r="140" spans="1:65" s="2" customFormat="1" ht="16.5" customHeight="1">
      <c r="A140" s="29"/>
      <c r="B140" s="132"/>
      <c r="C140" s="167" t="s">
        <v>81</v>
      </c>
      <c r="D140" s="167" t="s">
        <v>150</v>
      </c>
      <c r="E140" s="168" t="s">
        <v>394</v>
      </c>
      <c r="F140" s="169" t="s">
        <v>395</v>
      </c>
      <c r="G140" s="170" t="s">
        <v>163</v>
      </c>
      <c r="H140" s="171">
        <v>4</v>
      </c>
      <c r="I140" s="172"/>
      <c r="J140" s="171">
        <f>ROUND(I140*H140,3)</f>
        <v>0</v>
      </c>
      <c r="K140" s="173"/>
      <c r="L140" s="30"/>
      <c r="M140" s="174" t="s">
        <v>1</v>
      </c>
      <c r="N140" s="175" t="s">
        <v>40</v>
      </c>
      <c r="O140" s="58"/>
      <c r="P140" s="176">
        <f>O140*H140</f>
        <v>0</v>
      </c>
      <c r="Q140" s="176">
        <v>0</v>
      </c>
      <c r="R140" s="176">
        <f>Q140*H140</f>
        <v>0</v>
      </c>
      <c r="S140" s="176">
        <v>0</v>
      </c>
      <c r="T140" s="177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8" t="s">
        <v>154</v>
      </c>
      <c r="AT140" s="178" t="s">
        <v>150</v>
      </c>
      <c r="AU140" s="178" t="s">
        <v>87</v>
      </c>
      <c r="AY140" s="14" t="s">
        <v>148</v>
      </c>
      <c r="BE140" s="179">
        <f>IF(N140="základná",J140,0)</f>
        <v>0</v>
      </c>
      <c r="BF140" s="179">
        <f>IF(N140="znížená",J140,0)</f>
        <v>0</v>
      </c>
      <c r="BG140" s="179">
        <f>IF(N140="zákl. prenesená",J140,0)</f>
        <v>0</v>
      </c>
      <c r="BH140" s="179">
        <f>IF(N140="zníž. prenesená",J140,0)</f>
        <v>0</v>
      </c>
      <c r="BI140" s="179">
        <f>IF(N140="nulová",J140,0)</f>
        <v>0</v>
      </c>
      <c r="BJ140" s="14" t="s">
        <v>87</v>
      </c>
      <c r="BK140" s="180">
        <f>ROUND(I140*H140,3)</f>
        <v>0</v>
      </c>
      <c r="BL140" s="14" t="s">
        <v>154</v>
      </c>
      <c r="BM140" s="178" t="s">
        <v>396</v>
      </c>
    </row>
    <row r="141" spans="1:65" s="12" customFormat="1" ht="25.9" customHeight="1">
      <c r="B141" s="154"/>
      <c r="D141" s="155" t="s">
        <v>73</v>
      </c>
      <c r="E141" s="156" t="s">
        <v>201</v>
      </c>
      <c r="F141" s="156" t="s">
        <v>369</v>
      </c>
      <c r="I141" s="157"/>
      <c r="J141" s="158">
        <f>BK141</f>
        <v>0</v>
      </c>
      <c r="L141" s="154"/>
      <c r="M141" s="159"/>
      <c r="N141" s="160"/>
      <c r="O141" s="160"/>
      <c r="P141" s="161">
        <f>P142+P166+P175</f>
        <v>0</v>
      </c>
      <c r="Q141" s="160"/>
      <c r="R141" s="161">
        <f>R142+R166+R175</f>
        <v>0</v>
      </c>
      <c r="S141" s="160"/>
      <c r="T141" s="162">
        <f>T142+T166+T175</f>
        <v>0</v>
      </c>
      <c r="AR141" s="155" t="s">
        <v>160</v>
      </c>
      <c r="AT141" s="163" t="s">
        <v>73</v>
      </c>
      <c r="AU141" s="163" t="s">
        <v>74</v>
      </c>
      <c r="AY141" s="155" t="s">
        <v>148</v>
      </c>
      <c r="BK141" s="164">
        <f>BK142+BK166+BK175</f>
        <v>0</v>
      </c>
    </row>
    <row r="142" spans="1:65" s="12" customFormat="1" ht="22.9" customHeight="1">
      <c r="B142" s="154"/>
      <c r="D142" s="155" t="s">
        <v>73</v>
      </c>
      <c r="E142" s="165" t="s">
        <v>397</v>
      </c>
      <c r="F142" s="165" t="s">
        <v>398</v>
      </c>
      <c r="I142" s="157"/>
      <c r="J142" s="166">
        <f>BK142</f>
        <v>0</v>
      </c>
      <c r="L142" s="154"/>
      <c r="M142" s="159"/>
      <c r="N142" s="160"/>
      <c r="O142" s="160"/>
      <c r="P142" s="161">
        <f>SUM(P143:P165)</f>
        <v>0</v>
      </c>
      <c r="Q142" s="160"/>
      <c r="R142" s="161">
        <f>SUM(R143:R165)</f>
        <v>0</v>
      </c>
      <c r="S142" s="160"/>
      <c r="T142" s="162">
        <f>SUM(T143:T165)</f>
        <v>0</v>
      </c>
      <c r="AR142" s="155" t="s">
        <v>160</v>
      </c>
      <c r="AT142" s="163" t="s">
        <v>73</v>
      </c>
      <c r="AU142" s="163" t="s">
        <v>81</v>
      </c>
      <c r="AY142" s="155" t="s">
        <v>148</v>
      </c>
      <c r="BK142" s="164">
        <f>SUM(BK143:BK165)</f>
        <v>0</v>
      </c>
    </row>
    <row r="143" spans="1:65" s="2" customFormat="1" ht="24.2" customHeight="1">
      <c r="A143" s="29"/>
      <c r="B143" s="132"/>
      <c r="C143" s="167" t="s">
        <v>87</v>
      </c>
      <c r="D143" s="167" t="s">
        <v>150</v>
      </c>
      <c r="E143" s="168" t="s">
        <v>399</v>
      </c>
      <c r="F143" s="169" t="s">
        <v>400</v>
      </c>
      <c r="G143" s="170" t="s">
        <v>158</v>
      </c>
      <c r="H143" s="171">
        <v>20</v>
      </c>
      <c r="I143" s="172"/>
      <c r="J143" s="171">
        <f t="shared" ref="J143:J165" si="5">ROUND(I143*H143,3)</f>
        <v>0</v>
      </c>
      <c r="K143" s="173"/>
      <c r="L143" s="30"/>
      <c r="M143" s="174" t="s">
        <v>1</v>
      </c>
      <c r="N143" s="175" t="s">
        <v>40</v>
      </c>
      <c r="O143" s="58"/>
      <c r="P143" s="176">
        <f t="shared" ref="P143:P165" si="6">O143*H143</f>
        <v>0</v>
      </c>
      <c r="Q143" s="176">
        <v>0</v>
      </c>
      <c r="R143" s="176">
        <f t="shared" ref="R143:R165" si="7">Q143*H143</f>
        <v>0</v>
      </c>
      <c r="S143" s="176">
        <v>0</v>
      </c>
      <c r="T143" s="177">
        <f t="shared" ref="T143:T165" si="8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8" t="s">
        <v>375</v>
      </c>
      <c r="AT143" s="178" t="s">
        <v>150</v>
      </c>
      <c r="AU143" s="178" t="s">
        <v>87</v>
      </c>
      <c r="AY143" s="14" t="s">
        <v>148</v>
      </c>
      <c r="BE143" s="179">
        <f t="shared" ref="BE143:BE165" si="9">IF(N143="základná",J143,0)</f>
        <v>0</v>
      </c>
      <c r="BF143" s="179">
        <f t="shared" ref="BF143:BF165" si="10">IF(N143="znížená",J143,0)</f>
        <v>0</v>
      </c>
      <c r="BG143" s="179">
        <f t="shared" ref="BG143:BG165" si="11">IF(N143="zákl. prenesená",J143,0)</f>
        <v>0</v>
      </c>
      <c r="BH143" s="179">
        <f t="shared" ref="BH143:BH165" si="12">IF(N143="zníž. prenesená",J143,0)</f>
        <v>0</v>
      </c>
      <c r="BI143" s="179">
        <f t="shared" ref="BI143:BI165" si="13">IF(N143="nulová",J143,0)</f>
        <v>0</v>
      </c>
      <c r="BJ143" s="14" t="s">
        <v>87</v>
      </c>
      <c r="BK143" s="180">
        <f t="shared" ref="BK143:BK165" si="14">ROUND(I143*H143,3)</f>
        <v>0</v>
      </c>
      <c r="BL143" s="14" t="s">
        <v>375</v>
      </c>
      <c r="BM143" s="178" t="s">
        <v>401</v>
      </c>
    </row>
    <row r="144" spans="1:65" s="2" customFormat="1" ht="16.5" customHeight="1">
      <c r="A144" s="29"/>
      <c r="B144" s="132"/>
      <c r="C144" s="181" t="s">
        <v>160</v>
      </c>
      <c r="D144" s="181" t="s">
        <v>201</v>
      </c>
      <c r="E144" s="182" t="s">
        <v>402</v>
      </c>
      <c r="F144" s="183" t="s">
        <v>403</v>
      </c>
      <c r="G144" s="184" t="s">
        <v>158</v>
      </c>
      <c r="H144" s="185">
        <v>20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40</v>
      </c>
      <c r="O144" s="58"/>
      <c r="P144" s="176">
        <f t="shared" si="6"/>
        <v>0</v>
      </c>
      <c r="Q144" s="176">
        <v>0</v>
      </c>
      <c r="R144" s="176">
        <f t="shared" si="7"/>
        <v>0</v>
      </c>
      <c r="S144" s="176">
        <v>0</v>
      </c>
      <c r="T144" s="177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8" t="s">
        <v>380</v>
      </c>
      <c r="AT144" s="178" t="s">
        <v>201</v>
      </c>
      <c r="AU144" s="178" t="s">
        <v>87</v>
      </c>
      <c r="AY144" s="14" t="s">
        <v>148</v>
      </c>
      <c r="BE144" s="179">
        <f t="shared" si="9"/>
        <v>0</v>
      </c>
      <c r="BF144" s="179">
        <f t="shared" si="10"/>
        <v>0</v>
      </c>
      <c r="BG144" s="179">
        <f t="shared" si="11"/>
        <v>0</v>
      </c>
      <c r="BH144" s="179">
        <f t="shared" si="12"/>
        <v>0</v>
      </c>
      <c r="BI144" s="179">
        <f t="shared" si="13"/>
        <v>0</v>
      </c>
      <c r="BJ144" s="14" t="s">
        <v>87</v>
      </c>
      <c r="BK144" s="180">
        <f t="shared" si="14"/>
        <v>0</v>
      </c>
      <c r="BL144" s="14" t="s">
        <v>375</v>
      </c>
      <c r="BM144" s="178" t="s">
        <v>404</v>
      </c>
    </row>
    <row r="145" spans="1:65" s="2" customFormat="1" ht="16.5" customHeight="1">
      <c r="A145" s="29"/>
      <c r="B145" s="132"/>
      <c r="C145" s="167" t="s">
        <v>154</v>
      </c>
      <c r="D145" s="167" t="s">
        <v>150</v>
      </c>
      <c r="E145" s="168" t="s">
        <v>405</v>
      </c>
      <c r="F145" s="169" t="s">
        <v>406</v>
      </c>
      <c r="G145" s="170" t="s">
        <v>158</v>
      </c>
      <c r="H145" s="171">
        <v>20</v>
      </c>
      <c r="I145" s="172"/>
      <c r="J145" s="171">
        <f t="shared" si="5"/>
        <v>0</v>
      </c>
      <c r="K145" s="173"/>
      <c r="L145" s="30"/>
      <c r="M145" s="174" t="s">
        <v>1</v>
      </c>
      <c r="N145" s="175" t="s">
        <v>40</v>
      </c>
      <c r="O145" s="58"/>
      <c r="P145" s="176">
        <f t="shared" si="6"/>
        <v>0</v>
      </c>
      <c r="Q145" s="176">
        <v>0</v>
      </c>
      <c r="R145" s="176">
        <f t="shared" si="7"/>
        <v>0</v>
      </c>
      <c r="S145" s="176">
        <v>0</v>
      </c>
      <c r="T145" s="177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8" t="s">
        <v>375</v>
      </c>
      <c r="AT145" s="178" t="s">
        <v>150</v>
      </c>
      <c r="AU145" s="178" t="s">
        <v>87</v>
      </c>
      <c r="AY145" s="14" t="s">
        <v>148</v>
      </c>
      <c r="BE145" s="179">
        <f t="shared" si="9"/>
        <v>0</v>
      </c>
      <c r="BF145" s="179">
        <f t="shared" si="10"/>
        <v>0</v>
      </c>
      <c r="BG145" s="179">
        <f t="shared" si="11"/>
        <v>0</v>
      </c>
      <c r="BH145" s="179">
        <f t="shared" si="12"/>
        <v>0</v>
      </c>
      <c r="BI145" s="179">
        <f t="shared" si="13"/>
        <v>0</v>
      </c>
      <c r="BJ145" s="14" t="s">
        <v>87</v>
      </c>
      <c r="BK145" s="180">
        <f t="shared" si="14"/>
        <v>0</v>
      </c>
      <c r="BL145" s="14" t="s">
        <v>375</v>
      </c>
      <c r="BM145" s="178" t="s">
        <v>407</v>
      </c>
    </row>
    <row r="146" spans="1:65" s="2" customFormat="1" ht="24.2" customHeight="1">
      <c r="A146" s="29"/>
      <c r="B146" s="132"/>
      <c r="C146" s="181" t="s">
        <v>168</v>
      </c>
      <c r="D146" s="181" t="s">
        <v>201</v>
      </c>
      <c r="E146" s="182" t="s">
        <v>408</v>
      </c>
      <c r="F146" s="183" t="s">
        <v>409</v>
      </c>
      <c r="G146" s="184" t="s">
        <v>158</v>
      </c>
      <c r="H146" s="185">
        <v>20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40</v>
      </c>
      <c r="O146" s="58"/>
      <c r="P146" s="176">
        <f t="shared" si="6"/>
        <v>0</v>
      </c>
      <c r="Q146" s="176">
        <v>0</v>
      </c>
      <c r="R146" s="176">
        <f t="shared" si="7"/>
        <v>0</v>
      </c>
      <c r="S146" s="176">
        <v>0</v>
      </c>
      <c r="T146" s="177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8" t="s">
        <v>380</v>
      </c>
      <c r="AT146" s="178" t="s">
        <v>201</v>
      </c>
      <c r="AU146" s="178" t="s">
        <v>87</v>
      </c>
      <c r="AY146" s="14" t="s">
        <v>148</v>
      </c>
      <c r="BE146" s="179">
        <f t="shared" si="9"/>
        <v>0</v>
      </c>
      <c r="BF146" s="179">
        <f t="shared" si="10"/>
        <v>0</v>
      </c>
      <c r="BG146" s="179">
        <f t="shared" si="11"/>
        <v>0</v>
      </c>
      <c r="BH146" s="179">
        <f t="shared" si="12"/>
        <v>0</v>
      </c>
      <c r="BI146" s="179">
        <f t="shared" si="13"/>
        <v>0</v>
      </c>
      <c r="BJ146" s="14" t="s">
        <v>87</v>
      </c>
      <c r="BK146" s="180">
        <f t="shared" si="14"/>
        <v>0</v>
      </c>
      <c r="BL146" s="14" t="s">
        <v>375</v>
      </c>
      <c r="BM146" s="178" t="s">
        <v>410</v>
      </c>
    </row>
    <row r="147" spans="1:65" s="2" customFormat="1" ht="24.2" customHeight="1">
      <c r="A147" s="29"/>
      <c r="B147" s="132"/>
      <c r="C147" s="167" t="s">
        <v>172</v>
      </c>
      <c r="D147" s="167" t="s">
        <v>150</v>
      </c>
      <c r="E147" s="168" t="s">
        <v>411</v>
      </c>
      <c r="F147" s="169" t="s">
        <v>412</v>
      </c>
      <c r="G147" s="170" t="s">
        <v>305</v>
      </c>
      <c r="H147" s="171">
        <v>10</v>
      </c>
      <c r="I147" s="172"/>
      <c r="J147" s="171">
        <f t="shared" si="5"/>
        <v>0</v>
      </c>
      <c r="K147" s="173"/>
      <c r="L147" s="30"/>
      <c r="M147" s="174" t="s">
        <v>1</v>
      </c>
      <c r="N147" s="175" t="s">
        <v>40</v>
      </c>
      <c r="O147" s="58"/>
      <c r="P147" s="176">
        <f t="shared" si="6"/>
        <v>0</v>
      </c>
      <c r="Q147" s="176">
        <v>0</v>
      </c>
      <c r="R147" s="176">
        <f t="shared" si="7"/>
        <v>0</v>
      </c>
      <c r="S147" s="176">
        <v>0</v>
      </c>
      <c r="T147" s="177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8" t="s">
        <v>375</v>
      </c>
      <c r="AT147" s="178" t="s">
        <v>150</v>
      </c>
      <c r="AU147" s="178" t="s">
        <v>87</v>
      </c>
      <c r="AY147" s="14" t="s">
        <v>148</v>
      </c>
      <c r="BE147" s="179">
        <f t="shared" si="9"/>
        <v>0</v>
      </c>
      <c r="BF147" s="179">
        <f t="shared" si="10"/>
        <v>0</v>
      </c>
      <c r="BG147" s="179">
        <f t="shared" si="11"/>
        <v>0</v>
      </c>
      <c r="BH147" s="179">
        <f t="shared" si="12"/>
        <v>0</v>
      </c>
      <c r="BI147" s="179">
        <f t="shared" si="13"/>
        <v>0</v>
      </c>
      <c r="BJ147" s="14" t="s">
        <v>87</v>
      </c>
      <c r="BK147" s="180">
        <f t="shared" si="14"/>
        <v>0</v>
      </c>
      <c r="BL147" s="14" t="s">
        <v>375</v>
      </c>
      <c r="BM147" s="178" t="s">
        <v>413</v>
      </c>
    </row>
    <row r="148" spans="1:65" s="2" customFormat="1" ht="44.25" customHeight="1">
      <c r="A148" s="29"/>
      <c r="B148" s="132"/>
      <c r="C148" s="181" t="s">
        <v>176</v>
      </c>
      <c r="D148" s="181" t="s">
        <v>201</v>
      </c>
      <c r="E148" s="182" t="s">
        <v>414</v>
      </c>
      <c r="F148" s="183" t="s">
        <v>415</v>
      </c>
      <c r="G148" s="184" t="s">
        <v>305</v>
      </c>
      <c r="H148" s="185">
        <v>10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40</v>
      </c>
      <c r="O148" s="58"/>
      <c r="P148" s="176">
        <f t="shared" si="6"/>
        <v>0</v>
      </c>
      <c r="Q148" s="176">
        <v>0</v>
      </c>
      <c r="R148" s="176">
        <f t="shared" si="7"/>
        <v>0</v>
      </c>
      <c r="S148" s="176">
        <v>0</v>
      </c>
      <c r="T148" s="177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8" t="s">
        <v>380</v>
      </c>
      <c r="AT148" s="178" t="s">
        <v>201</v>
      </c>
      <c r="AU148" s="178" t="s">
        <v>87</v>
      </c>
      <c r="AY148" s="14" t="s">
        <v>148</v>
      </c>
      <c r="BE148" s="179">
        <f t="shared" si="9"/>
        <v>0</v>
      </c>
      <c r="BF148" s="179">
        <f t="shared" si="10"/>
        <v>0</v>
      </c>
      <c r="BG148" s="179">
        <f t="shared" si="11"/>
        <v>0</v>
      </c>
      <c r="BH148" s="179">
        <f t="shared" si="12"/>
        <v>0</v>
      </c>
      <c r="BI148" s="179">
        <f t="shared" si="13"/>
        <v>0</v>
      </c>
      <c r="BJ148" s="14" t="s">
        <v>87</v>
      </c>
      <c r="BK148" s="180">
        <f t="shared" si="14"/>
        <v>0</v>
      </c>
      <c r="BL148" s="14" t="s">
        <v>375</v>
      </c>
      <c r="BM148" s="178" t="s">
        <v>416</v>
      </c>
    </row>
    <row r="149" spans="1:65" s="2" customFormat="1" ht="24.2" customHeight="1">
      <c r="A149" s="29"/>
      <c r="B149" s="132"/>
      <c r="C149" s="167" t="s">
        <v>180</v>
      </c>
      <c r="D149" s="167" t="s">
        <v>150</v>
      </c>
      <c r="E149" s="168" t="s">
        <v>417</v>
      </c>
      <c r="F149" s="169" t="s">
        <v>418</v>
      </c>
      <c r="G149" s="170" t="s">
        <v>305</v>
      </c>
      <c r="H149" s="171">
        <v>10</v>
      </c>
      <c r="I149" s="172"/>
      <c r="J149" s="171">
        <f t="shared" si="5"/>
        <v>0</v>
      </c>
      <c r="K149" s="173"/>
      <c r="L149" s="30"/>
      <c r="M149" s="174" t="s">
        <v>1</v>
      </c>
      <c r="N149" s="175" t="s">
        <v>40</v>
      </c>
      <c r="O149" s="58"/>
      <c r="P149" s="176">
        <f t="shared" si="6"/>
        <v>0</v>
      </c>
      <c r="Q149" s="176">
        <v>0</v>
      </c>
      <c r="R149" s="176">
        <f t="shared" si="7"/>
        <v>0</v>
      </c>
      <c r="S149" s="176">
        <v>0</v>
      </c>
      <c r="T149" s="177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8" t="s">
        <v>375</v>
      </c>
      <c r="AT149" s="178" t="s">
        <v>150</v>
      </c>
      <c r="AU149" s="178" t="s">
        <v>87</v>
      </c>
      <c r="AY149" s="14" t="s">
        <v>148</v>
      </c>
      <c r="BE149" s="179">
        <f t="shared" si="9"/>
        <v>0</v>
      </c>
      <c r="BF149" s="179">
        <f t="shared" si="10"/>
        <v>0</v>
      </c>
      <c r="BG149" s="179">
        <f t="shared" si="11"/>
        <v>0</v>
      </c>
      <c r="BH149" s="179">
        <f t="shared" si="12"/>
        <v>0</v>
      </c>
      <c r="BI149" s="179">
        <f t="shared" si="13"/>
        <v>0</v>
      </c>
      <c r="BJ149" s="14" t="s">
        <v>87</v>
      </c>
      <c r="BK149" s="180">
        <f t="shared" si="14"/>
        <v>0</v>
      </c>
      <c r="BL149" s="14" t="s">
        <v>375</v>
      </c>
      <c r="BM149" s="178" t="s">
        <v>419</v>
      </c>
    </row>
    <row r="150" spans="1:65" s="2" customFormat="1" ht="24.2" customHeight="1">
      <c r="A150" s="29"/>
      <c r="B150" s="132"/>
      <c r="C150" s="181" t="s">
        <v>184</v>
      </c>
      <c r="D150" s="181" t="s">
        <v>201</v>
      </c>
      <c r="E150" s="182" t="s">
        <v>420</v>
      </c>
      <c r="F150" s="183" t="s">
        <v>421</v>
      </c>
      <c r="G150" s="184" t="s">
        <v>305</v>
      </c>
      <c r="H150" s="185">
        <v>10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40</v>
      </c>
      <c r="O150" s="58"/>
      <c r="P150" s="176">
        <f t="shared" si="6"/>
        <v>0</v>
      </c>
      <c r="Q150" s="176">
        <v>0</v>
      </c>
      <c r="R150" s="176">
        <f t="shared" si="7"/>
        <v>0</v>
      </c>
      <c r="S150" s="176">
        <v>0</v>
      </c>
      <c r="T150" s="177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8" t="s">
        <v>380</v>
      </c>
      <c r="AT150" s="178" t="s">
        <v>201</v>
      </c>
      <c r="AU150" s="178" t="s">
        <v>87</v>
      </c>
      <c r="AY150" s="14" t="s">
        <v>148</v>
      </c>
      <c r="BE150" s="179">
        <f t="shared" si="9"/>
        <v>0</v>
      </c>
      <c r="BF150" s="179">
        <f t="shared" si="10"/>
        <v>0</v>
      </c>
      <c r="BG150" s="179">
        <f t="shared" si="11"/>
        <v>0</v>
      </c>
      <c r="BH150" s="179">
        <f t="shared" si="12"/>
        <v>0</v>
      </c>
      <c r="BI150" s="179">
        <f t="shared" si="13"/>
        <v>0</v>
      </c>
      <c r="BJ150" s="14" t="s">
        <v>87</v>
      </c>
      <c r="BK150" s="180">
        <f t="shared" si="14"/>
        <v>0</v>
      </c>
      <c r="BL150" s="14" t="s">
        <v>375</v>
      </c>
      <c r="BM150" s="178" t="s">
        <v>422</v>
      </c>
    </row>
    <row r="151" spans="1:65" s="2" customFormat="1" ht="16.5" customHeight="1">
      <c r="A151" s="29"/>
      <c r="B151" s="132"/>
      <c r="C151" s="167" t="s">
        <v>188</v>
      </c>
      <c r="D151" s="167" t="s">
        <v>150</v>
      </c>
      <c r="E151" s="168" t="s">
        <v>423</v>
      </c>
      <c r="F151" s="169" t="s">
        <v>424</v>
      </c>
      <c r="G151" s="170" t="s">
        <v>305</v>
      </c>
      <c r="H151" s="171">
        <v>20</v>
      </c>
      <c r="I151" s="172"/>
      <c r="J151" s="171">
        <f t="shared" si="5"/>
        <v>0</v>
      </c>
      <c r="K151" s="173"/>
      <c r="L151" s="30"/>
      <c r="M151" s="174" t="s">
        <v>1</v>
      </c>
      <c r="N151" s="175" t="s">
        <v>40</v>
      </c>
      <c r="O151" s="58"/>
      <c r="P151" s="176">
        <f t="shared" si="6"/>
        <v>0</v>
      </c>
      <c r="Q151" s="176">
        <v>0</v>
      </c>
      <c r="R151" s="176">
        <f t="shared" si="7"/>
        <v>0</v>
      </c>
      <c r="S151" s="176">
        <v>0</v>
      </c>
      <c r="T151" s="177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8" t="s">
        <v>375</v>
      </c>
      <c r="AT151" s="178" t="s">
        <v>150</v>
      </c>
      <c r="AU151" s="178" t="s">
        <v>87</v>
      </c>
      <c r="AY151" s="14" t="s">
        <v>148</v>
      </c>
      <c r="BE151" s="179">
        <f t="shared" si="9"/>
        <v>0</v>
      </c>
      <c r="BF151" s="179">
        <f t="shared" si="10"/>
        <v>0</v>
      </c>
      <c r="BG151" s="179">
        <f t="shared" si="11"/>
        <v>0</v>
      </c>
      <c r="BH151" s="179">
        <f t="shared" si="12"/>
        <v>0</v>
      </c>
      <c r="BI151" s="179">
        <f t="shared" si="13"/>
        <v>0</v>
      </c>
      <c r="BJ151" s="14" t="s">
        <v>87</v>
      </c>
      <c r="BK151" s="180">
        <f t="shared" si="14"/>
        <v>0</v>
      </c>
      <c r="BL151" s="14" t="s">
        <v>375</v>
      </c>
      <c r="BM151" s="178" t="s">
        <v>425</v>
      </c>
    </row>
    <row r="152" spans="1:65" s="2" customFormat="1" ht="21.75" customHeight="1">
      <c r="A152" s="29"/>
      <c r="B152" s="132"/>
      <c r="C152" s="181" t="s">
        <v>192</v>
      </c>
      <c r="D152" s="181" t="s">
        <v>201</v>
      </c>
      <c r="E152" s="182" t="s">
        <v>426</v>
      </c>
      <c r="F152" s="183" t="s">
        <v>427</v>
      </c>
      <c r="G152" s="184" t="s">
        <v>305</v>
      </c>
      <c r="H152" s="185">
        <v>20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40</v>
      </c>
      <c r="O152" s="58"/>
      <c r="P152" s="176">
        <f t="shared" si="6"/>
        <v>0</v>
      </c>
      <c r="Q152" s="176">
        <v>0</v>
      </c>
      <c r="R152" s="176">
        <f t="shared" si="7"/>
        <v>0</v>
      </c>
      <c r="S152" s="176">
        <v>0</v>
      </c>
      <c r="T152" s="177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8" t="s">
        <v>380</v>
      </c>
      <c r="AT152" s="178" t="s">
        <v>201</v>
      </c>
      <c r="AU152" s="178" t="s">
        <v>87</v>
      </c>
      <c r="AY152" s="14" t="s">
        <v>148</v>
      </c>
      <c r="BE152" s="179">
        <f t="shared" si="9"/>
        <v>0</v>
      </c>
      <c r="BF152" s="179">
        <f t="shared" si="10"/>
        <v>0</v>
      </c>
      <c r="BG152" s="179">
        <f t="shared" si="11"/>
        <v>0</v>
      </c>
      <c r="BH152" s="179">
        <f t="shared" si="12"/>
        <v>0</v>
      </c>
      <c r="BI152" s="179">
        <f t="shared" si="13"/>
        <v>0</v>
      </c>
      <c r="BJ152" s="14" t="s">
        <v>87</v>
      </c>
      <c r="BK152" s="180">
        <f t="shared" si="14"/>
        <v>0</v>
      </c>
      <c r="BL152" s="14" t="s">
        <v>375</v>
      </c>
      <c r="BM152" s="178" t="s">
        <v>428</v>
      </c>
    </row>
    <row r="153" spans="1:65" s="2" customFormat="1" ht="16.5" customHeight="1">
      <c r="A153" s="29"/>
      <c r="B153" s="132"/>
      <c r="C153" s="167" t="s">
        <v>196</v>
      </c>
      <c r="D153" s="167" t="s">
        <v>150</v>
      </c>
      <c r="E153" s="168" t="s">
        <v>429</v>
      </c>
      <c r="F153" s="169" t="s">
        <v>430</v>
      </c>
      <c r="G153" s="170" t="s">
        <v>305</v>
      </c>
      <c r="H153" s="171">
        <v>10</v>
      </c>
      <c r="I153" s="172"/>
      <c r="J153" s="171">
        <f t="shared" si="5"/>
        <v>0</v>
      </c>
      <c r="K153" s="173"/>
      <c r="L153" s="30"/>
      <c r="M153" s="174" t="s">
        <v>1</v>
      </c>
      <c r="N153" s="175" t="s">
        <v>40</v>
      </c>
      <c r="O153" s="58"/>
      <c r="P153" s="176">
        <f t="shared" si="6"/>
        <v>0</v>
      </c>
      <c r="Q153" s="176">
        <v>0</v>
      </c>
      <c r="R153" s="176">
        <f t="shared" si="7"/>
        <v>0</v>
      </c>
      <c r="S153" s="176">
        <v>0</v>
      </c>
      <c r="T153" s="177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8" t="s">
        <v>375</v>
      </c>
      <c r="AT153" s="178" t="s">
        <v>150</v>
      </c>
      <c r="AU153" s="178" t="s">
        <v>87</v>
      </c>
      <c r="AY153" s="14" t="s">
        <v>148</v>
      </c>
      <c r="BE153" s="179">
        <f t="shared" si="9"/>
        <v>0</v>
      </c>
      <c r="BF153" s="179">
        <f t="shared" si="10"/>
        <v>0</v>
      </c>
      <c r="BG153" s="179">
        <f t="shared" si="11"/>
        <v>0</v>
      </c>
      <c r="BH153" s="179">
        <f t="shared" si="12"/>
        <v>0</v>
      </c>
      <c r="BI153" s="179">
        <f t="shared" si="13"/>
        <v>0</v>
      </c>
      <c r="BJ153" s="14" t="s">
        <v>87</v>
      </c>
      <c r="BK153" s="180">
        <f t="shared" si="14"/>
        <v>0</v>
      </c>
      <c r="BL153" s="14" t="s">
        <v>375</v>
      </c>
      <c r="BM153" s="178" t="s">
        <v>431</v>
      </c>
    </row>
    <row r="154" spans="1:65" s="2" customFormat="1" ht="16.5" customHeight="1">
      <c r="A154" s="29"/>
      <c r="B154" s="132"/>
      <c r="C154" s="181" t="s">
        <v>200</v>
      </c>
      <c r="D154" s="181" t="s">
        <v>201</v>
      </c>
      <c r="E154" s="182" t="s">
        <v>432</v>
      </c>
      <c r="F154" s="183" t="s">
        <v>433</v>
      </c>
      <c r="G154" s="184" t="s">
        <v>305</v>
      </c>
      <c r="H154" s="185">
        <v>10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40</v>
      </c>
      <c r="O154" s="58"/>
      <c r="P154" s="176">
        <f t="shared" si="6"/>
        <v>0</v>
      </c>
      <c r="Q154" s="176">
        <v>0</v>
      </c>
      <c r="R154" s="176">
        <f t="shared" si="7"/>
        <v>0</v>
      </c>
      <c r="S154" s="176">
        <v>0</v>
      </c>
      <c r="T154" s="177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8" t="s">
        <v>380</v>
      </c>
      <c r="AT154" s="178" t="s">
        <v>201</v>
      </c>
      <c r="AU154" s="178" t="s">
        <v>87</v>
      </c>
      <c r="AY154" s="14" t="s">
        <v>148</v>
      </c>
      <c r="BE154" s="179">
        <f t="shared" si="9"/>
        <v>0</v>
      </c>
      <c r="BF154" s="179">
        <f t="shared" si="10"/>
        <v>0</v>
      </c>
      <c r="BG154" s="179">
        <f t="shared" si="11"/>
        <v>0</v>
      </c>
      <c r="BH154" s="179">
        <f t="shared" si="12"/>
        <v>0</v>
      </c>
      <c r="BI154" s="179">
        <f t="shared" si="13"/>
        <v>0</v>
      </c>
      <c r="BJ154" s="14" t="s">
        <v>87</v>
      </c>
      <c r="BK154" s="180">
        <f t="shared" si="14"/>
        <v>0</v>
      </c>
      <c r="BL154" s="14" t="s">
        <v>375</v>
      </c>
      <c r="BM154" s="178" t="s">
        <v>434</v>
      </c>
    </row>
    <row r="155" spans="1:65" s="2" customFormat="1" ht="16.5" customHeight="1">
      <c r="A155" s="29"/>
      <c r="B155" s="132"/>
      <c r="C155" s="167" t="s">
        <v>206</v>
      </c>
      <c r="D155" s="167" t="s">
        <v>150</v>
      </c>
      <c r="E155" s="168" t="s">
        <v>435</v>
      </c>
      <c r="F155" s="169" t="s">
        <v>436</v>
      </c>
      <c r="G155" s="170" t="s">
        <v>158</v>
      </c>
      <c r="H155" s="171">
        <v>20</v>
      </c>
      <c r="I155" s="172"/>
      <c r="J155" s="171">
        <f t="shared" si="5"/>
        <v>0</v>
      </c>
      <c r="K155" s="173"/>
      <c r="L155" s="30"/>
      <c r="M155" s="174" t="s">
        <v>1</v>
      </c>
      <c r="N155" s="175" t="s">
        <v>40</v>
      </c>
      <c r="O155" s="58"/>
      <c r="P155" s="176">
        <f t="shared" si="6"/>
        <v>0</v>
      </c>
      <c r="Q155" s="176">
        <v>0</v>
      </c>
      <c r="R155" s="176">
        <f t="shared" si="7"/>
        <v>0</v>
      </c>
      <c r="S155" s="176">
        <v>0</v>
      </c>
      <c r="T155" s="177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8" t="s">
        <v>375</v>
      </c>
      <c r="AT155" s="178" t="s">
        <v>150</v>
      </c>
      <c r="AU155" s="178" t="s">
        <v>87</v>
      </c>
      <c r="AY155" s="14" t="s">
        <v>148</v>
      </c>
      <c r="BE155" s="179">
        <f t="shared" si="9"/>
        <v>0</v>
      </c>
      <c r="BF155" s="179">
        <f t="shared" si="10"/>
        <v>0</v>
      </c>
      <c r="BG155" s="179">
        <f t="shared" si="11"/>
        <v>0</v>
      </c>
      <c r="BH155" s="179">
        <f t="shared" si="12"/>
        <v>0</v>
      </c>
      <c r="BI155" s="179">
        <f t="shared" si="13"/>
        <v>0</v>
      </c>
      <c r="BJ155" s="14" t="s">
        <v>87</v>
      </c>
      <c r="BK155" s="180">
        <f t="shared" si="14"/>
        <v>0</v>
      </c>
      <c r="BL155" s="14" t="s">
        <v>375</v>
      </c>
      <c r="BM155" s="178" t="s">
        <v>437</v>
      </c>
    </row>
    <row r="156" spans="1:65" s="2" customFormat="1" ht="16.5" customHeight="1">
      <c r="A156" s="29"/>
      <c r="B156" s="132"/>
      <c r="C156" s="181" t="s">
        <v>210</v>
      </c>
      <c r="D156" s="181" t="s">
        <v>201</v>
      </c>
      <c r="E156" s="182" t="s">
        <v>438</v>
      </c>
      <c r="F156" s="183" t="s">
        <v>439</v>
      </c>
      <c r="G156" s="184" t="s">
        <v>305</v>
      </c>
      <c r="H156" s="185">
        <v>20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40</v>
      </c>
      <c r="O156" s="58"/>
      <c r="P156" s="176">
        <f t="shared" si="6"/>
        <v>0</v>
      </c>
      <c r="Q156" s="176">
        <v>0</v>
      </c>
      <c r="R156" s="176">
        <f t="shared" si="7"/>
        <v>0</v>
      </c>
      <c r="S156" s="176">
        <v>0</v>
      </c>
      <c r="T156" s="177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8" t="s">
        <v>380</v>
      </c>
      <c r="AT156" s="178" t="s">
        <v>201</v>
      </c>
      <c r="AU156" s="178" t="s">
        <v>87</v>
      </c>
      <c r="AY156" s="14" t="s">
        <v>148</v>
      </c>
      <c r="BE156" s="179">
        <f t="shared" si="9"/>
        <v>0</v>
      </c>
      <c r="BF156" s="179">
        <f t="shared" si="10"/>
        <v>0</v>
      </c>
      <c r="BG156" s="179">
        <f t="shared" si="11"/>
        <v>0</v>
      </c>
      <c r="BH156" s="179">
        <f t="shared" si="12"/>
        <v>0</v>
      </c>
      <c r="BI156" s="179">
        <f t="shared" si="13"/>
        <v>0</v>
      </c>
      <c r="BJ156" s="14" t="s">
        <v>87</v>
      </c>
      <c r="BK156" s="180">
        <f t="shared" si="14"/>
        <v>0</v>
      </c>
      <c r="BL156" s="14" t="s">
        <v>375</v>
      </c>
      <c r="BM156" s="178" t="s">
        <v>440</v>
      </c>
    </row>
    <row r="157" spans="1:65" s="2" customFormat="1" ht="24.2" customHeight="1">
      <c r="A157" s="29"/>
      <c r="B157" s="132"/>
      <c r="C157" s="167" t="s">
        <v>214</v>
      </c>
      <c r="D157" s="167" t="s">
        <v>150</v>
      </c>
      <c r="E157" s="168" t="s">
        <v>441</v>
      </c>
      <c r="F157" s="169" t="s">
        <v>442</v>
      </c>
      <c r="G157" s="170" t="s">
        <v>158</v>
      </c>
      <c r="H157" s="171">
        <v>30</v>
      </c>
      <c r="I157" s="172"/>
      <c r="J157" s="171">
        <f t="shared" si="5"/>
        <v>0</v>
      </c>
      <c r="K157" s="173"/>
      <c r="L157" s="30"/>
      <c r="M157" s="174" t="s">
        <v>1</v>
      </c>
      <c r="N157" s="175" t="s">
        <v>40</v>
      </c>
      <c r="O157" s="58"/>
      <c r="P157" s="176">
        <f t="shared" si="6"/>
        <v>0</v>
      </c>
      <c r="Q157" s="176">
        <v>0</v>
      </c>
      <c r="R157" s="176">
        <f t="shared" si="7"/>
        <v>0</v>
      </c>
      <c r="S157" s="176">
        <v>0</v>
      </c>
      <c r="T157" s="177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8" t="s">
        <v>375</v>
      </c>
      <c r="AT157" s="178" t="s">
        <v>150</v>
      </c>
      <c r="AU157" s="178" t="s">
        <v>87</v>
      </c>
      <c r="AY157" s="14" t="s">
        <v>148</v>
      </c>
      <c r="BE157" s="179">
        <f t="shared" si="9"/>
        <v>0</v>
      </c>
      <c r="BF157" s="179">
        <f t="shared" si="10"/>
        <v>0</v>
      </c>
      <c r="BG157" s="179">
        <f t="shared" si="11"/>
        <v>0</v>
      </c>
      <c r="BH157" s="179">
        <f t="shared" si="12"/>
        <v>0</v>
      </c>
      <c r="BI157" s="179">
        <f t="shared" si="13"/>
        <v>0</v>
      </c>
      <c r="BJ157" s="14" t="s">
        <v>87</v>
      </c>
      <c r="BK157" s="180">
        <f t="shared" si="14"/>
        <v>0</v>
      </c>
      <c r="BL157" s="14" t="s">
        <v>375</v>
      </c>
      <c r="BM157" s="178" t="s">
        <v>443</v>
      </c>
    </row>
    <row r="158" spans="1:65" s="2" customFormat="1" ht="16.5" customHeight="1">
      <c r="A158" s="29"/>
      <c r="B158" s="132"/>
      <c r="C158" s="181" t="s">
        <v>218</v>
      </c>
      <c r="D158" s="181" t="s">
        <v>201</v>
      </c>
      <c r="E158" s="182" t="s">
        <v>444</v>
      </c>
      <c r="F158" s="183" t="s">
        <v>445</v>
      </c>
      <c r="G158" s="184" t="s">
        <v>204</v>
      </c>
      <c r="H158" s="185">
        <v>18.899999999999999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40</v>
      </c>
      <c r="O158" s="58"/>
      <c r="P158" s="176">
        <f t="shared" si="6"/>
        <v>0</v>
      </c>
      <c r="Q158" s="176">
        <v>0</v>
      </c>
      <c r="R158" s="176">
        <f t="shared" si="7"/>
        <v>0</v>
      </c>
      <c r="S158" s="176">
        <v>0</v>
      </c>
      <c r="T158" s="177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8" t="s">
        <v>380</v>
      </c>
      <c r="AT158" s="178" t="s">
        <v>201</v>
      </c>
      <c r="AU158" s="178" t="s">
        <v>87</v>
      </c>
      <c r="AY158" s="14" t="s">
        <v>148</v>
      </c>
      <c r="BE158" s="179">
        <f t="shared" si="9"/>
        <v>0</v>
      </c>
      <c r="BF158" s="179">
        <f t="shared" si="10"/>
        <v>0</v>
      </c>
      <c r="BG158" s="179">
        <f t="shared" si="11"/>
        <v>0</v>
      </c>
      <c r="BH158" s="179">
        <f t="shared" si="12"/>
        <v>0</v>
      </c>
      <c r="BI158" s="179">
        <f t="shared" si="13"/>
        <v>0</v>
      </c>
      <c r="BJ158" s="14" t="s">
        <v>87</v>
      </c>
      <c r="BK158" s="180">
        <f t="shared" si="14"/>
        <v>0</v>
      </c>
      <c r="BL158" s="14" t="s">
        <v>375</v>
      </c>
      <c r="BM158" s="178" t="s">
        <v>446</v>
      </c>
    </row>
    <row r="159" spans="1:65" s="2" customFormat="1" ht="24.2" customHeight="1">
      <c r="A159" s="29"/>
      <c r="B159" s="132"/>
      <c r="C159" s="167" t="s">
        <v>222</v>
      </c>
      <c r="D159" s="167" t="s">
        <v>150</v>
      </c>
      <c r="E159" s="168" t="s">
        <v>447</v>
      </c>
      <c r="F159" s="169" t="s">
        <v>448</v>
      </c>
      <c r="G159" s="170" t="s">
        <v>158</v>
      </c>
      <c r="H159" s="171">
        <v>79.617999999999995</v>
      </c>
      <c r="I159" s="172"/>
      <c r="J159" s="171">
        <f t="shared" si="5"/>
        <v>0</v>
      </c>
      <c r="K159" s="173"/>
      <c r="L159" s="30"/>
      <c r="M159" s="174" t="s">
        <v>1</v>
      </c>
      <c r="N159" s="175" t="s">
        <v>40</v>
      </c>
      <c r="O159" s="58"/>
      <c r="P159" s="176">
        <f t="shared" si="6"/>
        <v>0</v>
      </c>
      <c r="Q159" s="176">
        <v>0</v>
      </c>
      <c r="R159" s="176">
        <f t="shared" si="7"/>
        <v>0</v>
      </c>
      <c r="S159" s="176">
        <v>0</v>
      </c>
      <c r="T159" s="177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8" t="s">
        <v>375</v>
      </c>
      <c r="AT159" s="178" t="s">
        <v>150</v>
      </c>
      <c r="AU159" s="178" t="s">
        <v>87</v>
      </c>
      <c r="AY159" s="14" t="s">
        <v>148</v>
      </c>
      <c r="BE159" s="179">
        <f t="shared" si="9"/>
        <v>0</v>
      </c>
      <c r="BF159" s="179">
        <f t="shared" si="10"/>
        <v>0</v>
      </c>
      <c r="BG159" s="179">
        <f t="shared" si="11"/>
        <v>0</v>
      </c>
      <c r="BH159" s="179">
        <f t="shared" si="12"/>
        <v>0</v>
      </c>
      <c r="BI159" s="179">
        <f t="shared" si="13"/>
        <v>0</v>
      </c>
      <c r="BJ159" s="14" t="s">
        <v>87</v>
      </c>
      <c r="BK159" s="180">
        <f t="shared" si="14"/>
        <v>0</v>
      </c>
      <c r="BL159" s="14" t="s">
        <v>375</v>
      </c>
      <c r="BM159" s="178" t="s">
        <v>449</v>
      </c>
    </row>
    <row r="160" spans="1:65" s="2" customFormat="1" ht="16.5" customHeight="1">
      <c r="A160" s="29"/>
      <c r="B160" s="132"/>
      <c r="C160" s="181" t="s">
        <v>226</v>
      </c>
      <c r="D160" s="181" t="s">
        <v>201</v>
      </c>
      <c r="E160" s="182" t="s">
        <v>450</v>
      </c>
      <c r="F160" s="183" t="s">
        <v>451</v>
      </c>
      <c r="G160" s="184" t="s">
        <v>204</v>
      </c>
      <c r="H160" s="185">
        <v>75</v>
      </c>
      <c r="I160" s="186"/>
      <c r="J160" s="185">
        <f t="shared" si="5"/>
        <v>0</v>
      </c>
      <c r="K160" s="187"/>
      <c r="L160" s="188"/>
      <c r="M160" s="189" t="s">
        <v>1</v>
      </c>
      <c r="N160" s="190" t="s">
        <v>40</v>
      </c>
      <c r="O160" s="58"/>
      <c r="P160" s="176">
        <f t="shared" si="6"/>
        <v>0</v>
      </c>
      <c r="Q160" s="176">
        <v>0</v>
      </c>
      <c r="R160" s="176">
        <f t="shared" si="7"/>
        <v>0</v>
      </c>
      <c r="S160" s="176">
        <v>0</v>
      </c>
      <c r="T160" s="177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8" t="s">
        <v>380</v>
      </c>
      <c r="AT160" s="178" t="s">
        <v>201</v>
      </c>
      <c r="AU160" s="178" t="s">
        <v>87</v>
      </c>
      <c r="AY160" s="14" t="s">
        <v>148</v>
      </c>
      <c r="BE160" s="179">
        <f t="shared" si="9"/>
        <v>0</v>
      </c>
      <c r="BF160" s="179">
        <f t="shared" si="10"/>
        <v>0</v>
      </c>
      <c r="BG160" s="179">
        <f t="shared" si="11"/>
        <v>0</v>
      </c>
      <c r="BH160" s="179">
        <f t="shared" si="12"/>
        <v>0</v>
      </c>
      <c r="BI160" s="179">
        <f t="shared" si="13"/>
        <v>0</v>
      </c>
      <c r="BJ160" s="14" t="s">
        <v>87</v>
      </c>
      <c r="BK160" s="180">
        <f t="shared" si="14"/>
        <v>0</v>
      </c>
      <c r="BL160" s="14" t="s">
        <v>375</v>
      </c>
      <c r="BM160" s="178" t="s">
        <v>452</v>
      </c>
    </row>
    <row r="161" spans="1:65" s="2" customFormat="1" ht="21.75" customHeight="1">
      <c r="A161" s="29"/>
      <c r="B161" s="132"/>
      <c r="C161" s="167" t="s">
        <v>7</v>
      </c>
      <c r="D161" s="167" t="s">
        <v>150</v>
      </c>
      <c r="E161" s="168" t="s">
        <v>453</v>
      </c>
      <c r="F161" s="169" t="s">
        <v>454</v>
      </c>
      <c r="G161" s="170" t="s">
        <v>305</v>
      </c>
      <c r="H161" s="171">
        <v>60</v>
      </c>
      <c r="I161" s="172"/>
      <c r="J161" s="171">
        <f t="shared" si="5"/>
        <v>0</v>
      </c>
      <c r="K161" s="173"/>
      <c r="L161" s="30"/>
      <c r="M161" s="174" t="s">
        <v>1</v>
      </c>
      <c r="N161" s="175" t="s">
        <v>40</v>
      </c>
      <c r="O161" s="58"/>
      <c r="P161" s="176">
        <f t="shared" si="6"/>
        <v>0</v>
      </c>
      <c r="Q161" s="176">
        <v>0</v>
      </c>
      <c r="R161" s="176">
        <f t="shared" si="7"/>
        <v>0</v>
      </c>
      <c r="S161" s="176">
        <v>0</v>
      </c>
      <c r="T161" s="177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8" t="s">
        <v>375</v>
      </c>
      <c r="AT161" s="178" t="s">
        <v>150</v>
      </c>
      <c r="AU161" s="178" t="s">
        <v>87</v>
      </c>
      <c r="AY161" s="14" t="s">
        <v>148</v>
      </c>
      <c r="BE161" s="179">
        <f t="shared" si="9"/>
        <v>0</v>
      </c>
      <c r="BF161" s="179">
        <f t="shared" si="10"/>
        <v>0</v>
      </c>
      <c r="BG161" s="179">
        <f t="shared" si="11"/>
        <v>0</v>
      </c>
      <c r="BH161" s="179">
        <f t="shared" si="12"/>
        <v>0</v>
      </c>
      <c r="BI161" s="179">
        <f t="shared" si="13"/>
        <v>0</v>
      </c>
      <c r="BJ161" s="14" t="s">
        <v>87</v>
      </c>
      <c r="BK161" s="180">
        <f t="shared" si="14"/>
        <v>0</v>
      </c>
      <c r="BL161" s="14" t="s">
        <v>375</v>
      </c>
      <c r="BM161" s="178" t="s">
        <v>455</v>
      </c>
    </row>
    <row r="162" spans="1:65" s="2" customFormat="1" ht="16.5" customHeight="1">
      <c r="A162" s="29"/>
      <c r="B162" s="132"/>
      <c r="C162" s="181" t="s">
        <v>234</v>
      </c>
      <c r="D162" s="181" t="s">
        <v>201</v>
      </c>
      <c r="E162" s="182" t="s">
        <v>456</v>
      </c>
      <c r="F162" s="183" t="s">
        <v>457</v>
      </c>
      <c r="G162" s="184" t="s">
        <v>305</v>
      </c>
      <c r="H162" s="185">
        <v>60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40</v>
      </c>
      <c r="O162" s="58"/>
      <c r="P162" s="176">
        <f t="shared" si="6"/>
        <v>0</v>
      </c>
      <c r="Q162" s="176">
        <v>0</v>
      </c>
      <c r="R162" s="176">
        <f t="shared" si="7"/>
        <v>0</v>
      </c>
      <c r="S162" s="176">
        <v>0</v>
      </c>
      <c r="T162" s="177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8" t="s">
        <v>380</v>
      </c>
      <c r="AT162" s="178" t="s">
        <v>201</v>
      </c>
      <c r="AU162" s="178" t="s">
        <v>87</v>
      </c>
      <c r="AY162" s="14" t="s">
        <v>148</v>
      </c>
      <c r="BE162" s="179">
        <f t="shared" si="9"/>
        <v>0</v>
      </c>
      <c r="BF162" s="179">
        <f t="shared" si="10"/>
        <v>0</v>
      </c>
      <c r="BG162" s="179">
        <f t="shared" si="11"/>
        <v>0</v>
      </c>
      <c r="BH162" s="179">
        <f t="shared" si="12"/>
        <v>0</v>
      </c>
      <c r="BI162" s="179">
        <f t="shared" si="13"/>
        <v>0</v>
      </c>
      <c r="BJ162" s="14" t="s">
        <v>87</v>
      </c>
      <c r="BK162" s="180">
        <f t="shared" si="14"/>
        <v>0</v>
      </c>
      <c r="BL162" s="14" t="s">
        <v>375</v>
      </c>
      <c r="BM162" s="178" t="s">
        <v>458</v>
      </c>
    </row>
    <row r="163" spans="1:65" s="2" customFormat="1" ht="16.5" customHeight="1">
      <c r="A163" s="29"/>
      <c r="B163" s="132"/>
      <c r="C163" s="167" t="s">
        <v>239</v>
      </c>
      <c r="D163" s="167" t="s">
        <v>150</v>
      </c>
      <c r="E163" s="168" t="s">
        <v>459</v>
      </c>
      <c r="F163" s="169" t="s">
        <v>460</v>
      </c>
      <c r="G163" s="170" t="s">
        <v>461</v>
      </c>
      <c r="H163" s="172"/>
      <c r="I163" s="172"/>
      <c r="J163" s="171">
        <f t="shared" si="5"/>
        <v>0</v>
      </c>
      <c r="K163" s="173"/>
      <c r="L163" s="30"/>
      <c r="M163" s="174" t="s">
        <v>1</v>
      </c>
      <c r="N163" s="175" t="s">
        <v>40</v>
      </c>
      <c r="O163" s="58"/>
      <c r="P163" s="176">
        <f t="shared" si="6"/>
        <v>0</v>
      </c>
      <c r="Q163" s="176">
        <v>0</v>
      </c>
      <c r="R163" s="176">
        <f t="shared" si="7"/>
        <v>0</v>
      </c>
      <c r="S163" s="176">
        <v>0</v>
      </c>
      <c r="T163" s="177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8" t="s">
        <v>375</v>
      </c>
      <c r="AT163" s="178" t="s">
        <v>150</v>
      </c>
      <c r="AU163" s="178" t="s">
        <v>87</v>
      </c>
      <c r="AY163" s="14" t="s">
        <v>148</v>
      </c>
      <c r="BE163" s="179">
        <f t="shared" si="9"/>
        <v>0</v>
      </c>
      <c r="BF163" s="179">
        <f t="shared" si="10"/>
        <v>0</v>
      </c>
      <c r="BG163" s="179">
        <f t="shared" si="11"/>
        <v>0</v>
      </c>
      <c r="BH163" s="179">
        <f t="shared" si="12"/>
        <v>0</v>
      </c>
      <c r="BI163" s="179">
        <f t="shared" si="13"/>
        <v>0</v>
      </c>
      <c r="BJ163" s="14" t="s">
        <v>87</v>
      </c>
      <c r="BK163" s="180">
        <f t="shared" si="14"/>
        <v>0</v>
      </c>
      <c r="BL163" s="14" t="s">
        <v>375</v>
      </c>
      <c r="BM163" s="178" t="s">
        <v>462</v>
      </c>
    </row>
    <row r="164" spans="1:65" s="2" customFormat="1" ht="16.5" customHeight="1">
      <c r="A164" s="29"/>
      <c r="B164" s="132"/>
      <c r="C164" s="181" t="s">
        <v>244</v>
      </c>
      <c r="D164" s="181" t="s">
        <v>201</v>
      </c>
      <c r="E164" s="182" t="s">
        <v>463</v>
      </c>
      <c r="F164" s="183" t="s">
        <v>464</v>
      </c>
      <c r="G164" s="184" t="s">
        <v>386</v>
      </c>
      <c r="H164" s="185">
        <v>100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40</v>
      </c>
      <c r="O164" s="58"/>
      <c r="P164" s="176">
        <f t="shared" si="6"/>
        <v>0</v>
      </c>
      <c r="Q164" s="176">
        <v>0</v>
      </c>
      <c r="R164" s="176">
        <f t="shared" si="7"/>
        <v>0</v>
      </c>
      <c r="S164" s="176">
        <v>0</v>
      </c>
      <c r="T164" s="177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8" t="s">
        <v>380</v>
      </c>
      <c r="AT164" s="178" t="s">
        <v>201</v>
      </c>
      <c r="AU164" s="178" t="s">
        <v>87</v>
      </c>
      <c r="AY164" s="14" t="s">
        <v>148</v>
      </c>
      <c r="BE164" s="179">
        <f t="shared" si="9"/>
        <v>0</v>
      </c>
      <c r="BF164" s="179">
        <f t="shared" si="10"/>
        <v>0</v>
      </c>
      <c r="BG164" s="179">
        <f t="shared" si="11"/>
        <v>0</v>
      </c>
      <c r="BH164" s="179">
        <f t="shared" si="12"/>
        <v>0</v>
      </c>
      <c r="BI164" s="179">
        <f t="shared" si="13"/>
        <v>0</v>
      </c>
      <c r="BJ164" s="14" t="s">
        <v>87</v>
      </c>
      <c r="BK164" s="180">
        <f t="shared" si="14"/>
        <v>0</v>
      </c>
      <c r="BL164" s="14" t="s">
        <v>375</v>
      </c>
      <c r="BM164" s="178" t="s">
        <v>465</v>
      </c>
    </row>
    <row r="165" spans="1:65" s="2" customFormat="1" ht="16.5" customHeight="1">
      <c r="A165" s="29"/>
      <c r="B165" s="132"/>
      <c r="C165" s="167" t="s">
        <v>248</v>
      </c>
      <c r="D165" s="167" t="s">
        <v>150</v>
      </c>
      <c r="E165" s="168" t="s">
        <v>466</v>
      </c>
      <c r="F165" s="169" t="s">
        <v>467</v>
      </c>
      <c r="G165" s="170" t="s">
        <v>461</v>
      </c>
      <c r="H165" s="172"/>
      <c r="I165" s="172"/>
      <c r="J165" s="171">
        <f t="shared" si="5"/>
        <v>0</v>
      </c>
      <c r="K165" s="173"/>
      <c r="L165" s="30"/>
      <c r="M165" s="174" t="s">
        <v>1</v>
      </c>
      <c r="N165" s="175" t="s">
        <v>40</v>
      </c>
      <c r="O165" s="58"/>
      <c r="P165" s="176">
        <f t="shared" si="6"/>
        <v>0</v>
      </c>
      <c r="Q165" s="176">
        <v>0</v>
      </c>
      <c r="R165" s="176">
        <f t="shared" si="7"/>
        <v>0</v>
      </c>
      <c r="S165" s="176">
        <v>0</v>
      </c>
      <c r="T165" s="177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8" t="s">
        <v>375</v>
      </c>
      <c r="AT165" s="178" t="s">
        <v>150</v>
      </c>
      <c r="AU165" s="178" t="s">
        <v>87</v>
      </c>
      <c r="AY165" s="14" t="s">
        <v>148</v>
      </c>
      <c r="BE165" s="179">
        <f t="shared" si="9"/>
        <v>0</v>
      </c>
      <c r="BF165" s="179">
        <f t="shared" si="10"/>
        <v>0</v>
      </c>
      <c r="BG165" s="179">
        <f t="shared" si="11"/>
        <v>0</v>
      </c>
      <c r="BH165" s="179">
        <f t="shared" si="12"/>
        <v>0</v>
      </c>
      <c r="BI165" s="179">
        <f t="shared" si="13"/>
        <v>0</v>
      </c>
      <c r="BJ165" s="14" t="s">
        <v>87</v>
      </c>
      <c r="BK165" s="180">
        <f t="shared" si="14"/>
        <v>0</v>
      </c>
      <c r="BL165" s="14" t="s">
        <v>375</v>
      </c>
      <c r="BM165" s="178" t="s">
        <v>468</v>
      </c>
    </row>
    <row r="166" spans="1:65" s="12" customFormat="1" ht="22.9" customHeight="1">
      <c r="B166" s="154"/>
      <c r="D166" s="155" t="s">
        <v>73</v>
      </c>
      <c r="E166" s="165" t="s">
        <v>469</v>
      </c>
      <c r="F166" s="165" t="s">
        <v>470</v>
      </c>
      <c r="I166" s="157"/>
      <c r="J166" s="166">
        <f>BK166</f>
        <v>0</v>
      </c>
      <c r="L166" s="154"/>
      <c r="M166" s="159"/>
      <c r="N166" s="160"/>
      <c r="O166" s="160"/>
      <c r="P166" s="161">
        <f>SUM(P167:P174)</f>
        <v>0</v>
      </c>
      <c r="Q166" s="160"/>
      <c r="R166" s="161">
        <f>SUM(R167:R174)</f>
        <v>0</v>
      </c>
      <c r="S166" s="160"/>
      <c r="T166" s="162">
        <f>SUM(T167:T174)</f>
        <v>0</v>
      </c>
      <c r="AR166" s="155" t="s">
        <v>160</v>
      </c>
      <c r="AT166" s="163" t="s">
        <v>73</v>
      </c>
      <c r="AU166" s="163" t="s">
        <v>81</v>
      </c>
      <c r="AY166" s="155" t="s">
        <v>148</v>
      </c>
      <c r="BK166" s="164">
        <f>SUM(BK167:BK174)</f>
        <v>0</v>
      </c>
    </row>
    <row r="167" spans="1:65" s="2" customFormat="1" ht="24.2" customHeight="1">
      <c r="A167" s="29"/>
      <c r="B167" s="132"/>
      <c r="C167" s="167" t="s">
        <v>252</v>
      </c>
      <c r="D167" s="167" t="s">
        <v>150</v>
      </c>
      <c r="E167" s="168" t="s">
        <v>471</v>
      </c>
      <c r="F167" s="169" t="s">
        <v>472</v>
      </c>
      <c r="G167" s="170" t="s">
        <v>305</v>
      </c>
      <c r="H167" s="171">
        <v>10</v>
      </c>
      <c r="I167" s="172"/>
      <c r="J167" s="171">
        <f t="shared" ref="J167:J174" si="15">ROUND(I167*H167,3)</f>
        <v>0</v>
      </c>
      <c r="K167" s="173"/>
      <c r="L167" s="30"/>
      <c r="M167" s="174" t="s">
        <v>1</v>
      </c>
      <c r="N167" s="175" t="s">
        <v>40</v>
      </c>
      <c r="O167" s="58"/>
      <c r="P167" s="176">
        <f t="shared" ref="P167:P174" si="16">O167*H167</f>
        <v>0</v>
      </c>
      <c r="Q167" s="176">
        <v>0</v>
      </c>
      <c r="R167" s="176">
        <f t="shared" ref="R167:R174" si="17">Q167*H167</f>
        <v>0</v>
      </c>
      <c r="S167" s="176">
        <v>0</v>
      </c>
      <c r="T167" s="177">
        <f t="shared" ref="T167:T174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8" t="s">
        <v>375</v>
      </c>
      <c r="AT167" s="178" t="s">
        <v>150</v>
      </c>
      <c r="AU167" s="178" t="s">
        <v>87</v>
      </c>
      <c r="AY167" s="14" t="s">
        <v>148</v>
      </c>
      <c r="BE167" s="179">
        <f t="shared" ref="BE167:BE174" si="19">IF(N167="základná",J167,0)</f>
        <v>0</v>
      </c>
      <c r="BF167" s="179">
        <f t="shared" ref="BF167:BF174" si="20">IF(N167="znížená",J167,0)</f>
        <v>0</v>
      </c>
      <c r="BG167" s="179">
        <f t="shared" ref="BG167:BG174" si="21">IF(N167="zákl. prenesená",J167,0)</f>
        <v>0</v>
      </c>
      <c r="BH167" s="179">
        <f t="shared" ref="BH167:BH174" si="22">IF(N167="zníž. prenesená",J167,0)</f>
        <v>0</v>
      </c>
      <c r="BI167" s="179">
        <f t="shared" ref="BI167:BI174" si="23">IF(N167="nulová",J167,0)</f>
        <v>0</v>
      </c>
      <c r="BJ167" s="14" t="s">
        <v>87</v>
      </c>
      <c r="BK167" s="180">
        <f t="shared" ref="BK167:BK174" si="24">ROUND(I167*H167,3)</f>
        <v>0</v>
      </c>
      <c r="BL167" s="14" t="s">
        <v>375</v>
      </c>
      <c r="BM167" s="178" t="s">
        <v>473</v>
      </c>
    </row>
    <row r="168" spans="1:65" s="2" customFormat="1" ht="24.2" customHeight="1">
      <c r="A168" s="29"/>
      <c r="B168" s="132"/>
      <c r="C168" s="167" t="s">
        <v>256</v>
      </c>
      <c r="D168" s="167" t="s">
        <v>150</v>
      </c>
      <c r="E168" s="168" t="s">
        <v>474</v>
      </c>
      <c r="F168" s="169" t="s">
        <v>475</v>
      </c>
      <c r="G168" s="170" t="s">
        <v>158</v>
      </c>
      <c r="H168" s="171">
        <v>60</v>
      </c>
      <c r="I168" s="172"/>
      <c r="J168" s="171">
        <f t="shared" si="15"/>
        <v>0</v>
      </c>
      <c r="K168" s="173"/>
      <c r="L168" s="30"/>
      <c r="M168" s="174" t="s">
        <v>1</v>
      </c>
      <c r="N168" s="175" t="s">
        <v>40</v>
      </c>
      <c r="O168" s="58"/>
      <c r="P168" s="176">
        <f t="shared" si="16"/>
        <v>0</v>
      </c>
      <c r="Q168" s="176">
        <v>0</v>
      </c>
      <c r="R168" s="176">
        <f t="shared" si="17"/>
        <v>0</v>
      </c>
      <c r="S168" s="176">
        <v>0</v>
      </c>
      <c r="T168" s="177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8" t="s">
        <v>375</v>
      </c>
      <c r="AT168" s="178" t="s">
        <v>150</v>
      </c>
      <c r="AU168" s="178" t="s">
        <v>87</v>
      </c>
      <c r="AY168" s="14" t="s">
        <v>148</v>
      </c>
      <c r="BE168" s="179">
        <f t="shared" si="19"/>
        <v>0</v>
      </c>
      <c r="BF168" s="179">
        <f t="shared" si="20"/>
        <v>0</v>
      </c>
      <c r="BG168" s="179">
        <f t="shared" si="21"/>
        <v>0</v>
      </c>
      <c r="BH168" s="179">
        <f t="shared" si="22"/>
        <v>0</v>
      </c>
      <c r="BI168" s="179">
        <f t="shared" si="23"/>
        <v>0</v>
      </c>
      <c r="BJ168" s="14" t="s">
        <v>87</v>
      </c>
      <c r="BK168" s="180">
        <f t="shared" si="24"/>
        <v>0</v>
      </c>
      <c r="BL168" s="14" t="s">
        <v>375</v>
      </c>
      <c r="BM168" s="178" t="s">
        <v>476</v>
      </c>
    </row>
    <row r="169" spans="1:65" s="2" customFormat="1" ht="24.2" customHeight="1">
      <c r="A169" s="29"/>
      <c r="B169" s="132"/>
      <c r="C169" s="167" t="s">
        <v>260</v>
      </c>
      <c r="D169" s="167" t="s">
        <v>150</v>
      </c>
      <c r="E169" s="168" t="s">
        <v>477</v>
      </c>
      <c r="F169" s="169" t="s">
        <v>478</v>
      </c>
      <c r="G169" s="170" t="s">
        <v>163</v>
      </c>
      <c r="H169" s="171">
        <v>16.8</v>
      </c>
      <c r="I169" s="172"/>
      <c r="J169" s="171">
        <f t="shared" si="15"/>
        <v>0</v>
      </c>
      <c r="K169" s="173"/>
      <c r="L169" s="30"/>
      <c r="M169" s="174" t="s">
        <v>1</v>
      </c>
      <c r="N169" s="175" t="s">
        <v>40</v>
      </c>
      <c r="O169" s="58"/>
      <c r="P169" s="176">
        <f t="shared" si="16"/>
        <v>0</v>
      </c>
      <c r="Q169" s="176">
        <v>0</v>
      </c>
      <c r="R169" s="176">
        <f t="shared" si="17"/>
        <v>0</v>
      </c>
      <c r="S169" s="176">
        <v>0</v>
      </c>
      <c r="T169" s="177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8" t="s">
        <v>375</v>
      </c>
      <c r="AT169" s="178" t="s">
        <v>150</v>
      </c>
      <c r="AU169" s="178" t="s">
        <v>87</v>
      </c>
      <c r="AY169" s="14" t="s">
        <v>148</v>
      </c>
      <c r="BE169" s="179">
        <f t="shared" si="19"/>
        <v>0</v>
      </c>
      <c r="BF169" s="179">
        <f t="shared" si="20"/>
        <v>0</v>
      </c>
      <c r="BG169" s="179">
        <f t="shared" si="21"/>
        <v>0</v>
      </c>
      <c r="BH169" s="179">
        <f t="shared" si="22"/>
        <v>0</v>
      </c>
      <c r="BI169" s="179">
        <f t="shared" si="23"/>
        <v>0</v>
      </c>
      <c r="BJ169" s="14" t="s">
        <v>87</v>
      </c>
      <c r="BK169" s="180">
        <f t="shared" si="24"/>
        <v>0</v>
      </c>
      <c r="BL169" s="14" t="s">
        <v>375</v>
      </c>
      <c r="BM169" s="178" t="s">
        <v>479</v>
      </c>
    </row>
    <row r="170" spans="1:65" s="2" customFormat="1" ht="33" customHeight="1">
      <c r="A170" s="29"/>
      <c r="B170" s="132"/>
      <c r="C170" s="167" t="s">
        <v>264</v>
      </c>
      <c r="D170" s="167" t="s">
        <v>150</v>
      </c>
      <c r="E170" s="168" t="s">
        <v>480</v>
      </c>
      <c r="F170" s="169" t="s">
        <v>481</v>
      </c>
      <c r="G170" s="170" t="s">
        <v>158</v>
      </c>
      <c r="H170" s="171">
        <v>60</v>
      </c>
      <c r="I170" s="172"/>
      <c r="J170" s="171">
        <f t="shared" si="15"/>
        <v>0</v>
      </c>
      <c r="K170" s="173"/>
      <c r="L170" s="30"/>
      <c r="M170" s="174" t="s">
        <v>1</v>
      </c>
      <c r="N170" s="175" t="s">
        <v>40</v>
      </c>
      <c r="O170" s="58"/>
      <c r="P170" s="176">
        <f t="shared" si="16"/>
        <v>0</v>
      </c>
      <c r="Q170" s="176">
        <v>0</v>
      </c>
      <c r="R170" s="176">
        <f t="shared" si="17"/>
        <v>0</v>
      </c>
      <c r="S170" s="176">
        <v>0</v>
      </c>
      <c r="T170" s="177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8" t="s">
        <v>375</v>
      </c>
      <c r="AT170" s="178" t="s">
        <v>150</v>
      </c>
      <c r="AU170" s="178" t="s">
        <v>87</v>
      </c>
      <c r="AY170" s="14" t="s">
        <v>148</v>
      </c>
      <c r="BE170" s="179">
        <f t="shared" si="19"/>
        <v>0</v>
      </c>
      <c r="BF170" s="179">
        <f t="shared" si="20"/>
        <v>0</v>
      </c>
      <c r="BG170" s="179">
        <f t="shared" si="21"/>
        <v>0</v>
      </c>
      <c r="BH170" s="179">
        <f t="shared" si="22"/>
        <v>0</v>
      </c>
      <c r="BI170" s="179">
        <f t="shared" si="23"/>
        <v>0</v>
      </c>
      <c r="BJ170" s="14" t="s">
        <v>87</v>
      </c>
      <c r="BK170" s="180">
        <f t="shared" si="24"/>
        <v>0</v>
      </c>
      <c r="BL170" s="14" t="s">
        <v>375</v>
      </c>
      <c r="BM170" s="178" t="s">
        <v>482</v>
      </c>
    </row>
    <row r="171" spans="1:65" s="2" customFormat="1" ht="24.2" customHeight="1">
      <c r="A171" s="29"/>
      <c r="B171" s="132"/>
      <c r="C171" s="167" t="s">
        <v>268</v>
      </c>
      <c r="D171" s="167" t="s">
        <v>150</v>
      </c>
      <c r="E171" s="168" t="s">
        <v>483</v>
      </c>
      <c r="F171" s="169" t="s">
        <v>484</v>
      </c>
      <c r="G171" s="170" t="s">
        <v>163</v>
      </c>
      <c r="H171" s="171">
        <v>3.625</v>
      </c>
      <c r="I171" s="172"/>
      <c r="J171" s="171">
        <f t="shared" si="15"/>
        <v>0</v>
      </c>
      <c r="K171" s="173"/>
      <c r="L171" s="30"/>
      <c r="M171" s="174" t="s">
        <v>1</v>
      </c>
      <c r="N171" s="175" t="s">
        <v>40</v>
      </c>
      <c r="O171" s="58"/>
      <c r="P171" s="176">
        <f t="shared" si="16"/>
        <v>0</v>
      </c>
      <c r="Q171" s="176">
        <v>0</v>
      </c>
      <c r="R171" s="176">
        <f t="shared" si="17"/>
        <v>0</v>
      </c>
      <c r="S171" s="176">
        <v>0</v>
      </c>
      <c r="T171" s="177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8" t="s">
        <v>375</v>
      </c>
      <c r="AT171" s="178" t="s">
        <v>150</v>
      </c>
      <c r="AU171" s="178" t="s">
        <v>87</v>
      </c>
      <c r="AY171" s="14" t="s">
        <v>148</v>
      </c>
      <c r="BE171" s="179">
        <f t="shared" si="19"/>
        <v>0</v>
      </c>
      <c r="BF171" s="179">
        <f t="shared" si="20"/>
        <v>0</v>
      </c>
      <c r="BG171" s="179">
        <f t="shared" si="21"/>
        <v>0</v>
      </c>
      <c r="BH171" s="179">
        <f t="shared" si="22"/>
        <v>0</v>
      </c>
      <c r="BI171" s="179">
        <f t="shared" si="23"/>
        <v>0</v>
      </c>
      <c r="BJ171" s="14" t="s">
        <v>87</v>
      </c>
      <c r="BK171" s="180">
        <f t="shared" si="24"/>
        <v>0</v>
      </c>
      <c r="BL171" s="14" t="s">
        <v>375</v>
      </c>
      <c r="BM171" s="178" t="s">
        <v>485</v>
      </c>
    </row>
    <row r="172" spans="1:65" s="2" customFormat="1" ht="24.2" customHeight="1">
      <c r="A172" s="29"/>
      <c r="B172" s="132"/>
      <c r="C172" s="167" t="s">
        <v>272</v>
      </c>
      <c r="D172" s="167" t="s">
        <v>150</v>
      </c>
      <c r="E172" s="168" t="s">
        <v>486</v>
      </c>
      <c r="F172" s="169" t="s">
        <v>487</v>
      </c>
      <c r="G172" s="170" t="s">
        <v>163</v>
      </c>
      <c r="H172" s="171">
        <v>72.5</v>
      </c>
      <c r="I172" s="172"/>
      <c r="J172" s="171">
        <f t="shared" si="15"/>
        <v>0</v>
      </c>
      <c r="K172" s="173"/>
      <c r="L172" s="30"/>
      <c r="M172" s="174" t="s">
        <v>1</v>
      </c>
      <c r="N172" s="175" t="s">
        <v>40</v>
      </c>
      <c r="O172" s="58"/>
      <c r="P172" s="176">
        <f t="shared" si="16"/>
        <v>0</v>
      </c>
      <c r="Q172" s="176">
        <v>0</v>
      </c>
      <c r="R172" s="176">
        <f t="shared" si="17"/>
        <v>0</v>
      </c>
      <c r="S172" s="176">
        <v>0</v>
      </c>
      <c r="T172" s="177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8" t="s">
        <v>375</v>
      </c>
      <c r="AT172" s="178" t="s">
        <v>150</v>
      </c>
      <c r="AU172" s="178" t="s">
        <v>87</v>
      </c>
      <c r="AY172" s="14" t="s">
        <v>148</v>
      </c>
      <c r="BE172" s="179">
        <f t="shared" si="19"/>
        <v>0</v>
      </c>
      <c r="BF172" s="179">
        <f t="shared" si="20"/>
        <v>0</v>
      </c>
      <c r="BG172" s="179">
        <f t="shared" si="21"/>
        <v>0</v>
      </c>
      <c r="BH172" s="179">
        <f t="shared" si="22"/>
        <v>0</v>
      </c>
      <c r="BI172" s="179">
        <f t="shared" si="23"/>
        <v>0</v>
      </c>
      <c r="BJ172" s="14" t="s">
        <v>87</v>
      </c>
      <c r="BK172" s="180">
        <f t="shared" si="24"/>
        <v>0</v>
      </c>
      <c r="BL172" s="14" t="s">
        <v>375</v>
      </c>
      <c r="BM172" s="178" t="s">
        <v>488</v>
      </c>
    </row>
    <row r="173" spans="1:65" s="2" customFormat="1" ht="33" customHeight="1">
      <c r="A173" s="29"/>
      <c r="B173" s="132"/>
      <c r="C173" s="167" t="s">
        <v>274</v>
      </c>
      <c r="D173" s="167" t="s">
        <v>150</v>
      </c>
      <c r="E173" s="168" t="s">
        <v>489</v>
      </c>
      <c r="F173" s="169" t="s">
        <v>490</v>
      </c>
      <c r="G173" s="170" t="s">
        <v>153</v>
      </c>
      <c r="H173" s="171">
        <v>70</v>
      </c>
      <c r="I173" s="172"/>
      <c r="J173" s="171">
        <f t="shared" si="15"/>
        <v>0</v>
      </c>
      <c r="K173" s="173"/>
      <c r="L173" s="30"/>
      <c r="M173" s="174" t="s">
        <v>1</v>
      </c>
      <c r="N173" s="175" t="s">
        <v>40</v>
      </c>
      <c r="O173" s="58"/>
      <c r="P173" s="176">
        <f t="shared" si="16"/>
        <v>0</v>
      </c>
      <c r="Q173" s="176">
        <v>0</v>
      </c>
      <c r="R173" s="176">
        <f t="shared" si="17"/>
        <v>0</v>
      </c>
      <c r="S173" s="176">
        <v>0</v>
      </c>
      <c r="T173" s="177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8" t="s">
        <v>375</v>
      </c>
      <c r="AT173" s="178" t="s">
        <v>150</v>
      </c>
      <c r="AU173" s="178" t="s">
        <v>87</v>
      </c>
      <c r="AY173" s="14" t="s">
        <v>148</v>
      </c>
      <c r="BE173" s="179">
        <f t="shared" si="19"/>
        <v>0</v>
      </c>
      <c r="BF173" s="179">
        <f t="shared" si="20"/>
        <v>0</v>
      </c>
      <c r="BG173" s="179">
        <f t="shared" si="21"/>
        <v>0</v>
      </c>
      <c r="BH173" s="179">
        <f t="shared" si="22"/>
        <v>0</v>
      </c>
      <c r="BI173" s="179">
        <f t="shared" si="23"/>
        <v>0</v>
      </c>
      <c r="BJ173" s="14" t="s">
        <v>87</v>
      </c>
      <c r="BK173" s="180">
        <f t="shared" si="24"/>
        <v>0</v>
      </c>
      <c r="BL173" s="14" t="s">
        <v>375</v>
      </c>
      <c r="BM173" s="178" t="s">
        <v>491</v>
      </c>
    </row>
    <row r="174" spans="1:65" s="2" customFormat="1" ht="16.5" customHeight="1">
      <c r="A174" s="29"/>
      <c r="B174" s="132"/>
      <c r="C174" s="167" t="s">
        <v>277</v>
      </c>
      <c r="D174" s="167" t="s">
        <v>150</v>
      </c>
      <c r="E174" s="168" t="s">
        <v>466</v>
      </c>
      <c r="F174" s="169" t="s">
        <v>467</v>
      </c>
      <c r="G174" s="170" t="s">
        <v>461</v>
      </c>
      <c r="H174" s="172"/>
      <c r="I174" s="172"/>
      <c r="J174" s="171">
        <f t="shared" si="15"/>
        <v>0</v>
      </c>
      <c r="K174" s="173"/>
      <c r="L174" s="30"/>
      <c r="M174" s="174" t="s">
        <v>1</v>
      </c>
      <c r="N174" s="175" t="s">
        <v>40</v>
      </c>
      <c r="O174" s="58"/>
      <c r="P174" s="176">
        <f t="shared" si="16"/>
        <v>0</v>
      </c>
      <c r="Q174" s="176">
        <v>0</v>
      </c>
      <c r="R174" s="176">
        <f t="shared" si="17"/>
        <v>0</v>
      </c>
      <c r="S174" s="176">
        <v>0</v>
      </c>
      <c r="T174" s="177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8" t="s">
        <v>375</v>
      </c>
      <c r="AT174" s="178" t="s">
        <v>150</v>
      </c>
      <c r="AU174" s="178" t="s">
        <v>87</v>
      </c>
      <c r="AY174" s="14" t="s">
        <v>148</v>
      </c>
      <c r="BE174" s="179">
        <f t="shared" si="19"/>
        <v>0</v>
      </c>
      <c r="BF174" s="179">
        <f t="shared" si="20"/>
        <v>0</v>
      </c>
      <c r="BG174" s="179">
        <f t="shared" si="21"/>
        <v>0</v>
      </c>
      <c r="BH174" s="179">
        <f t="shared" si="22"/>
        <v>0</v>
      </c>
      <c r="BI174" s="179">
        <f t="shared" si="23"/>
        <v>0</v>
      </c>
      <c r="BJ174" s="14" t="s">
        <v>87</v>
      </c>
      <c r="BK174" s="180">
        <f t="shared" si="24"/>
        <v>0</v>
      </c>
      <c r="BL174" s="14" t="s">
        <v>375</v>
      </c>
      <c r="BM174" s="178" t="s">
        <v>492</v>
      </c>
    </row>
    <row r="175" spans="1:65" s="12" customFormat="1" ht="22.9" customHeight="1">
      <c r="B175" s="154"/>
      <c r="D175" s="155" t="s">
        <v>73</v>
      </c>
      <c r="E175" s="165" t="s">
        <v>493</v>
      </c>
      <c r="F175" s="165" t="s">
        <v>494</v>
      </c>
      <c r="I175" s="157"/>
      <c r="J175" s="166">
        <f>BK175</f>
        <v>0</v>
      </c>
      <c r="L175" s="154"/>
      <c r="M175" s="159"/>
      <c r="N175" s="160"/>
      <c r="O175" s="160"/>
      <c r="P175" s="161">
        <f>P176</f>
        <v>0</v>
      </c>
      <c r="Q175" s="160"/>
      <c r="R175" s="161">
        <f>R176</f>
        <v>0</v>
      </c>
      <c r="S175" s="160"/>
      <c r="T175" s="162">
        <f>T176</f>
        <v>0</v>
      </c>
      <c r="AR175" s="155" t="s">
        <v>160</v>
      </c>
      <c r="AT175" s="163" t="s">
        <v>73</v>
      </c>
      <c r="AU175" s="163" t="s">
        <v>81</v>
      </c>
      <c r="AY175" s="155" t="s">
        <v>148</v>
      </c>
      <c r="BK175" s="164">
        <f>BK176</f>
        <v>0</v>
      </c>
    </row>
    <row r="176" spans="1:65" s="2" customFormat="1" ht="16.5" customHeight="1">
      <c r="A176" s="29"/>
      <c r="B176" s="132"/>
      <c r="C176" s="167" t="s">
        <v>281</v>
      </c>
      <c r="D176" s="167" t="s">
        <v>150</v>
      </c>
      <c r="E176" s="168" t="s">
        <v>495</v>
      </c>
      <c r="F176" s="169" t="s">
        <v>496</v>
      </c>
      <c r="G176" s="170" t="s">
        <v>305</v>
      </c>
      <c r="H176" s="171">
        <v>1</v>
      </c>
      <c r="I176" s="172"/>
      <c r="J176" s="171">
        <f>ROUND(I176*H176,3)</f>
        <v>0</v>
      </c>
      <c r="K176" s="173"/>
      <c r="L176" s="30"/>
      <c r="M176" s="174" t="s">
        <v>1</v>
      </c>
      <c r="N176" s="175" t="s">
        <v>40</v>
      </c>
      <c r="O176" s="58"/>
      <c r="P176" s="176">
        <f>O176*H176</f>
        <v>0</v>
      </c>
      <c r="Q176" s="176">
        <v>0</v>
      </c>
      <c r="R176" s="176">
        <f>Q176*H176</f>
        <v>0</v>
      </c>
      <c r="S176" s="176">
        <v>0</v>
      </c>
      <c r="T176" s="177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8" t="s">
        <v>375</v>
      </c>
      <c r="AT176" s="178" t="s">
        <v>150</v>
      </c>
      <c r="AU176" s="178" t="s">
        <v>87</v>
      </c>
      <c r="AY176" s="14" t="s">
        <v>148</v>
      </c>
      <c r="BE176" s="179">
        <f>IF(N176="základná",J176,0)</f>
        <v>0</v>
      </c>
      <c r="BF176" s="179">
        <f>IF(N176="znížená",J176,0)</f>
        <v>0</v>
      </c>
      <c r="BG176" s="179">
        <f>IF(N176="zákl. prenesená",J176,0)</f>
        <v>0</v>
      </c>
      <c r="BH176" s="179">
        <f>IF(N176="zníž. prenesená",J176,0)</f>
        <v>0</v>
      </c>
      <c r="BI176" s="179">
        <f>IF(N176="nulová",J176,0)</f>
        <v>0</v>
      </c>
      <c r="BJ176" s="14" t="s">
        <v>87</v>
      </c>
      <c r="BK176" s="180">
        <f>ROUND(I176*H176,3)</f>
        <v>0</v>
      </c>
      <c r="BL176" s="14" t="s">
        <v>375</v>
      </c>
      <c r="BM176" s="178" t="s">
        <v>497</v>
      </c>
    </row>
    <row r="177" spans="1:65" s="12" customFormat="1" ht="25.9" customHeight="1">
      <c r="B177" s="154"/>
      <c r="D177" s="155" t="s">
        <v>73</v>
      </c>
      <c r="E177" s="156" t="s">
        <v>498</v>
      </c>
      <c r="F177" s="156" t="s">
        <v>499</v>
      </c>
      <c r="I177" s="157"/>
      <c r="J177" s="158">
        <f>BK177</f>
        <v>0</v>
      </c>
      <c r="L177" s="154"/>
      <c r="M177" s="159"/>
      <c r="N177" s="160"/>
      <c r="O177" s="160"/>
      <c r="P177" s="161">
        <f>P178</f>
        <v>0</v>
      </c>
      <c r="Q177" s="160"/>
      <c r="R177" s="161">
        <f>R178</f>
        <v>0</v>
      </c>
      <c r="S177" s="160"/>
      <c r="T177" s="162">
        <f>T178</f>
        <v>0</v>
      </c>
      <c r="AR177" s="155" t="s">
        <v>154</v>
      </c>
      <c r="AT177" s="163" t="s">
        <v>73</v>
      </c>
      <c r="AU177" s="163" t="s">
        <v>74</v>
      </c>
      <c r="AY177" s="155" t="s">
        <v>148</v>
      </c>
      <c r="BK177" s="164">
        <f>BK178</f>
        <v>0</v>
      </c>
    </row>
    <row r="178" spans="1:65" s="2" customFormat="1" ht="33" customHeight="1">
      <c r="A178" s="29"/>
      <c r="B178" s="132"/>
      <c r="C178" s="167" t="s">
        <v>285</v>
      </c>
      <c r="D178" s="167" t="s">
        <v>150</v>
      </c>
      <c r="E178" s="168" t="s">
        <v>500</v>
      </c>
      <c r="F178" s="169" t="s">
        <v>501</v>
      </c>
      <c r="G178" s="170" t="s">
        <v>502</v>
      </c>
      <c r="H178" s="171">
        <v>10</v>
      </c>
      <c r="I178" s="172"/>
      <c r="J178" s="171">
        <f>ROUND(I178*H178,3)</f>
        <v>0</v>
      </c>
      <c r="K178" s="173"/>
      <c r="L178" s="30"/>
      <c r="M178" s="191" t="s">
        <v>1</v>
      </c>
      <c r="N178" s="192" t="s">
        <v>40</v>
      </c>
      <c r="O178" s="193"/>
      <c r="P178" s="194">
        <f>O178*H178</f>
        <v>0</v>
      </c>
      <c r="Q178" s="194">
        <v>0</v>
      </c>
      <c r="R178" s="194">
        <f>Q178*H178</f>
        <v>0</v>
      </c>
      <c r="S178" s="194">
        <v>0</v>
      </c>
      <c r="T178" s="195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8" t="s">
        <v>503</v>
      </c>
      <c r="AT178" s="178" t="s">
        <v>150</v>
      </c>
      <c r="AU178" s="178" t="s">
        <v>81</v>
      </c>
      <c r="AY178" s="14" t="s">
        <v>148</v>
      </c>
      <c r="BE178" s="179">
        <f>IF(N178="základná",J178,0)</f>
        <v>0</v>
      </c>
      <c r="BF178" s="179">
        <f>IF(N178="znížená",J178,0)</f>
        <v>0</v>
      </c>
      <c r="BG178" s="179">
        <f>IF(N178="zákl. prenesená",J178,0)</f>
        <v>0</v>
      </c>
      <c r="BH178" s="179">
        <f>IF(N178="zníž. prenesená",J178,0)</f>
        <v>0</v>
      </c>
      <c r="BI178" s="179">
        <f>IF(N178="nulová",J178,0)</f>
        <v>0</v>
      </c>
      <c r="BJ178" s="14" t="s">
        <v>87</v>
      </c>
      <c r="BK178" s="180">
        <f>ROUND(I178*H178,3)</f>
        <v>0</v>
      </c>
      <c r="BL178" s="14" t="s">
        <v>503</v>
      </c>
      <c r="BM178" s="178" t="s">
        <v>504</v>
      </c>
    </row>
    <row r="179" spans="1:65" s="2" customFormat="1" ht="6.95" customHeight="1">
      <c r="A179" s="29"/>
      <c r="B179" s="47"/>
      <c r="C179" s="48"/>
      <c r="D179" s="48"/>
      <c r="E179" s="48"/>
      <c r="F179" s="48"/>
      <c r="G179" s="48"/>
      <c r="H179" s="48"/>
      <c r="I179" s="48"/>
      <c r="J179" s="48"/>
      <c r="K179" s="48"/>
      <c r="L179" s="30"/>
      <c r="M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</row>
  </sheetData>
  <autoFilter ref="C136:K178"/>
  <mergeCells count="17"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1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101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42" t="str">
        <f>'Rekapitulácia stavby'!K6</f>
        <v>Modernizácia atletického oválu a vybudovanie ihriska pre malý futbal pri ZŠ Starozagorská 8, Košice</v>
      </c>
      <c r="F7" s="243"/>
      <c r="G7" s="243"/>
      <c r="H7" s="243"/>
      <c r="L7" s="17"/>
    </row>
    <row r="8" spans="1:46" s="2" customFormat="1" ht="12" customHeight="1">
      <c r="A8" s="29"/>
      <c r="B8" s="30"/>
      <c r="C8" s="29"/>
      <c r="D8" s="24" t="s">
        <v>102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6" t="s">
        <v>505</v>
      </c>
      <c r="F9" s="244"/>
      <c r="G9" s="244"/>
      <c r="H9" s="24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25. 2. 2021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5" t="str">
        <f>'Rekapitulácia stavby'!E14</f>
        <v>Vyplň údaj</v>
      </c>
      <c r="F18" s="222"/>
      <c r="G18" s="222"/>
      <c r="H18" s="222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9"/>
      <c r="B27" s="100"/>
      <c r="C27" s="99"/>
      <c r="D27" s="99"/>
      <c r="E27" s="227" t="s">
        <v>1</v>
      </c>
      <c r="F27" s="227"/>
      <c r="G27" s="227"/>
      <c r="H27" s="227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106</v>
      </c>
      <c r="E30" s="29"/>
      <c r="F30" s="29"/>
      <c r="G30" s="29"/>
      <c r="H30" s="29"/>
      <c r="I30" s="29"/>
      <c r="J30" s="102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103" t="s">
        <v>107</v>
      </c>
      <c r="E31" s="29"/>
      <c r="F31" s="29"/>
      <c r="G31" s="29"/>
      <c r="H31" s="29"/>
      <c r="I31" s="29"/>
      <c r="J31" s="102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4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5" t="s">
        <v>38</v>
      </c>
      <c r="E35" s="35" t="s">
        <v>39</v>
      </c>
      <c r="F35" s="106">
        <f>ROUND((SUM(BE104:BE111) + SUM(BE131:BE193)),  2)</f>
        <v>0</v>
      </c>
      <c r="G35" s="107"/>
      <c r="H35" s="107"/>
      <c r="I35" s="108">
        <v>0.2</v>
      </c>
      <c r="J35" s="106">
        <f>ROUND(((SUM(BE104:BE111) + SUM(BE131:BE193))*I35),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6">
        <f>ROUND((SUM(BF104:BF111) + SUM(BF131:BF193)),  2)</f>
        <v>0</v>
      </c>
      <c r="G36" s="107"/>
      <c r="H36" s="107"/>
      <c r="I36" s="108">
        <v>0.2</v>
      </c>
      <c r="J36" s="106">
        <f>ROUND(((SUM(BF104:BF111) + SUM(BF131:BF193))*I36),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9">
        <f>ROUND((SUM(BG104:BG111) + SUM(BG131:BG193)),  2)</f>
        <v>0</v>
      </c>
      <c r="G37" s="29"/>
      <c r="H37" s="29"/>
      <c r="I37" s="110">
        <v>0.2</v>
      </c>
      <c r="J37" s="10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9">
        <f>ROUND((SUM(BH104:BH111) + SUM(BH131:BH193)),  2)</f>
        <v>0</v>
      </c>
      <c r="G38" s="29"/>
      <c r="H38" s="29"/>
      <c r="I38" s="110">
        <v>0.2</v>
      </c>
      <c r="J38" s="109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6">
        <f>ROUND((SUM(BI104:BI111) + SUM(BI131:BI193)),  2)</f>
        <v>0</v>
      </c>
      <c r="G39" s="107"/>
      <c r="H39" s="107"/>
      <c r="I39" s="108">
        <v>0</v>
      </c>
      <c r="J39" s="106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1"/>
      <c r="D41" s="112" t="s">
        <v>44</v>
      </c>
      <c r="E41" s="60"/>
      <c r="F41" s="60"/>
      <c r="G41" s="113" t="s">
        <v>45</v>
      </c>
      <c r="H41" s="114" t="s">
        <v>46</v>
      </c>
      <c r="I41" s="60"/>
      <c r="J41" s="115">
        <f>SUM(J32:J39)</f>
        <v>0</v>
      </c>
      <c r="K41" s="116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7" t="s">
        <v>50</v>
      </c>
      <c r="G61" s="45" t="s">
        <v>49</v>
      </c>
      <c r="H61" s="32"/>
      <c r="I61" s="32"/>
      <c r="J61" s="118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7" t="s">
        <v>50</v>
      </c>
      <c r="G76" s="45" t="s">
        <v>49</v>
      </c>
      <c r="H76" s="32"/>
      <c r="I76" s="32"/>
      <c r="J76" s="118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42" t="str">
        <f>E7</f>
        <v>Modernizácia atletického oválu a vybudovanie ihriska pre malý futbal pri ZŠ Starozagorská 8, Košice</v>
      </c>
      <c r="F85" s="243"/>
      <c r="G85" s="243"/>
      <c r="H85" s="24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6" t="str">
        <f>E9</f>
        <v>02 - SO 02 - Osvetlenie ihriska</v>
      </c>
      <c r="F87" s="244"/>
      <c r="G87" s="244"/>
      <c r="H87" s="24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25. 2. 2021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 SNP 48/A, Košice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109</v>
      </c>
      <c r="D94" s="111"/>
      <c r="E94" s="111"/>
      <c r="F94" s="111"/>
      <c r="G94" s="111"/>
      <c r="H94" s="111"/>
      <c r="I94" s="111"/>
      <c r="J94" s="120" t="s">
        <v>110</v>
      </c>
      <c r="K94" s="111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1" t="s">
        <v>111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112</v>
      </c>
    </row>
    <row r="97" spans="1:65" s="9" customFormat="1" ht="24.95" customHeight="1">
      <c r="B97" s="122"/>
      <c r="D97" s="123" t="s">
        <v>121</v>
      </c>
      <c r="E97" s="124"/>
      <c r="F97" s="124"/>
      <c r="G97" s="124"/>
      <c r="H97" s="124"/>
      <c r="I97" s="124"/>
      <c r="J97" s="125">
        <f>J132</f>
        <v>0</v>
      </c>
      <c r="L97" s="122"/>
    </row>
    <row r="98" spans="1:65" s="10" customFormat="1" ht="19.899999999999999" customHeight="1">
      <c r="B98" s="126"/>
      <c r="D98" s="127" t="s">
        <v>390</v>
      </c>
      <c r="E98" s="128"/>
      <c r="F98" s="128"/>
      <c r="G98" s="128"/>
      <c r="H98" s="128"/>
      <c r="I98" s="128"/>
      <c r="J98" s="129">
        <f>J133</f>
        <v>0</v>
      </c>
      <c r="L98" s="126"/>
    </row>
    <row r="99" spans="1:65" s="10" customFormat="1" ht="19.899999999999999" customHeight="1">
      <c r="B99" s="126"/>
      <c r="D99" s="127" t="s">
        <v>122</v>
      </c>
      <c r="E99" s="128"/>
      <c r="F99" s="128"/>
      <c r="G99" s="128"/>
      <c r="H99" s="128"/>
      <c r="I99" s="128"/>
      <c r="J99" s="129">
        <f>J168</f>
        <v>0</v>
      </c>
      <c r="L99" s="126"/>
    </row>
    <row r="100" spans="1:65" s="10" customFormat="1" ht="19.899999999999999" customHeight="1">
      <c r="B100" s="126"/>
      <c r="D100" s="127" t="s">
        <v>391</v>
      </c>
      <c r="E100" s="128"/>
      <c r="F100" s="128"/>
      <c r="G100" s="128"/>
      <c r="H100" s="128"/>
      <c r="I100" s="128"/>
      <c r="J100" s="129">
        <f>J175</f>
        <v>0</v>
      </c>
      <c r="L100" s="126"/>
    </row>
    <row r="101" spans="1:65" s="9" customFormat="1" ht="24.95" customHeight="1">
      <c r="B101" s="122"/>
      <c r="D101" s="123" t="s">
        <v>393</v>
      </c>
      <c r="E101" s="124"/>
      <c r="F101" s="124"/>
      <c r="G101" s="124"/>
      <c r="H101" s="124"/>
      <c r="I101" s="124"/>
      <c r="J101" s="125">
        <f>J187</f>
        <v>0</v>
      </c>
      <c r="L101" s="122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21" t="s">
        <v>124</v>
      </c>
      <c r="D104" s="29"/>
      <c r="E104" s="29"/>
      <c r="F104" s="29"/>
      <c r="G104" s="29"/>
      <c r="H104" s="29"/>
      <c r="I104" s="29"/>
      <c r="J104" s="130">
        <f>ROUND(J105 + J106 + J107 + J108 + J109 + J110,2)</f>
        <v>0</v>
      </c>
      <c r="K104" s="29"/>
      <c r="L104" s="42"/>
      <c r="N104" s="131" t="s">
        <v>38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32"/>
      <c r="C105" s="133"/>
      <c r="D105" s="246" t="s">
        <v>125</v>
      </c>
      <c r="E105" s="247"/>
      <c r="F105" s="247"/>
      <c r="G105" s="133"/>
      <c r="H105" s="133"/>
      <c r="I105" s="133"/>
      <c r="J105" s="135">
        <v>0</v>
      </c>
      <c r="K105" s="133"/>
      <c r="L105" s="136"/>
      <c r="M105" s="137"/>
      <c r="N105" s="138" t="s">
        <v>40</v>
      </c>
      <c r="O105" s="137"/>
      <c r="P105" s="137"/>
      <c r="Q105" s="137"/>
      <c r="R105" s="137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9" t="s">
        <v>126</v>
      </c>
      <c r="AZ105" s="137"/>
      <c r="BA105" s="137"/>
      <c r="BB105" s="137"/>
      <c r="BC105" s="137"/>
      <c r="BD105" s="137"/>
      <c r="BE105" s="140">
        <f t="shared" ref="BE105:BE110" si="0">IF(N105="základná",J105,0)</f>
        <v>0</v>
      </c>
      <c r="BF105" s="140">
        <f t="shared" ref="BF105:BF110" si="1">IF(N105="znížená",J105,0)</f>
        <v>0</v>
      </c>
      <c r="BG105" s="140">
        <f t="shared" ref="BG105:BG110" si="2">IF(N105="zákl. prenesená",J105,0)</f>
        <v>0</v>
      </c>
      <c r="BH105" s="140">
        <f t="shared" ref="BH105:BH110" si="3">IF(N105="zníž. prenesená",J105,0)</f>
        <v>0</v>
      </c>
      <c r="BI105" s="140">
        <f t="shared" ref="BI105:BI110" si="4">IF(N105="nulová",J105,0)</f>
        <v>0</v>
      </c>
      <c r="BJ105" s="139" t="s">
        <v>87</v>
      </c>
      <c r="BK105" s="137"/>
      <c r="BL105" s="137"/>
      <c r="BM105" s="137"/>
    </row>
    <row r="106" spans="1:65" s="2" customFormat="1" ht="18" customHeight="1">
      <c r="A106" s="29"/>
      <c r="B106" s="132"/>
      <c r="C106" s="133"/>
      <c r="D106" s="246" t="s">
        <v>127</v>
      </c>
      <c r="E106" s="247"/>
      <c r="F106" s="247"/>
      <c r="G106" s="133"/>
      <c r="H106" s="133"/>
      <c r="I106" s="133"/>
      <c r="J106" s="135">
        <v>0</v>
      </c>
      <c r="K106" s="133"/>
      <c r="L106" s="136"/>
      <c r="M106" s="137"/>
      <c r="N106" s="138" t="s">
        <v>40</v>
      </c>
      <c r="O106" s="137"/>
      <c r="P106" s="137"/>
      <c r="Q106" s="137"/>
      <c r="R106" s="137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9" t="s">
        <v>126</v>
      </c>
      <c r="AZ106" s="137"/>
      <c r="BA106" s="137"/>
      <c r="BB106" s="137"/>
      <c r="BC106" s="137"/>
      <c r="BD106" s="137"/>
      <c r="BE106" s="140">
        <f t="shared" si="0"/>
        <v>0</v>
      </c>
      <c r="BF106" s="140">
        <f t="shared" si="1"/>
        <v>0</v>
      </c>
      <c r="BG106" s="140">
        <f t="shared" si="2"/>
        <v>0</v>
      </c>
      <c r="BH106" s="140">
        <f t="shared" si="3"/>
        <v>0</v>
      </c>
      <c r="BI106" s="140">
        <f t="shared" si="4"/>
        <v>0</v>
      </c>
      <c r="BJ106" s="139" t="s">
        <v>87</v>
      </c>
      <c r="BK106" s="137"/>
      <c r="BL106" s="137"/>
      <c r="BM106" s="137"/>
    </row>
    <row r="107" spans="1:65" s="2" customFormat="1" ht="18" customHeight="1">
      <c r="A107" s="29"/>
      <c r="B107" s="132"/>
      <c r="C107" s="133"/>
      <c r="D107" s="246" t="s">
        <v>128</v>
      </c>
      <c r="E107" s="247"/>
      <c r="F107" s="247"/>
      <c r="G107" s="133"/>
      <c r="H107" s="133"/>
      <c r="I107" s="133"/>
      <c r="J107" s="135">
        <v>0</v>
      </c>
      <c r="K107" s="133"/>
      <c r="L107" s="136"/>
      <c r="M107" s="137"/>
      <c r="N107" s="138" t="s">
        <v>40</v>
      </c>
      <c r="O107" s="137"/>
      <c r="P107" s="137"/>
      <c r="Q107" s="137"/>
      <c r="R107" s="137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9" t="s">
        <v>126</v>
      </c>
      <c r="AZ107" s="137"/>
      <c r="BA107" s="137"/>
      <c r="BB107" s="137"/>
      <c r="BC107" s="137"/>
      <c r="BD107" s="137"/>
      <c r="BE107" s="140">
        <f t="shared" si="0"/>
        <v>0</v>
      </c>
      <c r="BF107" s="140">
        <f t="shared" si="1"/>
        <v>0</v>
      </c>
      <c r="BG107" s="140">
        <f t="shared" si="2"/>
        <v>0</v>
      </c>
      <c r="BH107" s="140">
        <f t="shared" si="3"/>
        <v>0</v>
      </c>
      <c r="BI107" s="140">
        <f t="shared" si="4"/>
        <v>0</v>
      </c>
      <c r="BJ107" s="139" t="s">
        <v>87</v>
      </c>
      <c r="BK107" s="137"/>
      <c r="BL107" s="137"/>
      <c r="BM107" s="137"/>
    </row>
    <row r="108" spans="1:65" s="2" customFormat="1" ht="18" customHeight="1">
      <c r="A108" s="29"/>
      <c r="B108" s="132"/>
      <c r="C108" s="133"/>
      <c r="D108" s="246" t="s">
        <v>129</v>
      </c>
      <c r="E108" s="247"/>
      <c r="F108" s="247"/>
      <c r="G108" s="133"/>
      <c r="H108" s="133"/>
      <c r="I108" s="133"/>
      <c r="J108" s="135">
        <v>0</v>
      </c>
      <c r="K108" s="133"/>
      <c r="L108" s="136"/>
      <c r="M108" s="137"/>
      <c r="N108" s="138" t="s">
        <v>40</v>
      </c>
      <c r="O108" s="137"/>
      <c r="P108" s="137"/>
      <c r="Q108" s="137"/>
      <c r="R108" s="137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9" t="s">
        <v>126</v>
      </c>
      <c r="AZ108" s="137"/>
      <c r="BA108" s="137"/>
      <c r="BB108" s="137"/>
      <c r="BC108" s="137"/>
      <c r="BD108" s="137"/>
      <c r="BE108" s="140">
        <f t="shared" si="0"/>
        <v>0</v>
      </c>
      <c r="BF108" s="140">
        <f t="shared" si="1"/>
        <v>0</v>
      </c>
      <c r="BG108" s="140">
        <f t="shared" si="2"/>
        <v>0</v>
      </c>
      <c r="BH108" s="140">
        <f t="shared" si="3"/>
        <v>0</v>
      </c>
      <c r="BI108" s="140">
        <f t="shared" si="4"/>
        <v>0</v>
      </c>
      <c r="BJ108" s="139" t="s">
        <v>87</v>
      </c>
      <c r="BK108" s="137"/>
      <c r="BL108" s="137"/>
      <c r="BM108" s="137"/>
    </row>
    <row r="109" spans="1:65" s="2" customFormat="1" ht="18" customHeight="1">
      <c r="A109" s="29"/>
      <c r="B109" s="132"/>
      <c r="C109" s="133"/>
      <c r="D109" s="246" t="s">
        <v>130</v>
      </c>
      <c r="E109" s="247"/>
      <c r="F109" s="247"/>
      <c r="G109" s="133"/>
      <c r="H109" s="133"/>
      <c r="I109" s="133"/>
      <c r="J109" s="135">
        <v>0</v>
      </c>
      <c r="K109" s="133"/>
      <c r="L109" s="136"/>
      <c r="M109" s="137"/>
      <c r="N109" s="138" t="s">
        <v>40</v>
      </c>
      <c r="O109" s="137"/>
      <c r="P109" s="137"/>
      <c r="Q109" s="137"/>
      <c r="R109" s="137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9" t="s">
        <v>126</v>
      </c>
      <c r="AZ109" s="137"/>
      <c r="BA109" s="137"/>
      <c r="BB109" s="137"/>
      <c r="BC109" s="137"/>
      <c r="BD109" s="137"/>
      <c r="BE109" s="140">
        <f t="shared" si="0"/>
        <v>0</v>
      </c>
      <c r="BF109" s="140">
        <f t="shared" si="1"/>
        <v>0</v>
      </c>
      <c r="BG109" s="140">
        <f t="shared" si="2"/>
        <v>0</v>
      </c>
      <c r="BH109" s="140">
        <f t="shared" si="3"/>
        <v>0</v>
      </c>
      <c r="BI109" s="140">
        <f t="shared" si="4"/>
        <v>0</v>
      </c>
      <c r="BJ109" s="139" t="s">
        <v>87</v>
      </c>
      <c r="BK109" s="137"/>
      <c r="BL109" s="137"/>
      <c r="BM109" s="137"/>
    </row>
    <row r="110" spans="1:65" s="2" customFormat="1" ht="18" customHeight="1">
      <c r="A110" s="29"/>
      <c r="B110" s="132"/>
      <c r="C110" s="133"/>
      <c r="D110" s="134" t="s">
        <v>131</v>
      </c>
      <c r="E110" s="133"/>
      <c r="F110" s="133"/>
      <c r="G110" s="133"/>
      <c r="H110" s="133"/>
      <c r="I110" s="133"/>
      <c r="J110" s="135">
        <f>ROUND(J30*T110,2)</f>
        <v>0</v>
      </c>
      <c r="K110" s="133"/>
      <c r="L110" s="136"/>
      <c r="M110" s="137"/>
      <c r="N110" s="138" t="s">
        <v>40</v>
      </c>
      <c r="O110" s="137"/>
      <c r="P110" s="137"/>
      <c r="Q110" s="137"/>
      <c r="R110" s="137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9" t="s">
        <v>132</v>
      </c>
      <c r="AZ110" s="137"/>
      <c r="BA110" s="137"/>
      <c r="BB110" s="137"/>
      <c r="BC110" s="137"/>
      <c r="BD110" s="137"/>
      <c r="BE110" s="140">
        <f t="shared" si="0"/>
        <v>0</v>
      </c>
      <c r="BF110" s="140">
        <f t="shared" si="1"/>
        <v>0</v>
      </c>
      <c r="BG110" s="140">
        <f t="shared" si="2"/>
        <v>0</v>
      </c>
      <c r="BH110" s="140">
        <f t="shared" si="3"/>
        <v>0</v>
      </c>
      <c r="BI110" s="140">
        <f t="shared" si="4"/>
        <v>0</v>
      </c>
      <c r="BJ110" s="139" t="s">
        <v>87</v>
      </c>
      <c r="BK110" s="137"/>
      <c r="BL110" s="137"/>
      <c r="BM110" s="137"/>
    </row>
    <row r="111" spans="1:65" s="2" customFormat="1" ht="11.25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41" t="s">
        <v>133</v>
      </c>
      <c r="D112" s="111"/>
      <c r="E112" s="111"/>
      <c r="F112" s="111"/>
      <c r="G112" s="111"/>
      <c r="H112" s="111"/>
      <c r="I112" s="111"/>
      <c r="J112" s="142">
        <f>ROUND(J96+J104,2)</f>
        <v>0</v>
      </c>
      <c r="K112" s="111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134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26.25" customHeight="1">
      <c r="A121" s="29"/>
      <c r="B121" s="30"/>
      <c r="C121" s="29"/>
      <c r="D121" s="29"/>
      <c r="E121" s="242" t="str">
        <f>E7</f>
        <v>Modernizácia atletického oválu a vybudovanie ihriska pre malý futbal pri ZŠ Starozagorská 8, Košice</v>
      </c>
      <c r="F121" s="243"/>
      <c r="G121" s="243"/>
      <c r="H121" s="243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102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196" t="str">
        <f>E9</f>
        <v>02 - SO 02 - Osvetlenie ihriska</v>
      </c>
      <c r="F123" s="244"/>
      <c r="G123" s="244"/>
      <c r="H123" s="244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25. 2. 2021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 SNP 48/A, Košice</v>
      </c>
      <c r="G127" s="29"/>
      <c r="H127" s="29"/>
      <c r="I127" s="24" t="s">
        <v>28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26</v>
      </c>
      <c r="D128" s="29"/>
      <c r="E128" s="29"/>
      <c r="F128" s="22" t="str">
        <f>IF(E18="","",E18)</f>
        <v>Vyplň údaj</v>
      </c>
      <c r="G128" s="29"/>
      <c r="H128" s="29"/>
      <c r="I128" s="24" t="s">
        <v>32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43"/>
      <c r="B130" s="144"/>
      <c r="C130" s="145" t="s">
        <v>135</v>
      </c>
      <c r="D130" s="146" t="s">
        <v>59</v>
      </c>
      <c r="E130" s="146" t="s">
        <v>55</v>
      </c>
      <c r="F130" s="146" t="s">
        <v>56</v>
      </c>
      <c r="G130" s="146" t="s">
        <v>136</v>
      </c>
      <c r="H130" s="146" t="s">
        <v>137</v>
      </c>
      <c r="I130" s="146" t="s">
        <v>138</v>
      </c>
      <c r="J130" s="147" t="s">
        <v>110</v>
      </c>
      <c r="K130" s="148" t="s">
        <v>139</v>
      </c>
      <c r="L130" s="149"/>
      <c r="M130" s="62" t="s">
        <v>1</v>
      </c>
      <c r="N130" s="63" t="s">
        <v>38</v>
      </c>
      <c r="O130" s="63" t="s">
        <v>140</v>
      </c>
      <c r="P130" s="63" t="s">
        <v>141</v>
      </c>
      <c r="Q130" s="63" t="s">
        <v>142</v>
      </c>
      <c r="R130" s="63" t="s">
        <v>143</v>
      </c>
      <c r="S130" s="63" t="s">
        <v>144</v>
      </c>
      <c r="T130" s="64" t="s">
        <v>145</v>
      </c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  <c r="AE130" s="143"/>
    </row>
    <row r="131" spans="1:65" s="2" customFormat="1" ht="22.9" customHeight="1">
      <c r="A131" s="29"/>
      <c r="B131" s="30"/>
      <c r="C131" s="69" t="s">
        <v>106</v>
      </c>
      <c r="D131" s="29"/>
      <c r="E131" s="29"/>
      <c r="F131" s="29"/>
      <c r="G131" s="29"/>
      <c r="H131" s="29"/>
      <c r="I131" s="29"/>
      <c r="J131" s="150">
        <f>BK131</f>
        <v>0</v>
      </c>
      <c r="K131" s="29"/>
      <c r="L131" s="30"/>
      <c r="M131" s="65"/>
      <c r="N131" s="56"/>
      <c r="O131" s="66"/>
      <c r="P131" s="151">
        <f>P132+P187</f>
        <v>0</v>
      </c>
      <c r="Q131" s="66"/>
      <c r="R131" s="151">
        <f>R132+R187</f>
        <v>0</v>
      </c>
      <c r="S131" s="66"/>
      <c r="T131" s="152">
        <f>T132+T187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73</v>
      </c>
      <c r="AU131" s="14" t="s">
        <v>112</v>
      </c>
      <c r="BK131" s="153">
        <f>BK132+BK187</f>
        <v>0</v>
      </c>
    </row>
    <row r="132" spans="1:65" s="12" customFormat="1" ht="25.9" customHeight="1">
      <c r="B132" s="154"/>
      <c r="D132" s="155" t="s">
        <v>73</v>
      </c>
      <c r="E132" s="156" t="s">
        <v>201</v>
      </c>
      <c r="F132" s="156" t="s">
        <v>369</v>
      </c>
      <c r="I132" s="157"/>
      <c r="J132" s="158">
        <f>BK132</f>
        <v>0</v>
      </c>
      <c r="L132" s="154"/>
      <c r="M132" s="159"/>
      <c r="N132" s="160"/>
      <c r="O132" s="160"/>
      <c r="P132" s="161">
        <f>P133+P168+P175</f>
        <v>0</v>
      </c>
      <c r="Q132" s="160"/>
      <c r="R132" s="161">
        <f>R133+R168+R175</f>
        <v>0</v>
      </c>
      <c r="S132" s="160"/>
      <c r="T132" s="162">
        <f>T133+T168+T175</f>
        <v>0</v>
      </c>
      <c r="AR132" s="155" t="s">
        <v>160</v>
      </c>
      <c r="AT132" s="163" t="s">
        <v>73</v>
      </c>
      <c r="AU132" s="163" t="s">
        <v>74</v>
      </c>
      <c r="AY132" s="155" t="s">
        <v>148</v>
      </c>
      <c r="BK132" s="164">
        <f>BK133+BK168+BK175</f>
        <v>0</v>
      </c>
    </row>
    <row r="133" spans="1:65" s="12" customFormat="1" ht="22.9" customHeight="1">
      <c r="B133" s="154"/>
      <c r="D133" s="155" t="s">
        <v>73</v>
      </c>
      <c r="E133" s="165" t="s">
        <v>397</v>
      </c>
      <c r="F133" s="165" t="s">
        <v>398</v>
      </c>
      <c r="I133" s="157"/>
      <c r="J133" s="166">
        <f>BK133</f>
        <v>0</v>
      </c>
      <c r="L133" s="154"/>
      <c r="M133" s="159"/>
      <c r="N133" s="160"/>
      <c r="O133" s="160"/>
      <c r="P133" s="161">
        <f>SUM(P134:P167)</f>
        <v>0</v>
      </c>
      <c r="Q133" s="160"/>
      <c r="R133" s="161">
        <f>SUM(R134:R167)</f>
        <v>0</v>
      </c>
      <c r="S133" s="160"/>
      <c r="T133" s="162">
        <f>SUM(T134:T167)</f>
        <v>0</v>
      </c>
      <c r="AR133" s="155" t="s">
        <v>160</v>
      </c>
      <c r="AT133" s="163" t="s">
        <v>73</v>
      </c>
      <c r="AU133" s="163" t="s">
        <v>81</v>
      </c>
      <c r="AY133" s="155" t="s">
        <v>148</v>
      </c>
      <c r="BK133" s="164">
        <f>SUM(BK134:BK167)</f>
        <v>0</v>
      </c>
    </row>
    <row r="134" spans="1:65" s="2" customFormat="1" ht="24.2" customHeight="1">
      <c r="A134" s="29"/>
      <c r="B134" s="132"/>
      <c r="C134" s="167" t="s">
        <v>81</v>
      </c>
      <c r="D134" s="167" t="s">
        <v>150</v>
      </c>
      <c r="E134" s="168" t="s">
        <v>506</v>
      </c>
      <c r="F134" s="169" t="s">
        <v>507</v>
      </c>
      <c r="G134" s="170" t="s">
        <v>158</v>
      </c>
      <c r="H134" s="171">
        <v>160</v>
      </c>
      <c r="I134" s="172"/>
      <c r="J134" s="171">
        <f t="shared" ref="J134:J167" si="5">ROUND(I134*H134,3)</f>
        <v>0</v>
      </c>
      <c r="K134" s="173"/>
      <c r="L134" s="30"/>
      <c r="M134" s="174" t="s">
        <v>1</v>
      </c>
      <c r="N134" s="175" t="s">
        <v>40</v>
      </c>
      <c r="O134" s="58"/>
      <c r="P134" s="176">
        <f t="shared" ref="P134:P167" si="6">O134*H134</f>
        <v>0</v>
      </c>
      <c r="Q134" s="176">
        <v>0</v>
      </c>
      <c r="R134" s="176">
        <f t="shared" ref="R134:R167" si="7">Q134*H134</f>
        <v>0</v>
      </c>
      <c r="S134" s="176">
        <v>0</v>
      </c>
      <c r="T134" s="177">
        <f t="shared" ref="T134:T16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8" t="s">
        <v>375</v>
      </c>
      <c r="AT134" s="178" t="s">
        <v>150</v>
      </c>
      <c r="AU134" s="178" t="s">
        <v>87</v>
      </c>
      <c r="AY134" s="14" t="s">
        <v>148</v>
      </c>
      <c r="BE134" s="179">
        <f t="shared" ref="BE134:BE167" si="9">IF(N134="základná",J134,0)</f>
        <v>0</v>
      </c>
      <c r="BF134" s="179">
        <f t="shared" ref="BF134:BF167" si="10">IF(N134="znížená",J134,0)</f>
        <v>0</v>
      </c>
      <c r="BG134" s="179">
        <f t="shared" ref="BG134:BG167" si="11">IF(N134="zákl. prenesená",J134,0)</f>
        <v>0</v>
      </c>
      <c r="BH134" s="179">
        <f t="shared" ref="BH134:BH167" si="12">IF(N134="zníž. prenesená",J134,0)</f>
        <v>0</v>
      </c>
      <c r="BI134" s="179">
        <f t="shared" ref="BI134:BI167" si="13">IF(N134="nulová",J134,0)</f>
        <v>0</v>
      </c>
      <c r="BJ134" s="14" t="s">
        <v>87</v>
      </c>
      <c r="BK134" s="180">
        <f t="shared" ref="BK134:BK167" si="14">ROUND(I134*H134,3)</f>
        <v>0</v>
      </c>
      <c r="BL134" s="14" t="s">
        <v>375</v>
      </c>
      <c r="BM134" s="178" t="s">
        <v>87</v>
      </c>
    </row>
    <row r="135" spans="1:65" s="2" customFormat="1" ht="24.2" customHeight="1">
      <c r="A135" s="29"/>
      <c r="B135" s="132"/>
      <c r="C135" s="181" t="s">
        <v>87</v>
      </c>
      <c r="D135" s="181" t="s">
        <v>201</v>
      </c>
      <c r="E135" s="182" t="s">
        <v>508</v>
      </c>
      <c r="F135" s="183" t="s">
        <v>509</v>
      </c>
      <c r="G135" s="184" t="s">
        <v>158</v>
      </c>
      <c r="H135" s="185">
        <v>160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40</v>
      </c>
      <c r="O135" s="58"/>
      <c r="P135" s="176">
        <f t="shared" si="6"/>
        <v>0</v>
      </c>
      <c r="Q135" s="176">
        <v>0</v>
      </c>
      <c r="R135" s="176">
        <f t="shared" si="7"/>
        <v>0</v>
      </c>
      <c r="S135" s="176">
        <v>0</v>
      </c>
      <c r="T135" s="177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8" t="s">
        <v>380</v>
      </c>
      <c r="AT135" s="178" t="s">
        <v>201</v>
      </c>
      <c r="AU135" s="178" t="s">
        <v>87</v>
      </c>
      <c r="AY135" s="14" t="s">
        <v>148</v>
      </c>
      <c r="BE135" s="179">
        <f t="shared" si="9"/>
        <v>0</v>
      </c>
      <c r="BF135" s="179">
        <f t="shared" si="10"/>
        <v>0</v>
      </c>
      <c r="BG135" s="179">
        <f t="shared" si="11"/>
        <v>0</v>
      </c>
      <c r="BH135" s="179">
        <f t="shared" si="12"/>
        <v>0</v>
      </c>
      <c r="BI135" s="179">
        <f t="shared" si="13"/>
        <v>0</v>
      </c>
      <c r="BJ135" s="14" t="s">
        <v>87</v>
      </c>
      <c r="BK135" s="180">
        <f t="shared" si="14"/>
        <v>0</v>
      </c>
      <c r="BL135" s="14" t="s">
        <v>375</v>
      </c>
      <c r="BM135" s="178" t="s">
        <v>154</v>
      </c>
    </row>
    <row r="136" spans="1:65" s="2" customFormat="1" ht="24.2" customHeight="1">
      <c r="A136" s="29"/>
      <c r="B136" s="132"/>
      <c r="C136" s="181" t="s">
        <v>160</v>
      </c>
      <c r="D136" s="181" t="s">
        <v>201</v>
      </c>
      <c r="E136" s="182" t="s">
        <v>510</v>
      </c>
      <c r="F136" s="183" t="s">
        <v>511</v>
      </c>
      <c r="G136" s="184" t="s">
        <v>305</v>
      </c>
      <c r="H136" s="185">
        <v>5</v>
      </c>
      <c r="I136" s="186"/>
      <c r="J136" s="185">
        <f t="shared" si="5"/>
        <v>0</v>
      </c>
      <c r="K136" s="187"/>
      <c r="L136" s="188"/>
      <c r="M136" s="189" t="s">
        <v>1</v>
      </c>
      <c r="N136" s="190" t="s">
        <v>40</v>
      </c>
      <c r="O136" s="58"/>
      <c r="P136" s="176">
        <f t="shared" si="6"/>
        <v>0</v>
      </c>
      <c r="Q136" s="176">
        <v>0</v>
      </c>
      <c r="R136" s="176">
        <f t="shared" si="7"/>
        <v>0</v>
      </c>
      <c r="S136" s="176">
        <v>0</v>
      </c>
      <c r="T136" s="177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8" t="s">
        <v>380</v>
      </c>
      <c r="AT136" s="178" t="s">
        <v>201</v>
      </c>
      <c r="AU136" s="178" t="s">
        <v>87</v>
      </c>
      <c r="AY136" s="14" t="s">
        <v>148</v>
      </c>
      <c r="BE136" s="179">
        <f t="shared" si="9"/>
        <v>0</v>
      </c>
      <c r="BF136" s="179">
        <f t="shared" si="10"/>
        <v>0</v>
      </c>
      <c r="BG136" s="179">
        <f t="shared" si="11"/>
        <v>0</v>
      </c>
      <c r="BH136" s="179">
        <f t="shared" si="12"/>
        <v>0</v>
      </c>
      <c r="BI136" s="179">
        <f t="shared" si="13"/>
        <v>0</v>
      </c>
      <c r="BJ136" s="14" t="s">
        <v>87</v>
      </c>
      <c r="BK136" s="180">
        <f t="shared" si="14"/>
        <v>0</v>
      </c>
      <c r="BL136" s="14" t="s">
        <v>375</v>
      </c>
      <c r="BM136" s="178" t="s">
        <v>172</v>
      </c>
    </row>
    <row r="137" spans="1:65" s="2" customFormat="1" ht="37.9" customHeight="1">
      <c r="A137" s="29"/>
      <c r="B137" s="132"/>
      <c r="C137" s="167" t="s">
        <v>154</v>
      </c>
      <c r="D137" s="167" t="s">
        <v>150</v>
      </c>
      <c r="E137" s="168" t="s">
        <v>512</v>
      </c>
      <c r="F137" s="169" t="s">
        <v>513</v>
      </c>
      <c r="G137" s="170" t="s">
        <v>305</v>
      </c>
      <c r="H137" s="171">
        <v>4</v>
      </c>
      <c r="I137" s="172"/>
      <c r="J137" s="171">
        <f t="shared" si="5"/>
        <v>0</v>
      </c>
      <c r="K137" s="173"/>
      <c r="L137" s="30"/>
      <c r="M137" s="174" t="s">
        <v>1</v>
      </c>
      <c r="N137" s="175" t="s">
        <v>40</v>
      </c>
      <c r="O137" s="58"/>
      <c r="P137" s="176">
        <f t="shared" si="6"/>
        <v>0</v>
      </c>
      <c r="Q137" s="176">
        <v>0</v>
      </c>
      <c r="R137" s="176">
        <f t="shared" si="7"/>
        <v>0</v>
      </c>
      <c r="S137" s="176">
        <v>0</v>
      </c>
      <c r="T137" s="177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8" t="s">
        <v>375</v>
      </c>
      <c r="AT137" s="178" t="s">
        <v>150</v>
      </c>
      <c r="AU137" s="178" t="s">
        <v>87</v>
      </c>
      <c r="AY137" s="14" t="s">
        <v>148</v>
      </c>
      <c r="BE137" s="179">
        <f t="shared" si="9"/>
        <v>0</v>
      </c>
      <c r="BF137" s="179">
        <f t="shared" si="10"/>
        <v>0</v>
      </c>
      <c r="BG137" s="179">
        <f t="shared" si="11"/>
        <v>0</v>
      </c>
      <c r="BH137" s="179">
        <f t="shared" si="12"/>
        <v>0</v>
      </c>
      <c r="BI137" s="179">
        <f t="shared" si="13"/>
        <v>0</v>
      </c>
      <c r="BJ137" s="14" t="s">
        <v>87</v>
      </c>
      <c r="BK137" s="180">
        <f t="shared" si="14"/>
        <v>0</v>
      </c>
      <c r="BL137" s="14" t="s">
        <v>375</v>
      </c>
      <c r="BM137" s="178" t="s">
        <v>180</v>
      </c>
    </row>
    <row r="138" spans="1:65" s="2" customFormat="1" ht="24.2" customHeight="1">
      <c r="A138" s="29"/>
      <c r="B138" s="132"/>
      <c r="C138" s="181" t="s">
        <v>168</v>
      </c>
      <c r="D138" s="181" t="s">
        <v>201</v>
      </c>
      <c r="E138" s="182" t="s">
        <v>514</v>
      </c>
      <c r="F138" s="183" t="s">
        <v>515</v>
      </c>
      <c r="G138" s="184" t="s">
        <v>305</v>
      </c>
      <c r="H138" s="185">
        <v>4</v>
      </c>
      <c r="I138" s="186"/>
      <c r="J138" s="185">
        <f t="shared" si="5"/>
        <v>0</v>
      </c>
      <c r="K138" s="187"/>
      <c r="L138" s="188"/>
      <c r="M138" s="189" t="s">
        <v>1</v>
      </c>
      <c r="N138" s="190" t="s">
        <v>40</v>
      </c>
      <c r="O138" s="58"/>
      <c r="P138" s="176">
        <f t="shared" si="6"/>
        <v>0</v>
      </c>
      <c r="Q138" s="176">
        <v>0</v>
      </c>
      <c r="R138" s="176">
        <f t="shared" si="7"/>
        <v>0</v>
      </c>
      <c r="S138" s="176">
        <v>0</v>
      </c>
      <c r="T138" s="177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8" t="s">
        <v>380</v>
      </c>
      <c r="AT138" s="178" t="s">
        <v>201</v>
      </c>
      <c r="AU138" s="178" t="s">
        <v>87</v>
      </c>
      <c r="AY138" s="14" t="s">
        <v>148</v>
      </c>
      <c r="BE138" s="179">
        <f t="shared" si="9"/>
        <v>0</v>
      </c>
      <c r="BF138" s="179">
        <f t="shared" si="10"/>
        <v>0</v>
      </c>
      <c r="BG138" s="179">
        <f t="shared" si="11"/>
        <v>0</v>
      </c>
      <c r="BH138" s="179">
        <f t="shared" si="12"/>
        <v>0</v>
      </c>
      <c r="BI138" s="179">
        <f t="shared" si="13"/>
        <v>0</v>
      </c>
      <c r="BJ138" s="14" t="s">
        <v>87</v>
      </c>
      <c r="BK138" s="180">
        <f t="shared" si="14"/>
        <v>0</v>
      </c>
      <c r="BL138" s="14" t="s">
        <v>375</v>
      </c>
      <c r="BM138" s="178" t="s">
        <v>188</v>
      </c>
    </row>
    <row r="139" spans="1:65" s="2" customFormat="1" ht="16.5" customHeight="1">
      <c r="A139" s="29"/>
      <c r="B139" s="132"/>
      <c r="C139" s="167" t="s">
        <v>172</v>
      </c>
      <c r="D139" s="167" t="s">
        <v>150</v>
      </c>
      <c r="E139" s="168" t="s">
        <v>516</v>
      </c>
      <c r="F139" s="169" t="s">
        <v>517</v>
      </c>
      <c r="G139" s="170" t="s">
        <v>305</v>
      </c>
      <c r="H139" s="171">
        <v>4</v>
      </c>
      <c r="I139" s="172"/>
      <c r="J139" s="171">
        <f t="shared" si="5"/>
        <v>0</v>
      </c>
      <c r="K139" s="173"/>
      <c r="L139" s="30"/>
      <c r="M139" s="174" t="s">
        <v>1</v>
      </c>
      <c r="N139" s="175" t="s">
        <v>40</v>
      </c>
      <c r="O139" s="58"/>
      <c r="P139" s="176">
        <f t="shared" si="6"/>
        <v>0</v>
      </c>
      <c r="Q139" s="176">
        <v>0</v>
      </c>
      <c r="R139" s="176">
        <f t="shared" si="7"/>
        <v>0</v>
      </c>
      <c r="S139" s="176">
        <v>0</v>
      </c>
      <c r="T139" s="177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8" t="s">
        <v>375</v>
      </c>
      <c r="AT139" s="178" t="s">
        <v>150</v>
      </c>
      <c r="AU139" s="178" t="s">
        <v>87</v>
      </c>
      <c r="AY139" s="14" t="s">
        <v>148</v>
      </c>
      <c r="BE139" s="179">
        <f t="shared" si="9"/>
        <v>0</v>
      </c>
      <c r="BF139" s="179">
        <f t="shared" si="10"/>
        <v>0</v>
      </c>
      <c r="BG139" s="179">
        <f t="shared" si="11"/>
        <v>0</v>
      </c>
      <c r="BH139" s="179">
        <f t="shared" si="12"/>
        <v>0</v>
      </c>
      <c r="BI139" s="179">
        <f t="shared" si="13"/>
        <v>0</v>
      </c>
      <c r="BJ139" s="14" t="s">
        <v>87</v>
      </c>
      <c r="BK139" s="180">
        <f t="shared" si="14"/>
        <v>0</v>
      </c>
      <c r="BL139" s="14" t="s">
        <v>375</v>
      </c>
      <c r="BM139" s="178" t="s">
        <v>196</v>
      </c>
    </row>
    <row r="140" spans="1:65" s="2" customFormat="1" ht="24.2" customHeight="1">
      <c r="A140" s="29"/>
      <c r="B140" s="132"/>
      <c r="C140" s="181" t="s">
        <v>176</v>
      </c>
      <c r="D140" s="181" t="s">
        <v>201</v>
      </c>
      <c r="E140" s="182" t="s">
        <v>518</v>
      </c>
      <c r="F140" s="183" t="s">
        <v>519</v>
      </c>
      <c r="G140" s="184" t="s">
        <v>305</v>
      </c>
      <c r="H140" s="185">
        <v>4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40</v>
      </c>
      <c r="O140" s="58"/>
      <c r="P140" s="176">
        <f t="shared" si="6"/>
        <v>0</v>
      </c>
      <c r="Q140" s="176">
        <v>0</v>
      </c>
      <c r="R140" s="176">
        <f t="shared" si="7"/>
        <v>0</v>
      </c>
      <c r="S140" s="176">
        <v>0</v>
      </c>
      <c r="T140" s="177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8" t="s">
        <v>380</v>
      </c>
      <c r="AT140" s="178" t="s">
        <v>201</v>
      </c>
      <c r="AU140" s="178" t="s">
        <v>87</v>
      </c>
      <c r="AY140" s="14" t="s">
        <v>148</v>
      </c>
      <c r="BE140" s="179">
        <f t="shared" si="9"/>
        <v>0</v>
      </c>
      <c r="BF140" s="179">
        <f t="shared" si="10"/>
        <v>0</v>
      </c>
      <c r="BG140" s="179">
        <f t="shared" si="11"/>
        <v>0</v>
      </c>
      <c r="BH140" s="179">
        <f t="shared" si="12"/>
        <v>0</v>
      </c>
      <c r="BI140" s="179">
        <f t="shared" si="13"/>
        <v>0</v>
      </c>
      <c r="BJ140" s="14" t="s">
        <v>87</v>
      </c>
      <c r="BK140" s="180">
        <f t="shared" si="14"/>
        <v>0</v>
      </c>
      <c r="BL140" s="14" t="s">
        <v>375</v>
      </c>
      <c r="BM140" s="178" t="s">
        <v>206</v>
      </c>
    </row>
    <row r="141" spans="1:65" s="2" customFormat="1" ht="24.2" customHeight="1">
      <c r="A141" s="29"/>
      <c r="B141" s="132"/>
      <c r="C141" s="167" t="s">
        <v>180</v>
      </c>
      <c r="D141" s="167" t="s">
        <v>150</v>
      </c>
      <c r="E141" s="168" t="s">
        <v>520</v>
      </c>
      <c r="F141" s="169" t="s">
        <v>521</v>
      </c>
      <c r="G141" s="170" t="s">
        <v>305</v>
      </c>
      <c r="H141" s="171">
        <v>55</v>
      </c>
      <c r="I141" s="172"/>
      <c r="J141" s="171">
        <f t="shared" si="5"/>
        <v>0</v>
      </c>
      <c r="K141" s="173"/>
      <c r="L141" s="30"/>
      <c r="M141" s="174" t="s">
        <v>1</v>
      </c>
      <c r="N141" s="175" t="s">
        <v>40</v>
      </c>
      <c r="O141" s="58"/>
      <c r="P141" s="176">
        <f t="shared" si="6"/>
        <v>0</v>
      </c>
      <c r="Q141" s="176">
        <v>0</v>
      </c>
      <c r="R141" s="176">
        <f t="shared" si="7"/>
        <v>0</v>
      </c>
      <c r="S141" s="176">
        <v>0</v>
      </c>
      <c r="T141" s="177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8" t="s">
        <v>375</v>
      </c>
      <c r="AT141" s="178" t="s">
        <v>150</v>
      </c>
      <c r="AU141" s="178" t="s">
        <v>87</v>
      </c>
      <c r="AY141" s="14" t="s">
        <v>148</v>
      </c>
      <c r="BE141" s="179">
        <f t="shared" si="9"/>
        <v>0</v>
      </c>
      <c r="BF141" s="179">
        <f t="shared" si="10"/>
        <v>0</v>
      </c>
      <c r="BG141" s="179">
        <f t="shared" si="11"/>
        <v>0</v>
      </c>
      <c r="BH141" s="179">
        <f t="shared" si="12"/>
        <v>0</v>
      </c>
      <c r="BI141" s="179">
        <f t="shared" si="13"/>
        <v>0</v>
      </c>
      <c r="BJ141" s="14" t="s">
        <v>87</v>
      </c>
      <c r="BK141" s="180">
        <f t="shared" si="14"/>
        <v>0</v>
      </c>
      <c r="BL141" s="14" t="s">
        <v>375</v>
      </c>
      <c r="BM141" s="178" t="s">
        <v>214</v>
      </c>
    </row>
    <row r="142" spans="1:65" s="2" customFormat="1" ht="24.2" customHeight="1">
      <c r="A142" s="29"/>
      <c r="B142" s="132"/>
      <c r="C142" s="167" t="s">
        <v>184</v>
      </c>
      <c r="D142" s="167" t="s">
        <v>150</v>
      </c>
      <c r="E142" s="168" t="s">
        <v>522</v>
      </c>
      <c r="F142" s="169" t="s">
        <v>523</v>
      </c>
      <c r="G142" s="170" t="s">
        <v>305</v>
      </c>
      <c r="H142" s="171">
        <v>1</v>
      </c>
      <c r="I142" s="172"/>
      <c r="J142" s="171">
        <f t="shared" si="5"/>
        <v>0</v>
      </c>
      <c r="K142" s="173"/>
      <c r="L142" s="30"/>
      <c r="M142" s="174" t="s">
        <v>1</v>
      </c>
      <c r="N142" s="175" t="s">
        <v>40</v>
      </c>
      <c r="O142" s="58"/>
      <c r="P142" s="176">
        <f t="shared" si="6"/>
        <v>0</v>
      </c>
      <c r="Q142" s="176">
        <v>0</v>
      </c>
      <c r="R142" s="176">
        <f t="shared" si="7"/>
        <v>0</v>
      </c>
      <c r="S142" s="176">
        <v>0</v>
      </c>
      <c r="T142" s="177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8" t="s">
        <v>375</v>
      </c>
      <c r="AT142" s="178" t="s">
        <v>150</v>
      </c>
      <c r="AU142" s="178" t="s">
        <v>87</v>
      </c>
      <c r="AY142" s="14" t="s">
        <v>148</v>
      </c>
      <c r="BE142" s="179">
        <f t="shared" si="9"/>
        <v>0</v>
      </c>
      <c r="BF142" s="179">
        <f t="shared" si="10"/>
        <v>0</v>
      </c>
      <c r="BG142" s="179">
        <f t="shared" si="11"/>
        <v>0</v>
      </c>
      <c r="BH142" s="179">
        <f t="shared" si="12"/>
        <v>0</v>
      </c>
      <c r="BI142" s="179">
        <f t="shared" si="13"/>
        <v>0</v>
      </c>
      <c r="BJ142" s="14" t="s">
        <v>87</v>
      </c>
      <c r="BK142" s="180">
        <f t="shared" si="14"/>
        <v>0</v>
      </c>
      <c r="BL142" s="14" t="s">
        <v>375</v>
      </c>
      <c r="BM142" s="178" t="s">
        <v>222</v>
      </c>
    </row>
    <row r="143" spans="1:65" s="2" customFormat="1" ht="16.5" customHeight="1">
      <c r="A143" s="29"/>
      <c r="B143" s="132"/>
      <c r="C143" s="181" t="s">
        <v>188</v>
      </c>
      <c r="D143" s="181" t="s">
        <v>201</v>
      </c>
      <c r="E143" s="182" t="s">
        <v>524</v>
      </c>
      <c r="F143" s="183" t="s">
        <v>525</v>
      </c>
      <c r="G143" s="184" t="s">
        <v>305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40</v>
      </c>
      <c r="O143" s="58"/>
      <c r="P143" s="176">
        <f t="shared" si="6"/>
        <v>0</v>
      </c>
      <c r="Q143" s="176">
        <v>0</v>
      </c>
      <c r="R143" s="176">
        <f t="shared" si="7"/>
        <v>0</v>
      </c>
      <c r="S143" s="176">
        <v>0</v>
      </c>
      <c r="T143" s="177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8" t="s">
        <v>380</v>
      </c>
      <c r="AT143" s="178" t="s">
        <v>201</v>
      </c>
      <c r="AU143" s="178" t="s">
        <v>87</v>
      </c>
      <c r="AY143" s="14" t="s">
        <v>148</v>
      </c>
      <c r="BE143" s="179">
        <f t="shared" si="9"/>
        <v>0</v>
      </c>
      <c r="BF143" s="179">
        <f t="shared" si="10"/>
        <v>0</v>
      </c>
      <c r="BG143" s="179">
        <f t="shared" si="11"/>
        <v>0</v>
      </c>
      <c r="BH143" s="179">
        <f t="shared" si="12"/>
        <v>0</v>
      </c>
      <c r="BI143" s="179">
        <f t="shared" si="13"/>
        <v>0</v>
      </c>
      <c r="BJ143" s="14" t="s">
        <v>87</v>
      </c>
      <c r="BK143" s="180">
        <f t="shared" si="14"/>
        <v>0</v>
      </c>
      <c r="BL143" s="14" t="s">
        <v>375</v>
      </c>
      <c r="BM143" s="178" t="s">
        <v>7</v>
      </c>
    </row>
    <row r="144" spans="1:65" s="2" customFormat="1" ht="24.2" customHeight="1">
      <c r="A144" s="29"/>
      <c r="B144" s="132"/>
      <c r="C144" s="167" t="s">
        <v>192</v>
      </c>
      <c r="D144" s="167" t="s">
        <v>150</v>
      </c>
      <c r="E144" s="168" t="s">
        <v>526</v>
      </c>
      <c r="F144" s="169" t="s">
        <v>527</v>
      </c>
      <c r="G144" s="170" t="s">
        <v>305</v>
      </c>
      <c r="H144" s="171">
        <v>24</v>
      </c>
      <c r="I144" s="172"/>
      <c r="J144" s="171">
        <f t="shared" si="5"/>
        <v>0</v>
      </c>
      <c r="K144" s="173"/>
      <c r="L144" s="30"/>
      <c r="M144" s="174" t="s">
        <v>1</v>
      </c>
      <c r="N144" s="175" t="s">
        <v>40</v>
      </c>
      <c r="O144" s="58"/>
      <c r="P144" s="176">
        <f t="shared" si="6"/>
        <v>0</v>
      </c>
      <c r="Q144" s="176">
        <v>0</v>
      </c>
      <c r="R144" s="176">
        <f t="shared" si="7"/>
        <v>0</v>
      </c>
      <c r="S144" s="176">
        <v>0</v>
      </c>
      <c r="T144" s="177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8" t="s">
        <v>375</v>
      </c>
      <c r="AT144" s="178" t="s">
        <v>150</v>
      </c>
      <c r="AU144" s="178" t="s">
        <v>87</v>
      </c>
      <c r="AY144" s="14" t="s">
        <v>148</v>
      </c>
      <c r="BE144" s="179">
        <f t="shared" si="9"/>
        <v>0</v>
      </c>
      <c r="BF144" s="179">
        <f t="shared" si="10"/>
        <v>0</v>
      </c>
      <c r="BG144" s="179">
        <f t="shared" si="11"/>
        <v>0</v>
      </c>
      <c r="BH144" s="179">
        <f t="shared" si="12"/>
        <v>0</v>
      </c>
      <c r="BI144" s="179">
        <f t="shared" si="13"/>
        <v>0</v>
      </c>
      <c r="BJ144" s="14" t="s">
        <v>87</v>
      </c>
      <c r="BK144" s="180">
        <f t="shared" si="14"/>
        <v>0</v>
      </c>
      <c r="BL144" s="14" t="s">
        <v>375</v>
      </c>
      <c r="BM144" s="178" t="s">
        <v>239</v>
      </c>
    </row>
    <row r="145" spans="1:65" s="2" customFormat="1" ht="16.5" customHeight="1">
      <c r="A145" s="29"/>
      <c r="B145" s="132"/>
      <c r="C145" s="181" t="s">
        <v>196</v>
      </c>
      <c r="D145" s="181" t="s">
        <v>201</v>
      </c>
      <c r="E145" s="182" t="s">
        <v>528</v>
      </c>
      <c r="F145" s="183" t="s">
        <v>529</v>
      </c>
      <c r="G145" s="184" t="s">
        <v>305</v>
      </c>
      <c r="H145" s="185">
        <v>12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40</v>
      </c>
      <c r="O145" s="58"/>
      <c r="P145" s="176">
        <f t="shared" si="6"/>
        <v>0</v>
      </c>
      <c r="Q145" s="176">
        <v>0</v>
      </c>
      <c r="R145" s="176">
        <f t="shared" si="7"/>
        <v>0</v>
      </c>
      <c r="S145" s="176">
        <v>0</v>
      </c>
      <c r="T145" s="177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8" t="s">
        <v>380</v>
      </c>
      <c r="AT145" s="178" t="s">
        <v>201</v>
      </c>
      <c r="AU145" s="178" t="s">
        <v>87</v>
      </c>
      <c r="AY145" s="14" t="s">
        <v>148</v>
      </c>
      <c r="BE145" s="179">
        <f t="shared" si="9"/>
        <v>0</v>
      </c>
      <c r="BF145" s="179">
        <f t="shared" si="10"/>
        <v>0</v>
      </c>
      <c r="BG145" s="179">
        <f t="shared" si="11"/>
        <v>0</v>
      </c>
      <c r="BH145" s="179">
        <f t="shared" si="12"/>
        <v>0</v>
      </c>
      <c r="BI145" s="179">
        <f t="shared" si="13"/>
        <v>0</v>
      </c>
      <c r="BJ145" s="14" t="s">
        <v>87</v>
      </c>
      <c r="BK145" s="180">
        <f t="shared" si="14"/>
        <v>0</v>
      </c>
      <c r="BL145" s="14" t="s">
        <v>375</v>
      </c>
      <c r="BM145" s="178" t="s">
        <v>248</v>
      </c>
    </row>
    <row r="146" spans="1:65" s="2" customFormat="1" ht="21.75" customHeight="1">
      <c r="A146" s="29"/>
      <c r="B146" s="132"/>
      <c r="C146" s="181" t="s">
        <v>200</v>
      </c>
      <c r="D146" s="181" t="s">
        <v>201</v>
      </c>
      <c r="E146" s="182" t="s">
        <v>530</v>
      </c>
      <c r="F146" s="183" t="s">
        <v>531</v>
      </c>
      <c r="G146" s="184" t="s">
        <v>305</v>
      </c>
      <c r="H146" s="185">
        <v>12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40</v>
      </c>
      <c r="O146" s="58"/>
      <c r="P146" s="176">
        <f t="shared" si="6"/>
        <v>0</v>
      </c>
      <c r="Q146" s="176">
        <v>0</v>
      </c>
      <c r="R146" s="176">
        <f t="shared" si="7"/>
        <v>0</v>
      </c>
      <c r="S146" s="176">
        <v>0</v>
      </c>
      <c r="T146" s="177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8" t="s">
        <v>380</v>
      </c>
      <c r="AT146" s="178" t="s">
        <v>201</v>
      </c>
      <c r="AU146" s="178" t="s">
        <v>87</v>
      </c>
      <c r="AY146" s="14" t="s">
        <v>148</v>
      </c>
      <c r="BE146" s="179">
        <f t="shared" si="9"/>
        <v>0</v>
      </c>
      <c r="BF146" s="179">
        <f t="shared" si="10"/>
        <v>0</v>
      </c>
      <c r="BG146" s="179">
        <f t="shared" si="11"/>
        <v>0</v>
      </c>
      <c r="BH146" s="179">
        <f t="shared" si="12"/>
        <v>0</v>
      </c>
      <c r="BI146" s="179">
        <f t="shared" si="13"/>
        <v>0</v>
      </c>
      <c r="BJ146" s="14" t="s">
        <v>87</v>
      </c>
      <c r="BK146" s="180">
        <f t="shared" si="14"/>
        <v>0</v>
      </c>
      <c r="BL146" s="14" t="s">
        <v>375</v>
      </c>
      <c r="BM146" s="178" t="s">
        <v>256</v>
      </c>
    </row>
    <row r="147" spans="1:65" s="2" customFormat="1" ht="24.2" customHeight="1">
      <c r="A147" s="29"/>
      <c r="B147" s="132"/>
      <c r="C147" s="167" t="s">
        <v>206</v>
      </c>
      <c r="D147" s="167" t="s">
        <v>150</v>
      </c>
      <c r="E147" s="168" t="s">
        <v>532</v>
      </c>
      <c r="F147" s="169" t="s">
        <v>533</v>
      </c>
      <c r="G147" s="170" t="s">
        <v>158</v>
      </c>
      <c r="H147" s="171">
        <v>10</v>
      </c>
      <c r="I147" s="172"/>
      <c r="J147" s="171">
        <f t="shared" si="5"/>
        <v>0</v>
      </c>
      <c r="K147" s="173"/>
      <c r="L147" s="30"/>
      <c r="M147" s="174" t="s">
        <v>1</v>
      </c>
      <c r="N147" s="175" t="s">
        <v>40</v>
      </c>
      <c r="O147" s="58"/>
      <c r="P147" s="176">
        <f t="shared" si="6"/>
        <v>0</v>
      </c>
      <c r="Q147" s="176">
        <v>0</v>
      </c>
      <c r="R147" s="176">
        <f t="shared" si="7"/>
        <v>0</v>
      </c>
      <c r="S147" s="176">
        <v>0</v>
      </c>
      <c r="T147" s="177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8" t="s">
        <v>375</v>
      </c>
      <c r="AT147" s="178" t="s">
        <v>150</v>
      </c>
      <c r="AU147" s="178" t="s">
        <v>87</v>
      </c>
      <c r="AY147" s="14" t="s">
        <v>148</v>
      </c>
      <c r="BE147" s="179">
        <f t="shared" si="9"/>
        <v>0</v>
      </c>
      <c r="BF147" s="179">
        <f t="shared" si="10"/>
        <v>0</v>
      </c>
      <c r="BG147" s="179">
        <f t="shared" si="11"/>
        <v>0</v>
      </c>
      <c r="BH147" s="179">
        <f t="shared" si="12"/>
        <v>0</v>
      </c>
      <c r="BI147" s="179">
        <f t="shared" si="13"/>
        <v>0</v>
      </c>
      <c r="BJ147" s="14" t="s">
        <v>87</v>
      </c>
      <c r="BK147" s="180">
        <f t="shared" si="14"/>
        <v>0</v>
      </c>
      <c r="BL147" s="14" t="s">
        <v>375</v>
      </c>
      <c r="BM147" s="178" t="s">
        <v>264</v>
      </c>
    </row>
    <row r="148" spans="1:65" s="2" customFormat="1" ht="16.5" customHeight="1">
      <c r="A148" s="29"/>
      <c r="B148" s="132"/>
      <c r="C148" s="181" t="s">
        <v>210</v>
      </c>
      <c r="D148" s="181" t="s">
        <v>201</v>
      </c>
      <c r="E148" s="182" t="s">
        <v>534</v>
      </c>
      <c r="F148" s="183" t="s">
        <v>445</v>
      </c>
      <c r="G148" s="184" t="s">
        <v>204</v>
      </c>
      <c r="H148" s="185">
        <v>6.25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40</v>
      </c>
      <c r="O148" s="58"/>
      <c r="P148" s="176">
        <f t="shared" si="6"/>
        <v>0</v>
      </c>
      <c r="Q148" s="176">
        <v>0</v>
      </c>
      <c r="R148" s="176">
        <f t="shared" si="7"/>
        <v>0</v>
      </c>
      <c r="S148" s="176">
        <v>0</v>
      </c>
      <c r="T148" s="177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8" t="s">
        <v>380</v>
      </c>
      <c r="AT148" s="178" t="s">
        <v>201</v>
      </c>
      <c r="AU148" s="178" t="s">
        <v>87</v>
      </c>
      <c r="AY148" s="14" t="s">
        <v>148</v>
      </c>
      <c r="BE148" s="179">
        <f t="shared" si="9"/>
        <v>0</v>
      </c>
      <c r="BF148" s="179">
        <f t="shared" si="10"/>
        <v>0</v>
      </c>
      <c r="BG148" s="179">
        <f t="shared" si="11"/>
        <v>0</v>
      </c>
      <c r="BH148" s="179">
        <f t="shared" si="12"/>
        <v>0</v>
      </c>
      <c r="BI148" s="179">
        <f t="shared" si="13"/>
        <v>0</v>
      </c>
      <c r="BJ148" s="14" t="s">
        <v>87</v>
      </c>
      <c r="BK148" s="180">
        <f t="shared" si="14"/>
        <v>0</v>
      </c>
      <c r="BL148" s="14" t="s">
        <v>375</v>
      </c>
      <c r="BM148" s="178" t="s">
        <v>272</v>
      </c>
    </row>
    <row r="149" spans="1:65" s="2" customFormat="1" ht="24.2" customHeight="1">
      <c r="A149" s="29"/>
      <c r="B149" s="132"/>
      <c r="C149" s="167" t="s">
        <v>214</v>
      </c>
      <c r="D149" s="167" t="s">
        <v>150</v>
      </c>
      <c r="E149" s="168" t="s">
        <v>535</v>
      </c>
      <c r="F149" s="169" t="s">
        <v>536</v>
      </c>
      <c r="G149" s="170" t="s">
        <v>158</v>
      </c>
      <c r="H149" s="171">
        <v>80</v>
      </c>
      <c r="I149" s="172"/>
      <c r="J149" s="171">
        <f t="shared" si="5"/>
        <v>0</v>
      </c>
      <c r="K149" s="173"/>
      <c r="L149" s="30"/>
      <c r="M149" s="174" t="s">
        <v>1</v>
      </c>
      <c r="N149" s="175" t="s">
        <v>40</v>
      </c>
      <c r="O149" s="58"/>
      <c r="P149" s="176">
        <f t="shared" si="6"/>
        <v>0</v>
      </c>
      <c r="Q149" s="176">
        <v>0</v>
      </c>
      <c r="R149" s="176">
        <f t="shared" si="7"/>
        <v>0</v>
      </c>
      <c r="S149" s="176">
        <v>0</v>
      </c>
      <c r="T149" s="177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8" t="s">
        <v>375</v>
      </c>
      <c r="AT149" s="178" t="s">
        <v>150</v>
      </c>
      <c r="AU149" s="178" t="s">
        <v>87</v>
      </c>
      <c r="AY149" s="14" t="s">
        <v>148</v>
      </c>
      <c r="BE149" s="179">
        <f t="shared" si="9"/>
        <v>0</v>
      </c>
      <c r="BF149" s="179">
        <f t="shared" si="10"/>
        <v>0</v>
      </c>
      <c r="BG149" s="179">
        <f t="shared" si="11"/>
        <v>0</v>
      </c>
      <c r="BH149" s="179">
        <f t="shared" si="12"/>
        <v>0</v>
      </c>
      <c r="BI149" s="179">
        <f t="shared" si="13"/>
        <v>0</v>
      </c>
      <c r="BJ149" s="14" t="s">
        <v>87</v>
      </c>
      <c r="BK149" s="180">
        <f t="shared" si="14"/>
        <v>0</v>
      </c>
      <c r="BL149" s="14" t="s">
        <v>375</v>
      </c>
      <c r="BM149" s="178" t="s">
        <v>277</v>
      </c>
    </row>
    <row r="150" spans="1:65" s="2" customFormat="1" ht="16.5" customHeight="1">
      <c r="A150" s="29"/>
      <c r="B150" s="132"/>
      <c r="C150" s="181" t="s">
        <v>218</v>
      </c>
      <c r="D150" s="181" t="s">
        <v>201</v>
      </c>
      <c r="E150" s="182" t="s">
        <v>537</v>
      </c>
      <c r="F150" s="183" t="s">
        <v>451</v>
      </c>
      <c r="G150" s="184" t="s">
        <v>204</v>
      </c>
      <c r="H150" s="185">
        <v>75.36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40</v>
      </c>
      <c r="O150" s="58"/>
      <c r="P150" s="176">
        <f t="shared" si="6"/>
        <v>0</v>
      </c>
      <c r="Q150" s="176">
        <v>0</v>
      </c>
      <c r="R150" s="176">
        <f t="shared" si="7"/>
        <v>0</v>
      </c>
      <c r="S150" s="176">
        <v>0</v>
      </c>
      <c r="T150" s="177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8" t="s">
        <v>380</v>
      </c>
      <c r="AT150" s="178" t="s">
        <v>201</v>
      </c>
      <c r="AU150" s="178" t="s">
        <v>87</v>
      </c>
      <c r="AY150" s="14" t="s">
        <v>148</v>
      </c>
      <c r="BE150" s="179">
        <f t="shared" si="9"/>
        <v>0</v>
      </c>
      <c r="BF150" s="179">
        <f t="shared" si="10"/>
        <v>0</v>
      </c>
      <c r="BG150" s="179">
        <f t="shared" si="11"/>
        <v>0</v>
      </c>
      <c r="BH150" s="179">
        <f t="shared" si="12"/>
        <v>0</v>
      </c>
      <c r="BI150" s="179">
        <f t="shared" si="13"/>
        <v>0</v>
      </c>
      <c r="BJ150" s="14" t="s">
        <v>87</v>
      </c>
      <c r="BK150" s="180">
        <f t="shared" si="14"/>
        <v>0</v>
      </c>
      <c r="BL150" s="14" t="s">
        <v>375</v>
      </c>
      <c r="BM150" s="178" t="s">
        <v>285</v>
      </c>
    </row>
    <row r="151" spans="1:65" s="2" customFormat="1" ht="21.75" customHeight="1">
      <c r="A151" s="29"/>
      <c r="B151" s="132"/>
      <c r="C151" s="167" t="s">
        <v>222</v>
      </c>
      <c r="D151" s="167" t="s">
        <v>150</v>
      </c>
      <c r="E151" s="168" t="s">
        <v>538</v>
      </c>
      <c r="F151" s="169" t="s">
        <v>539</v>
      </c>
      <c r="G151" s="170" t="s">
        <v>305</v>
      </c>
      <c r="H151" s="171">
        <v>1</v>
      </c>
      <c r="I151" s="172"/>
      <c r="J151" s="171">
        <f t="shared" si="5"/>
        <v>0</v>
      </c>
      <c r="K151" s="173"/>
      <c r="L151" s="30"/>
      <c r="M151" s="174" t="s">
        <v>1</v>
      </c>
      <c r="N151" s="175" t="s">
        <v>40</v>
      </c>
      <c r="O151" s="58"/>
      <c r="P151" s="176">
        <f t="shared" si="6"/>
        <v>0</v>
      </c>
      <c r="Q151" s="176">
        <v>0</v>
      </c>
      <c r="R151" s="176">
        <f t="shared" si="7"/>
        <v>0</v>
      </c>
      <c r="S151" s="176">
        <v>0</v>
      </c>
      <c r="T151" s="177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8" t="s">
        <v>375</v>
      </c>
      <c r="AT151" s="178" t="s">
        <v>150</v>
      </c>
      <c r="AU151" s="178" t="s">
        <v>87</v>
      </c>
      <c r="AY151" s="14" t="s">
        <v>148</v>
      </c>
      <c r="BE151" s="179">
        <f t="shared" si="9"/>
        <v>0</v>
      </c>
      <c r="BF151" s="179">
        <f t="shared" si="10"/>
        <v>0</v>
      </c>
      <c r="BG151" s="179">
        <f t="shared" si="11"/>
        <v>0</v>
      </c>
      <c r="BH151" s="179">
        <f t="shared" si="12"/>
        <v>0</v>
      </c>
      <c r="BI151" s="179">
        <f t="shared" si="13"/>
        <v>0</v>
      </c>
      <c r="BJ151" s="14" t="s">
        <v>87</v>
      </c>
      <c r="BK151" s="180">
        <f t="shared" si="14"/>
        <v>0</v>
      </c>
      <c r="BL151" s="14" t="s">
        <v>375</v>
      </c>
      <c r="BM151" s="178" t="s">
        <v>293</v>
      </c>
    </row>
    <row r="152" spans="1:65" s="2" customFormat="1" ht="24.2" customHeight="1">
      <c r="A152" s="29"/>
      <c r="B152" s="132"/>
      <c r="C152" s="181" t="s">
        <v>226</v>
      </c>
      <c r="D152" s="181" t="s">
        <v>201</v>
      </c>
      <c r="E152" s="182" t="s">
        <v>540</v>
      </c>
      <c r="F152" s="183" t="s">
        <v>541</v>
      </c>
      <c r="G152" s="184" t="s">
        <v>305</v>
      </c>
      <c r="H152" s="185">
        <v>1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40</v>
      </c>
      <c r="O152" s="58"/>
      <c r="P152" s="176">
        <f t="shared" si="6"/>
        <v>0</v>
      </c>
      <c r="Q152" s="176">
        <v>0</v>
      </c>
      <c r="R152" s="176">
        <f t="shared" si="7"/>
        <v>0</v>
      </c>
      <c r="S152" s="176">
        <v>0</v>
      </c>
      <c r="T152" s="177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8" t="s">
        <v>380</v>
      </c>
      <c r="AT152" s="178" t="s">
        <v>201</v>
      </c>
      <c r="AU152" s="178" t="s">
        <v>87</v>
      </c>
      <c r="AY152" s="14" t="s">
        <v>148</v>
      </c>
      <c r="BE152" s="179">
        <f t="shared" si="9"/>
        <v>0</v>
      </c>
      <c r="BF152" s="179">
        <f t="shared" si="10"/>
        <v>0</v>
      </c>
      <c r="BG152" s="179">
        <f t="shared" si="11"/>
        <v>0</v>
      </c>
      <c r="BH152" s="179">
        <f t="shared" si="12"/>
        <v>0</v>
      </c>
      <c r="BI152" s="179">
        <f t="shared" si="13"/>
        <v>0</v>
      </c>
      <c r="BJ152" s="14" t="s">
        <v>87</v>
      </c>
      <c r="BK152" s="180">
        <f t="shared" si="14"/>
        <v>0</v>
      </c>
      <c r="BL152" s="14" t="s">
        <v>375</v>
      </c>
      <c r="BM152" s="178" t="s">
        <v>302</v>
      </c>
    </row>
    <row r="153" spans="1:65" s="2" customFormat="1" ht="16.5" customHeight="1">
      <c r="A153" s="29"/>
      <c r="B153" s="132"/>
      <c r="C153" s="181" t="s">
        <v>7</v>
      </c>
      <c r="D153" s="181" t="s">
        <v>201</v>
      </c>
      <c r="E153" s="182" t="s">
        <v>542</v>
      </c>
      <c r="F153" s="183" t="s">
        <v>543</v>
      </c>
      <c r="G153" s="184" t="s">
        <v>305</v>
      </c>
      <c r="H153" s="185">
        <v>1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40</v>
      </c>
      <c r="O153" s="58"/>
      <c r="P153" s="176">
        <f t="shared" si="6"/>
        <v>0</v>
      </c>
      <c r="Q153" s="176">
        <v>0</v>
      </c>
      <c r="R153" s="176">
        <f t="shared" si="7"/>
        <v>0</v>
      </c>
      <c r="S153" s="176">
        <v>0</v>
      </c>
      <c r="T153" s="177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8" t="s">
        <v>380</v>
      </c>
      <c r="AT153" s="178" t="s">
        <v>201</v>
      </c>
      <c r="AU153" s="178" t="s">
        <v>87</v>
      </c>
      <c r="AY153" s="14" t="s">
        <v>148</v>
      </c>
      <c r="BE153" s="179">
        <f t="shared" si="9"/>
        <v>0</v>
      </c>
      <c r="BF153" s="179">
        <f t="shared" si="10"/>
        <v>0</v>
      </c>
      <c r="BG153" s="179">
        <f t="shared" si="11"/>
        <v>0</v>
      </c>
      <c r="BH153" s="179">
        <f t="shared" si="12"/>
        <v>0</v>
      </c>
      <c r="BI153" s="179">
        <f t="shared" si="13"/>
        <v>0</v>
      </c>
      <c r="BJ153" s="14" t="s">
        <v>87</v>
      </c>
      <c r="BK153" s="180">
        <f t="shared" si="14"/>
        <v>0</v>
      </c>
      <c r="BL153" s="14" t="s">
        <v>375</v>
      </c>
      <c r="BM153" s="178" t="s">
        <v>311</v>
      </c>
    </row>
    <row r="154" spans="1:65" s="2" customFormat="1" ht="16.5" customHeight="1">
      <c r="A154" s="29"/>
      <c r="B154" s="132"/>
      <c r="C154" s="167" t="s">
        <v>234</v>
      </c>
      <c r="D154" s="167" t="s">
        <v>150</v>
      </c>
      <c r="E154" s="168" t="s">
        <v>544</v>
      </c>
      <c r="F154" s="169" t="s">
        <v>430</v>
      </c>
      <c r="G154" s="170" t="s">
        <v>305</v>
      </c>
      <c r="H154" s="171">
        <v>5</v>
      </c>
      <c r="I154" s="172"/>
      <c r="J154" s="171">
        <f t="shared" si="5"/>
        <v>0</v>
      </c>
      <c r="K154" s="173"/>
      <c r="L154" s="30"/>
      <c r="M154" s="174" t="s">
        <v>1</v>
      </c>
      <c r="N154" s="175" t="s">
        <v>40</v>
      </c>
      <c r="O154" s="58"/>
      <c r="P154" s="176">
        <f t="shared" si="6"/>
        <v>0</v>
      </c>
      <c r="Q154" s="176">
        <v>0</v>
      </c>
      <c r="R154" s="176">
        <f t="shared" si="7"/>
        <v>0</v>
      </c>
      <c r="S154" s="176">
        <v>0</v>
      </c>
      <c r="T154" s="177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8" t="s">
        <v>375</v>
      </c>
      <c r="AT154" s="178" t="s">
        <v>150</v>
      </c>
      <c r="AU154" s="178" t="s">
        <v>87</v>
      </c>
      <c r="AY154" s="14" t="s">
        <v>148</v>
      </c>
      <c r="BE154" s="179">
        <f t="shared" si="9"/>
        <v>0</v>
      </c>
      <c r="BF154" s="179">
        <f t="shared" si="10"/>
        <v>0</v>
      </c>
      <c r="BG154" s="179">
        <f t="shared" si="11"/>
        <v>0</v>
      </c>
      <c r="BH154" s="179">
        <f t="shared" si="12"/>
        <v>0</v>
      </c>
      <c r="BI154" s="179">
        <f t="shared" si="13"/>
        <v>0</v>
      </c>
      <c r="BJ154" s="14" t="s">
        <v>87</v>
      </c>
      <c r="BK154" s="180">
        <f t="shared" si="14"/>
        <v>0</v>
      </c>
      <c r="BL154" s="14" t="s">
        <v>375</v>
      </c>
      <c r="BM154" s="178" t="s">
        <v>319</v>
      </c>
    </row>
    <row r="155" spans="1:65" s="2" customFormat="1" ht="16.5" customHeight="1">
      <c r="A155" s="29"/>
      <c r="B155" s="132"/>
      <c r="C155" s="181" t="s">
        <v>239</v>
      </c>
      <c r="D155" s="181" t="s">
        <v>201</v>
      </c>
      <c r="E155" s="182" t="s">
        <v>545</v>
      </c>
      <c r="F155" s="183" t="s">
        <v>433</v>
      </c>
      <c r="G155" s="184" t="s">
        <v>305</v>
      </c>
      <c r="H155" s="185">
        <v>5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40</v>
      </c>
      <c r="O155" s="58"/>
      <c r="P155" s="176">
        <f t="shared" si="6"/>
        <v>0</v>
      </c>
      <c r="Q155" s="176">
        <v>0</v>
      </c>
      <c r="R155" s="176">
        <f t="shared" si="7"/>
        <v>0</v>
      </c>
      <c r="S155" s="176">
        <v>0</v>
      </c>
      <c r="T155" s="177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8" t="s">
        <v>380</v>
      </c>
      <c r="AT155" s="178" t="s">
        <v>201</v>
      </c>
      <c r="AU155" s="178" t="s">
        <v>87</v>
      </c>
      <c r="AY155" s="14" t="s">
        <v>148</v>
      </c>
      <c r="BE155" s="179">
        <f t="shared" si="9"/>
        <v>0</v>
      </c>
      <c r="BF155" s="179">
        <f t="shared" si="10"/>
        <v>0</v>
      </c>
      <c r="BG155" s="179">
        <f t="shared" si="11"/>
        <v>0</v>
      </c>
      <c r="BH155" s="179">
        <f t="shared" si="12"/>
        <v>0</v>
      </c>
      <c r="BI155" s="179">
        <f t="shared" si="13"/>
        <v>0</v>
      </c>
      <c r="BJ155" s="14" t="s">
        <v>87</v>
      </c>
      <c r="BK155" s="180">
        <f t="shared" si="14"/>
        <v>0</v>
      </c>
      <c r="BL155" s="14" t="s">
        <v>375</v>
      </c>
      <c r="BM155" s="178" t="s">
        <v>327</v>
      </c>
    </row>
    <row r="156" spans="1:65" s="2" customFormat="1" ht="21.75" customHeight="1">
      <c r="A156" s="29"/>
      <c r="B156" s="132"/>
      <c r="C156" s="167" t="s">
        <v>244</v>
      </c>
      <c r="D156" s="167" t="s">
        <v>150</v>
      </c>
      <c r="E156" s="168" t="s">
        <v>546</v>
      </c>
      <c r="F156" s="169" t="s">
        <v>547</v>
      </c>
      <c r="G156" s="170" t="s">
        <v>158</v>
      </c>
      <c r="H156" s="171">
        <v>25</v>
      </c>
      <c r="I156" s="172"/>
      <c r="J156" s="171">
        <f t="shared" si="5"/>
        <v>0</v>
      </c>
      <c r="K156" s="173"/>
      <c r="L156" s="30"/>
      <c r="M156" s="174" t="s">
        <v>1</v>
      </c>
      <c r="N156" s="175" t="s">
        <v>40</v>
      </c>
      <c r="O156" s="58"/>
      <c r="P156" s="176">
        <f t="shared" si="6"/>
        <v>0</v>
      </c>
      <c r="Q156" s="176">
        <v>0</v>
      </c>
      <c r="R156" s="176">
        <f t="shared" si="7"/>
        <v>0</v>
      </c>
      <c r="S156" s="176">
        <v>0</v>
      </c>
      <c r="T156" s="177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8" t="s">
        <v>375</v>
      </c>
      <c r="AT156" s="178" t="s">
        <v>150</v>
      </c>
      <c r="AU156" s="178" t="s">
        <v>87</v>
      </c>
      <c r="AY156" s="14" t="s">
        <v>148</v>
      </c>
      <c r="BE156" s="179">
        <f t="shared" si="9"/>
        <v>0</v>
      </c>
      <c r="BF156" s="179">
        <f t="shared" si="10"/>
        <v>0</v>
      </c>
      <c r="BG156" s="179">
        <f t="shared" si="11"/>
        <v>0</v>
      </c>
      <c r="BH156" s="179">
        <f t="shared" si="12"/>
        <v>0</v>
      </c>
      <c r="BI156" s="179">
        <f t="shared" si="13"/>
        <v>0</v>
      </c>
      <c r="BJ156" s="14" t="s">
        <v>87</v>
      </c>
      <c r="BK156" s="180">
        <f t="shared" si="14"/>
        <v>0</v>
      </c>
      <c r="BL156" s="14" t="s">
        <v>375</v>
      </c>
      <c r="BM156" s="178" t="s">
        <v>335</v>
      </c>
    </row>
    <row r="157" spans="1:65" s="2" customFormat="1" ht="16.5" customHeight="1">
      <c r="A157" s="29"/>
      <c r="B157" s="132"/>
      <c r="C157" s="181" t="s">
        <v>248</v>
      </c>
      <c r="D157" s="181" t="s">
        <v>201</v>
      </c>
      <c r="E157" s="182" t="s">
        <v>548</v>
      </c>
      <c r="F157" s="183" t="s">
        <v>549</v>
      </c>
      <c r="G157" s="184" t="s">
        <v>158</v>
      </c>
      <c r="H157" s="185">
        <v>25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40</v>
      </c>
      <c r="O157" s="58"/>
      <c r="P157" s="176">
        <f t="shared" si="6"/>
        <v>0</v>
      </c>
      <c r="Q157" s="176">
        <v>0</v>
      </c>
      <c r="R157" s="176">
        <f t="shared" si="7"/>
        <v>0</v>
      </c>
      <c r="S157" s="176">
        <v>0</v>
      </c>
      <c r="T157" s="177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8" t="s">
        <v>380</v>
      </c>
      <c r="AT157" s="178" t="s">
        <v>201</v>
      </c>
      <c r="AU157" s="178" t="s">
        <v>87</v>
      </c>
      <c r="AY157" s="14" t="s">
        <v>148</v>
      </c>
      <c r="BE157" s="179">
        <f t="shared" si="9"/>
        <v>0</v>
      </c>
      <c r="BF157" s="179">
        <f t="shared" si="10"/>
        <v>0</v>
      </c>
      <c r="BG157" s="179">
        <f t="shared" si="11"/>
        <v>0</v>
      </c>
      <c r="BH157" s="179">
        <f t="shared" si="12"/>
        <v>0</v>
      </c>
      <c r="BI157" s="179">
        <f t="shared" si="13"/>
        <v>0</v>
      </c>
      <c r="BJ157" s="14" t="s">
        <v>87</v>
      </c>
      <c r="BK157" s="180">
        <f t="shared" si="14"/>
        <v>0</v>
      </c>
      <c r="BL157" s="14" t="s">
        <v>375</v>
      </c>
      <c r="BM157" s="178" t="s">
        <v>343</v>
      </c>
    </row>
    <row r="158" spans="1:65" s="2" customFormat="1" ht="21.75" customHeight="1">
      <c r="A158" s="29"/>
      <c r="B158" s="132"/>
      <c r="C158" s="167" t="s">
        <v>252</v>
      </c>
      <c r="D158" s="167" t="s">
        <v>150</v>
      </c>
      <c r="E158" s="168" t="s">
        <v>550</v>
      </c>
      <c r="F158" s="169" t="s">
        <v>551</v>
      </c>
      <c r="G158" s="170" t="s">
        <v>158</v>
      </c>
      <c r="H158" s="171">
        <v>40</v>
      </c>
      <c r="I158" s="172"/>
      <c r="J158" s="171">
        <f t="shared" si="5"/>
        <v>0</v>
      </c>
      <c r="K158" s="173"/>
      <c r="L158" s="30"/>
      <c r="M158" s="174" t="s">
        <v>1</v>
      </c>
      <c r="N158" s="175" t="s">
        <v>40</v>
      </c>
      <c r="O158" s="58"/>
      <c r="P158" s="176">
        <f t="shared" si="6"/>
        <v>0</v>
      </c>
      <c r="Q158" s="176">
        <v>0</v>
      </c>
      <c r="R158" s="176">
        <f t="shared" si="7"/>
        <v>0</v>
      </c>
      <c r="S158" s="176">
        <v>0</v>
      </c>
      <c r="T158" s="177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8" t="s">
        <v>375</v>
      </c>
      <c r="AT158" s="178" t="s">
        <v>150</v>
      </c>
      <c r="AU158" s="178" t="s">
        <v>87</v>
      </c>
      <c r="AY158" s="14" t="s">
        <v>148</v>
      </c>
      <c r="BE158" s="179">
        <f t="shared" si="9"/>
        <v>0</v>
      </c>
      <c r="BF158" s="179">
        <f t="shared" si="10"/>
        <v>0</v>
      </c>
      <c r="BG158" s="179">
        <f t="shared" si="11"/>
        <v>0</v>
      </c>
      <c r="BH158" s="179">
        <f t="shared" si="12"/>
        <v>0</v>
      </c>
      <c r="BI158" s="179">
        <f t="shared" si="13"/>
        <v>0</v>
      </c>
      <c r="BJ158" s="14" t="s">
        <v>87</v>
      </c>
      <c r="BK158" s="180">
        <f t="shared" si="14"/>
        <v>0</v>
      </c>
      <c r="BL158" s="14" t="s">
        <v>375</v>
      </c>
      <c r="BM158" s="178" t="s">
        <v>351</v>
      </c>
    </row>
    <row r="159" spans="1:65" s="2" customFormat="1" ht="16.5" customHeight="1">
      <c r="A159" s="29"/>
      <c r="B159" s="132"/>
      <c r="C159" s="181" t="s">
        <v>256</v>
      </c>
      <c r="D159" s="181" t="s">
        <v>201</v>
      </c>
      <c r="E159" s="182" t="s">
        <v>552</v>
      </c>
      <c r="F159" s="183" t="s">
        <v>553</v>
      </c>
      <c r="G159" s="184" t="s">
        <v>158</v>
      </c>
      <c r="H159" s="185">
        <v>40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40</v>
      </c>
      <c r="O159" s="58"/>
      <c r="P159" s="176">
        <f t="shared" si="6"/>
        <v>0</v>
      </c>
      <c r="Q159" s="176">
        <v>0</v>
      </c>
      <c r="R159" s="176">
        <f t="shared" si="7"/>
        <v>0</v>
      </c>
      <c r="S159" s="176">
        <v>0</v>
      </c>
      <c r="T159" s="177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8" t="s">
        <v>380</v>
      </c>
      <c r="AT159" s="178" t="s">
        <v>201</v>
      </c>
      <c r="AU159" s="178" t="s">
        <v>87</v>
      </c>
      <c r="AY159" s="14" t="s">
        <v>148</v>
      </c>
      <c r="BE159" s="179">
        <f t="shared" si="9"/>
        <v>0</v>
      </c>
      <c r="BF159" s="179">
        <f t="shared" si="10"/>
        <v>0</v>
      </c>
      <c r="BG159" s="179">
        <f t="shared" si="11"/>
        <v>0</v>
      </c>
      <c r="BH159" s="179">
        <f t="shared" si="12"/>
        <v>0</v>
      </c>
      <c r="BI159" s="179">
        <f t="shared" si="13"/>
        <v>0</v>
      </c>
      <c r="BJ159" s="14" t="s">
        <v>87</v>
      </c>
      <c r="BK159" s="180">
        <f t="shared" si="14"/>
        <v>0</v>
      </c>
      <c r="BL159" s="14" t="s">
        <v>375</v>
      </c>
      <c r="BM159" s="178" t="s">
        <v>365</v>
      </c>
    </row>
    <row r="160" spans="1:65" s="2" customFormat="1" ht="21.75" customHeight="1">
      <c r="A160" s="29"/>
      <c r="B160" s="132"/>
      <c r="C160" s="167" t="s">
        <v>260</v>
      </c>
      <c r="D160" s="167" t="s">
        <v>150</v>
      </c>
      <c r="E160" s="168" t="s">
        <v>554</v>
      </c>
      <c r="F160" s="169" t="s">
        <v>555</v>
      </c>
      <c r="G160" s="170" t="s">
        <v>158</v>
      </c>
      <c r="H160" s="171">
        <v>160</v>
      </c>
      <c r="I160" s="172"/>
      <c r="J160" s="171">
        <f t="shared" si="5"/>
        <v>0</v>
      </c>
      <c r="K160" s="173"/>
      <c r="L160" s="30"/>
      <c r="M160" s="174" t="s">
        <v>1</v>
      </c>
      <c r="N160" s="175" t="s">
        <v>40</v>
      </c>
      <c r="O160" s="58"/>
      <c r="P160" s="176">
        <f t="shared" si="6"/>
        <v>0</v>
      </c>
      <c r="Q160" s="176">
        <v>0</v>
      </c>
      <c r="R160" s="176">
        <f t="shared" si="7"/>
        <v>0</v>
      </c>
      <c r="S160" s="176">
        <v>0</v>
      </c>
      <c r="T160" s="177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8" t="s">
        <v>375</v>
      </c>
      <c r="AT160" s="178" t="s">
        <v>150</v>
      </c>
      <c r="AU160" s="178" t="s">
        <v>87</v>
      </c>
      <c r="AY160" s="14" t="s">
        <v>148</v>
      </c>
      <c r="BE160" s="179">
        <f t="shared" si="9"/>
        <v>0</v>
      </c>
      <c r="BF160" s="179">
        <f t="shared" si="10"/>
        <v>0</v>
      </c>
      <c r="BG160" s="179">
        <f t="shared" si="11"/>
        <v>0</v>
      </c>
      <c r="BH160" s="179">
        <f t="shared" si="12"/>
        <v>0</v>
      </c>
      <c r="BI160" s="179">
        <f t="shared" si="13"/>
        <v>0</v>
      </c>
      <c r="BJ160" s="14" t="s">
        <v>87</v>
      </c>
      <c r="BK160" s="180">
        <f t="shared" si="14"/>
        <v>0</v>
      </c>
      <c r="BL160" s="14" t="s">
        <v>375</v>
      </c>
      <c r="BM160" s="178" t="s">
        <v>377</v>
      </c>
    </row>
    <row r="161" spans="1:65" s="2" customFormat="1" ht="16.5" customHeight="1">
      <c r="A161" s="29"/>
      <c r="B161" s="132"/>
      <c r="C161" s="181" t="s">
        <v>264</v>
      </c>
      <c r="D161" s="181" t="s">
        <v>201</v>
      </c>
      <c r="E161" s="182" t="s">
        <v>556</v>
      </c>
      <c r="F161" s="183" t="s">
        <v>557</v>
      </c>
      <c r="G161" s="184" t="s">
        <v>158</v>
      </c>
      <c r="H161" s="185">
        <v>160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40</v>
      </c>
      <c r="O161" s="58"/>
      <c r="P161" s="176">
        <f t="shared" si="6"/>
        <v>0</v>
      </c>
      <c r="Q161" s="176">
        <v>0</v>
      </c>
      <c r="R161" s="176">
        <f t="shared" si="7"/>
        <v>0</v>
      </c>
      <c r="S161" s="176">
        <v>0</v>
      </c>
      <c r="T161" s="177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8" t="s">
        <v>380</v>
      </c>
      <c r="AT161" s="178" t="s">
        <v>201</v>
      </c>
      <c r="AU161" s="178" t="s">
        <v>87</v>
      </c>
      <c r="AY161" s="14" t="s">
        <v>148</v>
      </c>
      <c r="BE161" s="179">
        <f t="shared" si="9"/>
        <v>0</v>
      </c>
      <c r="BF161" s="179">
        <f t="shared" si="10"/>
        <v>0</v>
      </c>
      <c r="BG161" s="179">
        <f t="shared" si="11"/>
        <v>0</v>
      </c>
      <c r="BH161" s="179">
        <f t="shared" si="12"/>
        <v>0</v>
      </c>
      <c r="BI161" s="179">
        <f t="shared" si="13"/>
        <v>0</v>
      </c>
      <c r="BJ161" s="14" t="s">
        <v>87</v>
      </c>
      <c r="BK161" s="180">
        <f t="shared" si="14"/>
        <v>0</v>
      </c>
      <c r="BL161" s="14" t="s">
        <v>375</v>
      </c>
      <c r="BM161" s="178" t="s">
        <v>558</v>
      </c>
    </row>
    <row r="162" spans="1:65" s="2" customFormat="1" ht="21.75" customHeight="1">
      <c r="A162" s="29"/>
      <c r="B162" s="132"/>
      <c r="C162" s="167" t="s">
        <v>268</v>
      </c>
      <c r="D162" s="167" t="s">
        <v>150</v>
      </c>
      <c r="E162" s="168" t="s">
        <v>559</v>
      </c>
      <c r="F162" s="169" t="s">
        <v>560</v>
      </c>
      <c r="G162" s="170" t="s">
        <v>158</v>
      </c>
      <c r="H162" s="171">
        <v>15</v>
      </c>
      <c r="I162" s="172"/>
      <c r="J162" s="171">
        <f t="shared" si="5"/>
        <v>0</v>
      </c>
      <c r="K162" s="173"/>
      <c r="L162" s="30"/>
      <c r="M162" s="174" t="s">
        <v>1</v>
      </c>
      <c r="N162" s="175" t="s">
        <v>40</v>
      </c>
      <c r="O162" s="58"/>
      <c r="P162" s="176">
        <f t="shared" si="6"/>
        <v>0</v>
      </c>
      <c r="Q162" s="176">
        <v>0</v>
      </c>
      <c r="R162" s="176">
        <f t="shared" si="7"/>
        <v>0</v>
      </c>
      <c r="S162" s="176">
        <v>0</v>
      </c>
      <c r="T162" s="177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8" t="s">
        <v>375</v>
      </c>
      <c r="AT162" s="178" t="s">
        <v>150</v>
      </c>
      <c r="AU162" s="178" t="s">
        <v>87</v>
      </c>
      <c r="AY162" s="14" t="s">
        <v>148</v>
      </c>
      <c r="BE162" s="179">
        <f t="shared" si="9"/>
        <v>0</v>
      </c>
      <c r="BF162" s="179">
        <f t="shared" si="10"/>
        <v>0</v>
      </c>
      <c r="BG162" s="179">
        <f t="shared" si="11"/>
        <v>0</v>
      </c>
      <c r="BH162" s="179">
        <f t="shared" si="12"/>
        <v>0</v>
      </c>
      <c r="BI162" s="179">
        <f t="shared" si="13"/>
        <v>0</v>
      </c>
      <c r="BJ162" s="14" t="s">
        <v>87</v>
      </c>
      <c r="BK162" s="180">
        <f t="shared" si="14"/>
        <v>0</v>
      </c>
      <c r="BL162" s="14" t="s">
        <v>375</v>
      </c>
      <c r="BM162" s="178" t="s">
        <v>561</v>
      </c>
    </row>
    <row r="163" spans="1:65" s="2" customFormat="1" ht="16.5" customHeight="1">
      <c r="A163" s="29"/>
      <c r="B163" s="132"/>
      <c r="C163" s="181" t="s">
        <v>272</v>
      </c>
      <c r="D163" s="181" t="s">
        <v>201</v>
      </c>
      <c r="E163" s="182" t="s">
        <v>562</v>
      </c>
      <c r="F163" s="183" t="s">
        <v>563</v>
      </c>
      <c r="G163" s="184" t="s">
        <v>158</v>
      </c>
      <c r="H163" s="185">
        <v>15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40</v>
      </c>
      <c r="O163" s="58"/>
      <c r="P163" s="176">
        <f t="shared" si="6"/>
        <v>0</v>
      </c>
      <c r="Q163" s="176">
        <v>0</v>
      </c>
      <c r="R163" s="176">
        <f t="shared" si="7"/>
        <v>0</v>
      </c>
      <c r="S163" s="176">
        <v>0</v>
      </c>
      <c r="T163" s="177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8" t="s">
        <v>380</v>
      </c>
      <c r="AT163" s="178" t="s">
        <v>201</v>
      </c>
      <c r="AU163" s="178" t="s">
        <v>87</v>
      </c>
      <c r="AY163" s="14" t="s">
        <v>148</v>
      </c>
      <c r="BE163" s="179">
        <f t="shared" si="9"/>
        <v>0</v>
      </c>
      <c r="BF163" s="179">
        <f t="shared" si="10"/>
        <v>0</v>
      </c>
      <c r="BG163" s="179">
        <f t="shared" si="11"/>
        <v>0</v>
      </c>
      <c r="BH163" s="179">
        <f t="shared" si="12"/>
        <v>0</v>
      </c>
      <c r="BI163" s="179">
        <f t="shared" si="13"/>
        <v>0</v>
      </c>
      <c r="BJ163" s="14" t="s">
        <v>87</v>
      </c>
      <c r="BK163" s="180">
        <f t="shared" si="14"/>
        <v>0</v>
      </c>
      <c r="BL163" s="14" t="s">
        <v>375</v>
      </c>
      <c r="BM163" s="178" t="s">
        <v>564</v>
      </c>
    </row>
    <row r="164" spans="1:65" s="2" customFormat="1" ht="21.75" customHeight="1">
      <c r="A164" s="29"/>
      <c r="B164" s="132"/>
      <c r="C164" s="167" t="s">
        <v>274</v>
      </c>
      <c r="D164" s="167" t="s">
        <v>150</v>
      </c>
      <c r="E164" s="168" t="s">
        <v>565</v>
      </c>
      <c r="F164" s="169" t="s">
        <v>566</v>
      </c>
      <c r="G164" s="170" t="s">
        <v>158</v>
      </c>
      <c r="H164" s="171">
        <v>160</v>
      </c>
      <c r="I164" s="172"/>
      <c r="J164" s="171">
        <f t="shared" si="5"/>
        <v>0</v>
      </c>
      <c r="K164" s="173"/>
      <c r="L164" s="30"/>
      <c r="M164" s="174" t="s">
        <v>1</v>
      </c>
      <c r="N164" s="175" t="s">
        <v>40</v>
      </c>
      <c r="O164" s="58"/>
      <c r="P164" s="176">
        <f t="shared" si="6"/>
        <v>0</v>
      </c>
      <c r="Q164" s="176">
        <v>0</v>
      </c>
      <c r="R164" s="176">
        <f t="shared" si="7"/>
        <v>0</v>
      </c>
      <c r="S164" s="176">
        <v>0</v>
      </c>
      <c r="T164" s="177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8" t="s">
        <v>375</v>
      </c>
      <c r="AT164" s="178" t="s">
        <v>150</v>
      </c>
      <c r="AU164" s="178" t="s">
        <v>87</v>
      </c>
      <c r="AY164" s="14" t="s">
        <v>148</v>
      </c>
      <c r="BE164" s="179">
        <f t="shared" si="9"/>
        <v>0</v>
      </c>
      <c r="BF164" s="179">
        <f t="shared" si="10"/>
        <v>0</v>
      </c>
      <c r="BG164" s="179">
        <f t="shared" si="11"/>
        <v>0</v>
      </c>
      <c r="BH164" s="179">
        <f t="shared" si="12"/>
        <v>0</v>
      </c>
      <c r="BI164" s="179">
        <f t="shared" si="13"/>
        <v>0</v>
      </c>
      <c r="BJ164" s="14" t="s">
        <v>87</v>
      </c>
      <c r="BK164" s="180">
        <f t="shared" si="14"/>
        <v>0</v>
      </c>
      <c r="BL164" s="14" t="s">
        <v>375</v>
      </c>
      <c r="BM164" s="178" t="s">
        <v>567</v>
      </c>
    </row>
    <row r="165" spans="1:65" s="2" customFormat="1" ht="16.5" customHeight="1">
      <c r="A165" s="29"/>
      <c r="B165" s="132"/>
      <c r="C165" s="167" t="s">
        <v>277</v>
      </c>
      <c r="D165" s="167" t="s">
        <v>150</v>
      </c>
      <c r="E165" s="168" t="s">
        <v>568</v>
      </c>
      <c r="F165" s="169" t="s">
        <v>569</v>
      </c>
      <c r="G165" s="170" t="s">
        <v>461</v>
      </c>
      <c r="H165" s="172"/>
      <c r="I165" s="172"/>
      <c r="J165" s="171">
        <f t="shared" si="5"/>
        <v>0</v>
      </c>
      <c r="K165" s="173"/>
      <c r="L165" s="30"/>
      <c r="M165" s="174" t="s">
        <v>1</v>
      </c>
      <c r="N165" s="175" t="s">
        <v>40</v>
      </c>
      <c r="O165" s="58"/>
      <c r="P165" s="176">
        <f t="shared" si="6"/>
        <v>0</v>
      </c>
      <c r="Q165" s="176">
        <v>0</v>
      </c>
      <c r="R165" s="176">
        <f t="shared" si="7"/>
        <v>0</v>
      </c>
      <c r="S165" s="176">
        <v>0</v>
      </c>
      <c r="T165" s="177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8" t="s">
        <v>375</v>
      </c>
      <c r="AT165" s="178" t="s">
        <v>150</v>
      </c>
      <c r="AU165" s="178" t="s">
        <v>87</v>
      </c>
      <c r="AY165" s="14" t="s">
        <v>148</v>
      </c>
      <c r="BE165" s="179">
        <f t="shared" si="9"/>
        <v>0</v>
      </c>
      <c r="BF165" s="179">
        <f t="shared" si="10"/>
        <v>0</v>
      </c>
      <c r="BG165" s="179">
        <f t="shared" si="11"/>
        <v>0</v>
      </c>
      <c r="BH165" s="179">
        <f t="shared" si="12"/>
        <v>0</v>
      </c>
      <c r="BI165" s="179">
        <f t="shared" si="13"/>
        <v>0</v>
      </c>
      <c r="BJ165" s="14" t="s">
        <v>87</v>
      </c>
      <c r="BK165" s="180">
        <f t="shared" si="14"/>
        <v>0</v>
      </c>
      <c r="BL165" s="14" t="s">
        <v>375</v>
      </c>
      <c r="BM165" s="178" t="s">
        <v>375</v>
      </c>
    </row>
    <row r="166" spans="1:65" s="2" customFormat="1" ht="16.5" customHeight="1">
      <c r="A166" s="29"/>
      <c r="B166" s="132"/>
      <c r="C166" s="167" t="s">
        <v>281</v>
      </c>
      <c r="D166" s="167" t="s">
        <v>150</v>
      </c>
      <c r="E166" s="168" t="s">
        <v>459</v>
      </c>
      <c r="F166" s="169" t="s">
        <v>460</v>
      </c>
      <c r="G166" s="170" t="s">
        <v>461</v>
      </c>
      <c r="H166" s="172"/>
      <c r="I166" s="172"/>
      <c r="J166" s="171">
        <f t="shared" si="5"/>
        <v>0</v>
      </c>
      <c r="K166" s="173"/>
      <c r="L166" s="30"/>
      <c r="M166" s="174" t="s">
        <v>1</v>
      </c>
      <c r="N166" s="175" t="s">
        <v>40</v>
      </c>
      <c r="O166" s="58"/>
      <c r="P166" s="176">
        <f t="shared" si="6"/>
        <v>0</v>
      </c>
      <c r="Q166" s="176">
        <v>0</v>
      </c>
      <c r="R166" s="176">
        <f t="shared" si="7"/>
        <v>0</v>
      </c>
      <c r="S166" s="176">
        <v>0</v>
      </c>
      <c r="T166" s="177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8" t="s">
        <v>375</v>
      </c>
      <c r="AT166" s="178" t="s">
        <v>150</v>
      </c>
      <c r="AU166" s="178" t="s">
        <v>87</v>
      </c>
      <c r="AY166" s="14" t="s">
        <v>148</v>
      </c>
      <c r="BE166" s="179">
        <f t="shared" si="9"/>
        <v>0</v>
      </c>
      <c r="BF166" s="179">
        <f t="shared" si="10"/>
        <v>0</v>
      </c>
      <c r="BG166" s="179">
        <f t="shared" si="11"/>
        <v>0</v>
      </c>
      <c r="BH166" s="179">
        <f t="shared" si="12"/>
        <v>0</v>
      </c>
      <c r="BI166" s="179">
        <f t="shared" si="13"/>
        <v>0</v>
      </c>
      <c r="BJ166" s="14" t="s">
        <v>87</v>
      </c>
      <c r="BK166" s="180">
        <f t="shared" si="14"/>
        <v>0</v>
      </c>
      <c r="BL166" s="14" t="s">
        <v>375</v>
      </c>
      <c r="BM166" s="178" t="s">
        <v>570</v>
      </c>
    </row>
    <row r="167" spans="1:65" s="2" customFormat="1" ht="16.5" customHeight="1">
      <c r="A167" s="29"/>
      <c r="B167" s="132"/>
      <c r="C167" s="167" t="s">
        <v>285</v>
      </c>
      <c r="D167" s="167" t="s">
        <v>150</v>
      </c>
      <c r="E167" s="168" t="s">
        <v>466</v>
      </c>
      <c r="F167" s="169" t="s">
        <v>467</v>
      </c>
      <c r="G167" s="170" t="s">
        <v>461</v>
      </c>
      <c r="H167" s="172"/>
      <c r="I167" s="172"/>
      <c r="J167" s="171">
        <f t="shared" si="5"/>
        <v>0</v>
      </c>
      <c r="K167" s="173"/>
      <c r="L167" s="30"/>
      <c r="M167" s="174" t="s">
        <v>1</v>
      </c>
      <c r="N167" s="175" t="s">
        <v>40</v>
      </c>
      <c r="O167" s="58"/>
      <c r="P167" s="176">
        <f t="shared" si="6"/>
        <v>0</v>
      </c>
      <c r="Q167" s="176">
        <v>0</v>
      </c>
      <c r="R167" s="176">
        <f t="shared" si="7"/>
        <v>0</v>
      </c>
      <c r="S167" s="176">
        <v>0</v>
      </c>
      <c r="T167" s="177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8" t="s">
        <v>375</v>
      </c>
      <c r="AT167" s="178" t="s">
        <v>150</v>
      </c>
      <c r="AU167" s="178" t="s">
        <v>87</v>
      </c>
      <c r="AY167" s="14" t="s">
        <v>148</v>
      </c>
      <c r="BE167" s="179">
        <f t="shared" si="9"/>
        <v>0</v>
      </c>
      <c r="BF167" s="179">
        <f t="shared" si="10"/>
        <v>0</v>
      </c>
      <c r="BG167" s="179">
        <f t="shared" si="11"/>
        <v>0</v>
      </c>
      <c r="BH167" s="179">
        <f t="shared" si="12"/>
        <v>0</v>
      </c>
      <c r="BI167" s="179">
        <f t="shared" si="13"/>
        <v>0</v>
      </c>
      <c r="BJ167" s="14" t="s">
        <v>87</v>
      </c>
      <c r="BK167" s="180">
        <f t="shared" si="14"/>
        <v>0</v>
      </c>
      <c r="BL167" s="14" t="s">
        <v>375</v>
      </c>
      <c r="BM167" s="178" t="s">
        <v>571</v>
      </c>
    </row>
    <row r="168" spans="1:65" s="12" customFormat="1" ht="22.9" customHeight="1">
      <c r="B168" s="154"/>
      <c r="D168" s="155" t="s">
        <v>73</v>
      </c>
      <c r="E168" s="165" t="s">
        <v>370</v>
      </c>
      <c r="F168" s="165" t="s">
        <v>371</v>
      </c>
      <c r="I168" s="157"/>
      <c r="J168" s="166">
        <f>BK168</f>
        <v>0</v>
      </c>
      <c r="L168" s="154"/>
      <c r="M168" s="159"/>
      <c r="N168" s="160"/>
      <c r="O168" s="160"/>
      <c r="P168" s="161">
        <f>SUM(P169:P174)</f>
        <v>0</v>
      </c>
      <c r="Q168" s="160"/>
      <c r="R168" s="161">
        <f>SUM(R169:R174)</f>
        <v>0</v>
      </c>
      <c r="S168" s="160"/>
      <c r="T168" s="162">
        <f>SUM(T169:T174)</f>
        <v>0</v>
      </c>
      <c r="AR168" s="155" t="s">
        <v>160</v>
      </c>
      <c r="AT168" s="163" t="s">
        <v>73</v>
      </c>
      <c r="AU168" s="163" t="s">
        <v>81</v>
      </c>
      <c r="AY168" s="155" t="s">
        <v>148</v>
      </c>
      <c r="BK168" s="164">
        <f>SUM(BK169:BK174)</f>
        <v>0</v>
      </c>
    </row>
    <row r="169" spans="1:65" s="2" customFormat="1" ht="24.2" customHeight="1">
      <c r="A169" s="29"/>
      <c r="B169" s="132"/>
      <c r="C169" s="167" t="s">
        <v>289</v>
      </c>
      <c r="D169" s="167" t="s">
        <v>150</v>
      </c>
      <c r="E169" s="168" t="s">
        <v>572</v>
      </c>
      <c r="F169" s="169" t="s">
        <v>573</v>
      </c>
      <c r="G169" s="170" t="s">
        <v>305</v>
      </c>
      <c r="H169" s="171">
        <v>4</v>
      </c>
      <c r="I169" s="172"/>
      <c r="J169" s="171">
        <f t="shared" ref="J169:J174" si="15">ROUND(I169*H169,3)</f>
        <v>0</v>
      </c>
      <c r="K169" s="173"/>
      <c r="L169" s="30"/>
      <c r="M169" s="174" t="s">
        <v>1</v>
      </c>
      <c r="N169" s="175" t="s">
        <v>40</v>
      </c>
      <c r="O169" s="58"/>
      <c r="P169" s="176">
        <f t="shared" ref="P169:P174" si="16">O169*H169</f>
        <v>0</v>
      </c>
      <c r="Q169" s="176">
        <v>0</v>
      </c>
      <c r="R169" s="176">
        <f t="shared" ref="R169:R174" si="17">Q169*H169</f>
        <v>0</v>
      </c>
      <c r="S169" s="176">
        <v>0</v>
      </c>
      <c r="T169" s="177">
        <f t="shared" ref="T169:T174" si="18"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8" t="s">
        <v>375</v>
      </c>
      <c r="AT169" s="178" t="s">
        <v>150</v>
      </c>
      <c r="AU169" s="178" t="s">
        <v>87</v>
      </c>
      <c r="AY169" s="14" t="s">
        <v>148</v>
      </c>
      <c r="BE169" s="179">
        <f t="shared" ref="BE169:BE174" si="19">IF(N169="základná",J169,0)</f>
        <v>0</v>
      </c>
      <c r="BF169" s="179">
        <f t="shared" ref="BF169:BF174" si="20">IF(N169="znížená",J169,0)</f>
        <v>0</v>
      </c>
      <c r="BG169" s="179">
        <f t="shared" ref="BG169:BG174" si="21">IF(N169="zákl. prenesená",J169,0)</f>
        <v>0</v>
      </c>
      <c r="BH169" s="179">
        <f t="shared" ref="BH169:BH174" si="22">IF(N169="zníž. prenesená",J169,0)</f>
        <v>0</v>
      </c>
      <c r="BI169" s="179">
        <f t="shared" ref="BI169:BI174" si="23">IF(N169="nulová",J169,0)</f>
        <v>0</v>
      </c>
      <c r="BJ169" s="14" t="s">
        <v>87</v>
      </c>
      <c r="BK169" s="180">
        <f t="shared" ref="BK169:BK174" si="24">ROUND(I169*H169,3)</f>
        <v>0</v>
      </c>
      <c r="BL169" s="14" t="s">
        <v>375</v>
      </c>
      <c r="BM169" s="178" t="s">
        <v>574</v>
      </c>
    </row>
    <row r="170" spans="1:65" s="2" customFormat="1" ht="24.2" customHeight="1">
      <c r="A170" s="29"/>
      <c r="B170" s="132"/>
      <c r="C170" s="181" t="s">
        <v>293</v>
      </c>
      <c r="D170" s="181" t="s">
        <v>201</v>
      </c>
      <c r="E170" s="182" t="s">
        <v>575</v>
      </c>
      <c r="F170" s="183" t="s">
        <v>576</v>
      </c>
      <c r="G170" s="184" t="s">
        <v>577</v>
      </c>
      <c r="H170" s="185">
        <v>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40</v>
      </c>
      <c r="O170" s="58"/>
      <c r="P170" s="176">
        <f t="shared" si="16"/>
        <v>0</v>
      </c>
      <c r="Q170" s="176">
        <v>0</v>
      </c>
      <c r="R170" s="176">
        <f t="shared" si="17"/>
        <v>0</v>
      </c>
      <c r="S170" s="176">
        <v>0</v>
      </c>
      <c r="T170" s="177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8" t="s">
        <v>380</v>
      </c>
      <c r="AT170" s="178" t="s">
        <v>201</v>
      </c>
      <c r="AU170" s="178" t="s">
        <v>87</v>
      </c>
      <c r="AY170" s="14" t="s">
        <v>148</v>
      </c>
      <c r="BE170" s="179">
        <f t="shared" si="19"/>
        <v>0</v>
      </c>
      <c r="BF170" s="179">
        <f t="shared" si="20"/>
        <v>0</v>
      </c>
      <c r="BG170" s="179">
        <f t="shared" si="21"/>
        <v>0</v>
      </c>
      <c r="BH170" s="179">
        <f t="shared" si="22"/>
        <v>0</v>
      </c>
      <c r="BI170" s="179">
        <f t="shared" si="23"/>
        <v>0</v>
      </c>
      <c r="BJ170" s="14" t="s">
        <v>87</v>
      </c>
      <c r="BK170" s="180">
        <f t="shared" si="24"/>
        <v>0</v>
      </c>
      <c r="BL170" s="14" t="s">
        <v>375</v>
      </c>
      <c r="BM170" s="178" t="s">
        <v>578</v>
      </c>
    </row>
    <row r="171" spans="1:65" s="2" customFormat="1" ht="16.5" customHeight="1">
      <c r="A171" s="29"/>
      <c r="B171" s="132"/>
      <c r="C171" s="167" t="s">
        <v>297</v>
      </c>
      <c r="D171" s="167" t="s">
        <v>150</v>
      </c>
      <c r="E171" s="168" t="s">
        <v>579</v>
      </c>
      <c r="F171" s="169" t="s">
        <v>580</v>
      </c>
      <c r="G171" s="170" t="s">
        <v>305</v>
      </c>
      <c r="H171" s="171">
        <v>4</v>
      </c>
      <c r="I171" s="172"/>
      <c r="J171" s="171">
        <f t="shared" si="15"/>
        <v>0</v>
      </c>
      <c r="K171" s="173"/>
      <c r="L171" s="30"/>
      <c r="M171" s="174" t="s">
        <v>1</v>
      </c>
      <c r="N171" s="175" t="s">
        <v>40</v>
      </c>
      <c r="O171" s="58"/>
      <c r="P171" s="176">
        <f t="shared" si="16"/>
        <v>0</v>
      </c>
      <c r="Q171" s="176">
        <v>0</v>
      </c>
      <c r="R171" s="176">
        <f t="shared" si="17"/>
        <v>0</v>
      </c>
      <c r="S171" s="176">
        <v>0</v>
      </c>
      <c r="T171" s="177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8" t="s">
        <v>375</v>
      </c>
      <c r="AT171" s="178" t="s">
        <v>150</v>
      </c>
      <c r="AU171" s="178" t="s">
        <v>87</v>
      </c>
      <c r="AY171" s="14" t="s">
        <v>148</v>
      </c>
      <c r="BE171" s="179">
        <f t="shared" si="19"/>
        <v>0</v>
      </c>
      <c r="BF171" s="179">
        <f t="shared" si="20"/>
        <v>0</v>
      </c>
      <c r="BG171" s="179">
        <f t="shared" si="21"/>
        <v>0</v>
      </c>
      <c r="BH171" s="179">
        <f t="shared" si="22"/>
        <v>0</v>
      </c>
      <c r="BI171" s="179">
        <f t="shared" si="23"/>
        <v>0</v>
      </c>
      <c r="BJ171" s="14" t="s">
        <v>87</v>
      </c>
      <c r="BK171" s="180">
        <f t="shared" si="24"/>
        <v>0</v>
      </c>
      <c r="BL171" s="14" t="s">
        <v>375</v>
      </c>
      <c r="BM171" s="178" t="s">
        <v>581</v>
      </c>
    </row>
    <row r="172" spans="1:65" s="2" customFormat="1" ht="24.2" customHeight="1">
      <c r="A172" s="29"/>
      <c r="B172" s="132"/>
      <c r="C172" s="181" t="s">
        <v>302</v>
      </c>
      <c r="D172" s="181" t="s">
        <v>201</v>
      </c>
      <c r="E172" s="182" t="s">
        <v>582</v>
      </c>
      <c r="F172" s="183" t="s">
        <v>583</v>
      </c>
      <c r="G172" s="184" t="s">
        <v>305</v>
      </c>
      <c r="H172" s="185">
        <v>4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40</v>
      </c>
      <c r="O172" s="58"/>
      <c r="P172" s="176">
        <f t="shared" si="16"/>
        <v>0</v>
      </c>
      <c r="Q172" s="176">
        <v>0</v>
      </c>
      <c r="R172" s="176">
        <f t="shared" si="17"/>
        <v>0</v>
      </c>
      <c r="S172" s="176">
        <v>0</v>
      </c>
      <c r="T172" s="177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8" t="s">
        <v>380</v>
      </c>
      <c r="AT172" s="178" t="s">
        <v>201</v>
      </c>
      <c r="AU172" s="178" t="s">
        <v>87</v>
      </c>
      <c r="AY172" s="14" t="s">
        <v>148</v>
      </c>
      <c r="BE172" s="179">
        <f t="shared" si="19"/>
        <v>0</v>
      </c>
      <c r="BF172" s="179">
        <f t="shared" si="20"/>
        <v>0</v>
      </c>
      <c r="BG172" s="179">
        <f t="shared" si="21"/>
        <v>0</v>
      </c>
      <c r="BH172" s="179">
        <f t="shared" si="22"/>
        <v>0</v>
      </c>
      <c r="BI172" s="179">
        <f t="shared" si="23"/>
        <v>0</v>
      </c>
      <c r="BJ172" s="14" t="s">
        <v>87</v>
      </c>
      <c r="BK172" s="180">
        <f t="shared" si="24"/>
        <v>0</v>
      </c>
      <c r="BL172" s="14" t="s">
        <v>375</v>
      </c>
      <c r="BM172" s="178" t="s">
        <v>584</v>
      </c>
    </row>
    <row r="173" spans="1:65" s="2" customFormat="1" ht="16.5" customHeight="1">
      <c r="A173" s="29"/>
      <c r="B173" s="132"/>
      <c r="C173" s="167" t="s">
        <v>307</v>
      </c>
      <c r="D173" s="167" t="s">
        <v>150</v>
      </c>
      <c r="E173" s="168" t="s">
        <v>568</v>
      </c>
      <c r="F173" s="169" t="s">
        <v>569</v>
      </c>
      <c r="G173" s="170" t="s">
        <v>461</v>
      </c>
      <c r="H173" s="172"/>
      <c r="I173" s="172"/>
      <c r="J173" s="171">
        <f t="shared" si="15"/>
        <v>0</v>
      </c>
      <c r="K173" s="173"/>
      <c r="L173" s="30"/>
      <c r="M173" s="174" t="s">
        <v>1</v>
      </c>
      <c r="N173" s="175" t="s">
        <v>40</v>
      </c>
      <c r="O173" s="58"/>
      <c r="P173" s="176">
        <f t="shared" si="16"/>
        <v>0</v>
      </c>
      <c r="Q173" s="176">
        <v>0</v>
      </c>
      <c r="R173" s="176">
        <f t="shared" si="17"/>
        <v>0</v>
      </c>
      <c r="S173" s="176">
        <v>0</v>
      </c>
      <c r="T173" s="177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8" t="s">
        <v>375</v>
      </c>
      <c r="AT173" s="178" t="s">
        <v>150</v>
      </c>
      <c r="AU173" s="178" t="s">
        <v>87</v>
      </c>
      <c r="AY173" s="14" t="s">
        <v>148</v>
      </c>
      <c r="BE173" s="179">
        <f t="shared" si="19"/>
        <v>0</v>
      </c>
      <c r="BF173" s="179">
        <f t="shared" si="20"/>
        <v>0</v>
      </c>
      <c r="BG173" s="179">
        <f t="shared" si="21"/>
        <v>0</v>
      </c>
      <c r="BH173" s="179">
        <f t="shared" si="22"/>
        <v>0</v>
      </c>
      <c r="BI173" s="179">
        <f t="shared" si="23"/>
        <v>0</v>
      </c>
      <c r="BJ173" s="14" t="s">
        <v>87</v>
      </c>
      <c r="BK173" s="180">
        <f t="shared" si="24"/>
        <v>0</v>
      </c>
      <c r="BL173" s="14" t="s">
        <v>375</v>
      </c>
      <c r="BM173" s="178" t="s">
        <v>585</v>
      </c>
    </row>
    <row r="174" spans="1:65" s="2" customFormat="1" ht="16.5" customHeight="1">
      <c r="A174" s="29"/>
      <c r="B174" s="132"/>
      <c r="C174" s="167" t="s">
        <v>311</v>
      </c>
      <c r="D174" s="167" t="s">
        <v>150</v>
      </c>
      <c r="E174" s="168" t="s">
        <v>466</v>
      </c>
      <c r="F174" s="169" t="s">
        <v>467</v>
      </c>
      <c r="G174" s="170" t="s">
        <v>461</v>
      </c>
      <c r="H174" s="172"/>
      <c r="I174" s="172"/>
      <c r="J174" s="171">
        <f t="shared" si="15"/>
        <v>0</v>
      </c>
      <c r="K174" s="173"/>
      <c r="L174" s="30"/>
      <c r="M174" s="174" t="s">
        <v>1</v>
      </c>
      <c r="N174" s="175" t="s">
        <v>40</v>
      </c>
      <c r="O174" s="58"/>
      <c r="P174" s="176">
        <f t="shared" si="16"/>
        <v>0</v>
      </c>
      <c r="Q174" s="176">
        <v>0</v>
      </c>
      <c r="R174" s="176">
        <f t="shared" si="17"/>
        <v>0</v>
      </c>
      <c r="S174" s="176">
        <v>0</v>
      </c>
      <c r="T174" s="177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8" t="s">
        <v>375</v>
      </c>
      <c r="AT174" s="178" t="s">
        <v>150</v>
      </c>
      <c r="AU174" s="178" t="s">
        <v>87</v>
      </c>
      <c r="AY174" s="14" t="s">
        <v>148</v>
      </c>
      <c r="BE174" s="179">
        <f t="shared" si="19"/>
        <v>0</v>
      </c>
      <c r="BF174" s="179">
        <f t="shared" si="20"/>
        <v>0</v>
      </c>
      <c r="BG174" s="179">
        <f t="shared" si="21"/>
        <v>0</v>
      </c>
      <c r="BH174" s="179">
        <f t="shared" si="22"/>
        <v>0</v>
      </c>
      <c r="BI174" s="179">
        <f t="shared" si="23"/>
        <v>0</v>
      </c>
      <c r="BJ174" s="14" t="s">
        <v>87</v>
      </c>
      <c r="BK174" s="180">
        <f t="shared" si="24"/>
        <v>0</v>
      </c>
      <c r="BL174" s="14" t="s">
        <v>375</v>
      </c>
      <c r="BM174" s="178" t="s">
        <v>586</v>
      </c>
    </row>
    <row r="175" spans="1:65" s="12" customFormat="1" ht="22.9" customHeight="1">
      <c r="B175" s="154"/>
      <c r="D175" s="155" t="s">
        <v>73</v>
      </c>
      <c r="E175" s="165" t="s">
        <v>469</v>
      </c>
      <c r="F175" s="165" t="s">
        <v>470</v>
      </c>
      <c r="I175" s="157"/>
      <c r="J175" s="166">
        <f>BK175</f>
        <v>0</v>
      </c>
      <c r="L175" s="154"/>
      <c r="M175" s="159"/>
      <c r="N175" s="160"/>
      <c r="O175" s="160"/>
      <c r="P175" s="161">
        <f>SUM(P176:P186)</f>
        <v>0</v>
      </c>
      <c r="Q175" s="160"/>
      <c r="R175" s="161">
        <f>SUM(R176:R186)</f>
        <v>0</v>
      </c>
      <c r="S175" s="160"/>
      <c r="T175" s="162">
        <f>SUM(T176:T186)</f>
        <v>0</v>
      </c>
      <c r="AR175" s="155" t="s">
        <v>160</v>
      </c>
      <c r="AT175" s="163" t="s">
        <v>73</v>
      </c>
      <c r="AU175" s="163" t="s">
        <v>81</v>
      </c>
      <c r="AY175" s="155" t="s">
        <v>148</v>
      </c>
      <c r="BK175" s="164">
        <f>SUM(BK176:BK186)</f>
        <v>0</v>
      </c>
    </row>
    <row r="176" spans="1:65" s="2" customFormat="1" ht="24.2" customHeight="1">
      <c r="A176" s="29"/>
      <c r="B176" s="132"/>
      <c r="C176" s="167" t="s">
        <v>315</v>
      </c>
      <c r="D176" s="167" t="s">
        <v>150</v>
      </c>
      <c r="E176" s="168" t="s">
        <v>587</v>
      </c>
      <c r="F176" s="169" t="s">
        <v>588</v>
      </c>
      <c r="G176" s="170" t="s">
        <v>163</v>
      </c>
      <c r="H176" s="171">
        <v>4</v>
      </c>
      <c r="I176" s="172"/>
      <c r="J176" s="171">
        <f t="shared" ref="J176:J186" si="25">ROUND(I176*H176,3)</f>
        <v>0</v>
      </c>
      <c r="K176" s="173"/>
      <c r="L176" s="30"/>
      <c r="M176" s="174" t="s">
        <v>1</v>
      </c>
      <c r="N176" s="175" t="s">
        <v>40</v>
      </c>
      <c r="O176" s="58"/>
      <c r="P176" s="176">
        <f t="shared" ref="P176:P186" si="26">O176*H176</f>
        <v>0</v>
      </c>
      <c r="Q176" s="176">
        <v>0</v>
      </c>
      <c r="R176" s="176">
        <f t="shared" ref="R176:R186" si="27">Q176*H176</f>
        <v>0</v>
      </c>
      <c r="S176" s="176">
        <v>0</v>
      </c>
      <c r="T176" s="177">
        <f t="shared" ref="T176:T186" si="28"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8" t="s">
        <v>375</v>
      </c>
      <c r="AT176" s="178" t="s">
        <v>150</v>
      </c>
      <c r="AU176" s="178" t="s">
        <v>87</v>
      </c>
      <c r="AY176" s="14" t="s">
        <v>148</v>
      </c>
      <c r="BE176" s="179">
        <f t="shared" ref="BE176:BE186" si="29">IF(N176="základná",J176,0)</f>
        <v>0</v>
      </c>
      <c r="BF176" s="179">
        <f t="shared" ref="BF176:BF186" si="30">IF(N176="znížená",J176,0)</f>
        <v>0</v>
      </c>
      <c r="BG176" s="179">
        <f t="shared" ref="BG176:BG186" si="31">IF(N176="zákl. prenesená",J176,0)</f>
        <v>0</v>
      </c>
      <c r="BH176" s="179">
        <f t="shared" ref="BH176:BH186" si="32">IF(N176="zníž. prenesená",J176,0)</f>
        <v>0</v>
      </c>
      <c r="BI176" s="179">
        <f t="shared" ref="BI176:BI186" si="33">IF(N176="nulová",J176,0)</f>
        <v>0</v>
      </c>
      <c r="BJ176" s="14" t="s">
        <v>87</v>
      </c>
      <c r="BK176" s="180">
        <f t="shared" ref="BK176:BK186" si="34">ROUND(I176*H176,3)</f>
        <v>0</v>
      </c>
      <c r="BL176" s="14" t="s">
        <v>375</v>
      </c>
      <c r="BM176" s="178" t="s">
        <v>589</v>
      </c>
    </row>
    <row r="177" spans="1:65" s="2" customFormat="1" ht="24.2" customHeight="1">
      <c r="A177" s="29"/>
      <c r="B177" s="132"/>
      <c r="C177" s="167" t="s">
        <v>319</v>
      </c>
      <c r="D177" s="167" t="s">
        <v>150</v>
      </c>
      <c r="E177" s="168" t="s">
        <v>590</v>
      </c>
      <c r="F177" s="169" t="s">
        <v>475</v>
      </c>
      <c r="G177" s="170" t="s">
        <v>158</v>
      </c>
      <c r="H177" s="171">
        <v>145</v>
      </c>
      <c r="I177" s="172"/>
      <c r="J177" s="171">
        <f t="shared" si="25"/>
        <v>0</v>
      </c>
      <c r="K177" s="173"/>
      <c r="L177" s="30"/>
      <c r="M177" s="174" t="s">
        <v>1</v>
      </c>
      <c r="N177" s="175" t="s">
        <v>40</v>
      </c>
      <c r="O177" s="58"/>
      <c r="P177" s="176">
        <f t="shared" si="26"/>
        <v>0</v>
      </c>
      <c r="Q177" s="176">
        <v>0</v>
      </c>
      <c r="R177" s="176">
        <f t="shared" si="27"/>
        <v>0</v>
      </c>
      <c r="S177" s="176">
        <v>0</v>
      </c>
      <c r="T177" s="177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8" t="s">
        <v>375</v>
      </c>
      <c r="AT177" s="178" t="s">
        <v>150</v>
      </c>
      <c r="AU177" s="178" t="s">
        <v>87</v>
      </c>
      <c r="AY177" s="14" t="s">
        <v>148</v>
      </c>
      <c r="BE177" s="179">
        <f t="shared" si="29"/>
        <v>0</v>
      </c>
      <c r="BF177" s="179">
        <f t="shared" si="30"/>
        <v>0</v>
      </c>
      <c r="BG177" s="179">
        <f t="shared" si="31"/>
        <v>0</v>
      </c>
      <c r="BH177" s="179">
        <f t="shared" si="32"/>
        <v>0</v>
      </c>
      <c r="BI177" s="179">
        <f t="shared" si="33"/>
        <v>0</v>
      </c>
      <c r="BJ177" s="14" t="s">
        <v>87</v>
      </c>
      <c r="BK177" s="180">
        <f t="shared" si="34"/>
        <v>0</v>
      </c>
      <c r="BL177" s="14" t="s">
        <v>375</v>
      </c>
      <c r="BM177" s="178" t="s">
        <v>591</v>
      </c>
    </row>
    <row r="178" spans="1:65" s="2" customFormat="1" ht="33" customHeight="1">
      <c r="A178" s="29"/>
      <c r="B178" s="132"/>
      <c r="C178" s="167" t="s">
        <v>323</v>
      </c>
      <c r="D178" s="167" t="s">
        <v>150</v>
      </c>
      <c r="E178" s="168" t="s">
        <v>592</v>
      </c>
      <c r="F178" s="169" t="s">
        <v>593</v>
      </c>
      <c r="G178" s="170" t="s">
        <v>158</v>
      </c>
      <c r="H178" s="171">
        <v>145</v>
      </c>
      <c r="I178" s="172"/>
      <c r="J178" s="171">
        <f t="shared" si="25"/>
        <v>0</v>
      </c>
      <c r="K178" s="173"/>
      <c r="L178" s="30"/>
      <c r="M178" s="174" t="s">
        <v>1</v>
      </c>
      <c r="N178" s="175" t="s">
        <v>40</v>
      </c>
      <c r="O178" s="58"/>
      <c r="P178" s="176">
        <f t="shared" si="26"/>
        <v>0</v>
      </c>
      <c r="Q178" s="176">
        <v>0</v>
      </c>
      <c r="R178" s="176">
        <f t="shared" si="27"/>
        <v>0</v>
      </c>
      <c r="S178" s="176">
        <v>0</v>
      </c>
      <c r="T178" s="177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8" t="s">
        <v>375</v>
      </c>
      <c r="AT178" s="178" t="s">
        <v>150</v>
      </c>
      <c r="AU178" s="178" t="s">
        <v>87</v>
      </c>
      <c r="AY178" s="14" t="s">
        <v>148</v>
      </c>
      <c r="BE178" s="179">
        <f t="shared" si="29"/>
        <v>0</v>
      </c>
      <c r="BF178" s="179">
        <f t="shared" si="30"/>
        <v>0</v>
      </c>
      <c r="BG178" s="179">
        <f t="shared" si="31"/>
        <v>0</v>
      </c>
      <c r="BH178" s="179">
        <f t="shared" si="32"/>
        <v>0</v>
      </c>
      <c r="BI178" s="179">
        <f t="shared" si="33"/>
        <v>0</v>
      </c>
      <c r="BJ178" s="14" t="s">
        <v>87</v>
      </c>
      <c r="BK178" s="180">
        <f t="shared" si="34"/>
        <v>0</v>
      </c>
      <c r="BL178" s="14" t="s">
        <v>375</v>
      </c>
      <c r="BM178" s="178" t="s">
        <v>594</v>
      </c>
    </row>
    <row r="179" spans="1:65" s="2" customFormat="1" ht="16.5" customHeight="1">
      <c r="A179" s="29"/>
      <c r="B179" s="132"/>
      <c r="C179" s="181" t="s">
        <v>327</v>
      </c>
      <c r="D179" s="181" t="s">
        <v>201</v>
      </c>
      <c r="E179" s="182" t="s">
        <v>595</v>
      </c>
      <c r="F179" s="183" t="s">
        <v>596</v>
      </c>
      <c r="G179" s="184" t="s">
        <v>229</v>
      </c>
      <c r="H179" s="185">
        <v>7.54</v>
      </c>
      <c r="I179" s="186"/>
      <c r="J179" s="185">
        <f t="shared" si="25"/>
        <v>0</v>
      </c>
      <c r="K179" s="187"/>
      <c r="L179" s="188"/>
      <c r="M179" s="189" t="s">
        <v>1</v>
      </c>
      <c r="N179" s="190" t="s">
        <v>40</v>
      </c>
      <c r="O179" s="58"/>
      <c r="P179" s="176">
        <f t="shared" si="26"/>
        <v>0</v>
      </c>
      <c r="Q179" s="176">
        <v>0</v>
      </c>
      <c r="R179" s="176">
        <f t="shared" si="27"/>
        <v>0</v>
      </c>
      <c r="S179" s="176">
        <v>0</v>
      </c>
      <c r="T179" s="177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8" t="s">
        <v>380</v>
      </c>
      <c r="AT179" s="178" t="s">
        <v>201</v>
      </c>
      <c r="AU179" s="178" t="s">
        <v>87</v>
      </c>
      <c r="AY179" s="14" t="s">
        <v>148</v>
      </c>
      <c r="BE179" s="179">
        <f t="shared" si="29"/>
        <v>0</v>
      </c>
      <c r="BF179" s="179">
        <f t="shared" si="30"/>
        <v>0</v>
      </c>
      <c r="BG179" s="179">
        <f t="shared" si="31"/>
        <v>0</v>
      </c>
      <c r="BH179" s="179">
        <f t="shared" si="32"/>
        <v>0</v>
      </c>
      <c r="BI179" s="179">
        <f t="shared" si="33"/>
        <v>0</v>
      </c>
      <c r="BJ179" s="14" t="s">
        <v>87</v>
      </c>
      <c r="BK179" s="180">
        <f t="shared" si="34"/>
        <v>0</v>
      </c>
      <c r="BL179" s="14" t="s">
        <v>375</v>
      </c>
      <c r="BM179" s="178" t="s">
        <v>597</v>
      </c>
    </row>
    <row r="180" spans="1:65" s="2" customFormat="1" ht="24.2" customHeight="1">
      <c r="A180" s="29"/>
      <c r="B180" s="132"/>
      <c r="C180" s="167" t="s">
        <v>331</v>
      </c>
      <c r="D180" s="167" t="s">
        <v>150</v>
      </c>
      <c r="E180" s="168" t="s">
        <v>598</v>
      </c>
      <c r="F180" s="169" t="s">
        <v>599</v>
      </c>
      <c r="G180" s="170" t="s">
        <v>158</v>
      </c>
      <c r="H180" s="171">
        <v>145</v>
      </c>
      <c r="I180" s="172"/>
      <c r="J180" s="171">
        <f t="shared" si="25"/>
        <v>0</v>
      </c>
      <c r="K180" s="173"/>
      <c r="L180" s="30"/>
      <c r="M180" s="174" t="s">
        <v>1</v>
      </c>
      <c r="N180" s="175" t="s">
        <v>40</v>
      </c>
      <c r="O180" s="58"/>
      <c r="P180" s="176">
        <f t="shared" si="26"/>
        <v>0</v>
      </c>
      <c r="Q180" s="176">
        <v>0</v>
      </c>
      <c r="R180" s="176">
        <f t="shared" si="27"/>
        <v>0</v>
      </c>
      <c r="S180" s="176">
        <v>0</v>
      </c>
      <c r="T180" s="177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8" t="s">
        <v>375</v>
      </c>
      <c r="AT180" s="178" t="s">
        <v>150</v>
      </c>
      <c r="AU180" s="178" t="s">
        <v>87</v>
      </c>
      <c r="AY180" s="14" t="s">
        <v>148</v>
      </c>
      <c r="BE180" s="179">
        <f t="shared" si="29"/>
        <v>0</v>
      </c>
      <c r="BF180" s="179">
        <f t="shared" si="30"/>
        <v>0</v>
      </c>
      <c r="BG180" s="179">
        <f t="shared" si="31"/>
        <v>0</v>
      </c>
      <c r="BH180" s="179">
        <f t="shared" si="32"/>
        <v>0</v>
      </c>
      <c r="BI180" s="179">
        <f t="shared" si="33"/>
        <v>0</v>
      </c>
      <c r="BJ180" s="14" t="s">
        <v>87</v>
      </c>
      <c r="BK180" s="180">
        <f t="shared" si="34"/>
        <v>0</v>
      </c>
      <c r="BL180" s="14" t="s">
        <v>375</v>
      </c>
      <c r="BM180" s="178" t="s">
        <v>600</v>
      </c>
    </row>
    <row r="181" spans="1:65" s="2" customFormat="1" ht="24.2" customHeight="1">
      <c r="A181" s="29"/>
      <c r="B181" s="132"/>
      <c r="C181" s="181" t="s">
        <v>335</v>
      </c>
      <c r="D181" s="181" t="s">
        <v>201</v>
      </c>
      <c r="E181" s="182" t="s">
        <v>601</v>
      </c>
      <c r="F181" s="183" t="s">
        <v>602</v>
      </c>
      <c r="G181" s="184" t="s">
        <v>158</v>
      </c>
      <c r="H181" s="185">
        <v>145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40</v>
      </c>
      <c r="O181" s="58"/>
      <c r="P181" s="176">
        <f t="shared" si="26"/>
        <v>0</v>
      </c>
      <c r="Q181" s="176">
        <v>0</v>
      </c>
      <c r="R181" s="176">
        <f t="shared" si="27"/>
        <v>0</v>
      </c>
      <c r="S181" s="176">
        <v>0</v>
      </c>
      <c r="T181" s="177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8" t="s">
        <v>380</v>
      </c>
      <c r="AT181" s="178" t="s">
        <v>201</v>
      </c>
      <c r="AU181" s="178" t="s">
        <v>87</v>
      </c>
      <c r="AY181" s="14" t="s">
        <v>148</v>
      </c>
      <c r="BE181" s="179">
        <f t="shared" si="29"/>
        <v>0</v>
      </c>
      <c r="BF181" s="179">
        <f t="shared" si="30"/>
        <v>0</v>
      </c>
      <c r="BG181" s="179">
        <f t="shared" si="31"/>
        <v>0</v>
      </c>
      <c r="BH181" s="179">
        <f t="shared" si="32"/>
        <v>0</v>
      </c>
      <c r="BI181" s="179">
        <f t="shared" si="33"/>
        <v>0</v>
      </c>
      <c r="BJ181" s="14" t="s">
        <v>87</v>
      </c>
      <c r="BK181" s="180">
        <f t="shared" si="34"/>
        <v>0</v>
      </c>
      <c r="BL181" s="14" t="s">
        <v>375</v>
      </c>
      <c r="BM181" s="178" t="s">
        <v>603</v>
      </c>
    </row>
    <row r="182" spans="1:65" s="2" customFormat="1" ht="33" customHeight="1">
      <c r="A182" s="29"/>
      <c r="B182" s="132"/>
      <c r="C182" s="167" t="s">
        <v>339</v>
      </c>
      <c r="D182" s="167" t="s">
        <v>150</v>
      </c>
      <c r="E182" s="168" t="s">
        <v>604</v>
      </c>
      <c r="F182" s="169" t="s">
        <v>605</v>
      </c>
      <c r="G182" s="170" t="s">
        <v>158</v>
      </c>
      <c r="H182" s="171">
        <v>145</v>
      </c>
      <c r="I182" s="172"/>
      <c r="J182" s="171">
        <f t="shared" si="25"/>
        <v>0</v>
      </c>
      <c r="K182" s="173"/>
      <c r="L182" s="30"/>
      <c r="M182" s="174" t="s">
        <v>1</v>
      </c>
      <c r="N182" s="175" t="s">
        <v>40</v>
      </c>
      <c r="O182" s="58"/>
      <c r="P182" s="176">
        <f t="shared" si="26"/>
        <v>0</v>
      </c>
      <c r="Q182" s="176">
        <v>0</v>
      </c>
      <c r="R182" s="176">
        <f t="shared" si="27"/>
        <v>0</v>
      </c>
      <c r="S182" s="176">
        <v>0</v>
      </c>
      <c r="T182" s="177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8" t="s">
        <v>375</v>
      </c>
      <c r="AT182" s="178" t="s">
        <v>150</v>
      </c>
      <c r="AU182" s="178" t="s">
        <v>87</v>
      </c>
      <c r="AY182" s="14" t="s">
        <v>148</v>
      </c>
      <c r="BE182" s="179">
        <f t="shared" si="29"/>
        <v>0</v>
      </c>
      <c r="BF182" s="179">
        <f t="shared" si="30"/>
        <v>0</v>
      </c>
      <c r="BG182" s="179">
        <f t="shared" si="31"/>
        <v>0</v>
      </c>
      <c r="BH182" s="179">
        <f t="shared" si="32"/>
        <v>0</v>
      </c>
      <c r="BI182" s="179">
        <f t="shared" si="33"/>
        <v>0</v>
      </c>
      <c r="BJ182" s="14" t="s">
        <v>87</v>
      </c>
      <c r="BK182" s="180">
        <f t="shared" si="34"/>
        <v>0</v>
      </c>
      <c r="BL182" s="14" t="s">
        <v>375</v>
      </c>
      <c r="BM182" s="178" t="s">
        <v>606</v>
      </c>
    </row>
    <row r="183" spans="1:65" s="2" customFormat="1" ht="33" customHeight="1">
      <c r="A183" s="29"/>
      <c r="B183" s="132"/>
      <c r="C183" s="167" t="s">
        <v>343</v>
      </c>
      <c r="D183" s="167" t="s">
        <v>150</v>
      </c>
      <c r="E183" s="168" t="s">
        <v>607</v>
      </c>
      <c r="F183" s="169" t="s">
        <v>490</v>
      </c>
      <c r="G183" s="170" t="s">
        <v>153</v>
      </c>
      <c r="H183" s="171">
        <v>145</v>
      </c>
      <c r="I183" s="172"/>
      <c r="J183" s="171">
        <f t="shared" si="25"/>
        <v>0</v>
      </c>
      <c r="K183" s="173"/>
      <c r="L183" s="30"/>
      <c r="M183" s="174" t="s">
        <v>1</v>
      </c>
      <c r="N183" s="175" t="s">
        <v>40</v>
      </c>
      <c r="O183" s="58"/>
      <c r="P183" s="176">
        <f t="shared" si="26"/>
        <v>0</v>
      </c>
      <c r="Q183" s="176">
        <v>0</v>
      </c>
      <c r="R183" s="176">
        <f t="shared" si="27"/>
        <v>0</v>
      </c>
      <c r="S183" s="176">
        <v>0</v>
      </c>
      <c r="T183" s="177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8" t="s">
        <v>375</v>
      </c>
      <c r="AT183" s="178" t="s">
        <v>150</v>
      </c>
      <c r="AU183" s="178" t="s">
        <v>87</v>
      </c>
      <c r="AY183" s="14" t="s">
        <v>148</v>
      </c>
      <c r="BE183" s="179">
        <f t="shared" si="29"/>
        <v>0</v>
      </c>
      <c r="BF183" s="179">
        <f t="shared" si="30"/>
        <v>0</v>
      </c>
      <c r="BG183" s="179">
        <f t="shared" si="31"/>
        <v>0</v>
      </c>
      <c r="BH183" s="179">
        <f t="shared" si="32"/>
        <v>0</v>
      </c>
      <c r="BI183" s="179">
        <f t="shared" si="33"/>
        <v>0</v>
      </c>
      <c r="BJ183" s="14" t="s">
        <v>87</v>
      </c>
      <c r="BK183" s="180">
        <f t="shared" si="34"/>
        <v>0</v>
      </c>
      <c r="BL183" s="14" t="s">
        <v>375</v>
      </c>
      <c r="BM183" s="178" t="s">
        <v>608</v>
      </c>
    </row>
    <row r="184" spans="1:65" s="2" customFormat="1" ht="16.5" customHeight="1">
      <c r="A184" s="29"/>
      <c r="B184" s="132"/>
      <c r="C184" s="167" t="s">
        <v>347</v>
      </c>
      <c r="D184" s="167" t="s">
        <v>150</v>
      </c>
      <c r="E184" s="168" t="s">
        <v>568</v>
      </c>
      <c r="F184" s="169" t="s">
        <v>569</v>
      </c>
      <c r="G184" s="170" t="s">
        <v>461</v>
      </c>
      <c r="H184" s="172"/>
      <c r="I184" s="172"/>
      <c r="J184" s="171">
        <f t="shared" si="25"/>
        <v>0</v>
      </c>
      <c r="K184" s="173"/>
      <c r="L184" s="30"/>
      <c r="M184" s="174" t="s">
        <v>1</v>
      </c>
      <c r="N184" s="175" t="s">
        <v>40</v>
      </c>
      <c r="O184" s="58"/>
      <c r="P184" s="176">
        <f t="shared" si="26"/>
        <v>0</v>
      </c>
      <c r="Q184" s="176">
        <v>0</v>
      </c>
      <c r="R184" s="176">
        <f t="shared" si="27"/>
        <v>0</v>
      </c>
      <c r="S184" s="176">
        <v>0</v>
      </c>
      <c r="T184" s="177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8" t="s">
        <v>375</v>
      </c>
      <c r="AT184" s="178" t="s">
        <v>150</v>
      </c>
      <c r="AU184" s="178" t="s">
        <v>87</v>
      </c>
      <c r="AY184" s="14" t="s">
        <v>148</v>
      </c>
      <c r="BE184" s="179">
        <f t="shared" si="29"/>
        <v>0</v>
      </c>
      <c r="BF184" s="179">
        <f t="shared" si="30"/>
        <v>0</v>
      </c>
      <c r="BG184" s="179">
        <f t="shared" si="31"/>
        <v>0</v>
      </c>
      <c r="BH184" s="179">
        <f t="shared" si="32"/>
        <v>0</v>
      </c>
      <c r="BI184" s="179">
        <f t="shared" si="33"/>
        <v>0</v>
      </c>
      <c r="BJ184" s="14" t="s">
        <v>87</v>
      </c>
      <c r="BK184" s="180">
        <f t="shared" si="34"/>
        <v>0</v>
      </c>
      <c r="BL184" s="14" t="s">
        <v>375</v>
      </c>
      <c r="BM184" s="178" t="s">
        <v>609</v>
      </c>
    </row>
    <row r="185" spans="1:65" s="2" customFormat="1" ht="16.5" customHeight="1">
      <c r="A185" s="29"/>
      <c r="B185" s="132"/>
      <c r="C185" s="167" t="s">
        <v>351</v>
      </c>
      <c r="D185" s="167" t="s">
        <v>150</v>
      </c>
      <c r="E185" s="168" t="s">
        <v>459</v>
      </c>
      <c r="F185" s="169" t="s">
        <v>460</v>
      </c>
      <c r="G185" s="170" t="s">
        <v>461</v>
      </c>
      <c r="H185" s="172"/>
      <c r="I185" s="172"/>
      <c r="J185" s="171">
        <f t="shared" si="25"/>
        <v>0</v>
      </c>
      <c r="K185" s="173"/>
      <c r="L185" s="30"/>
      <c r="M185" s="174" t="s">
        <v>1</v>
      </c>
      <c r="N185" s="175" t="s">
        <v>40</v>
      </c>
      <c r="O185" s="58"/>
      <c r="P185" s="176">
        <f t="shared" si="26"/>
        <v>0</v>
      </c>
      <c r="Q185" s="176">
        <v>0</v>
      </c>
      <c r="R185" s="176">
        <f t="shared" si="27"/>
        <v>0</v>
      </c>
      <c r="S185" s="176">
        <v>0</v>
      </c>
      <c r="T185" s="177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8" t="s">
        <v>375</v>
      </c>
      <c r="AT185" s="178" t="s">
        <v>150</v>
      </c>
      <c r="AU185" s="178" t="s">
        <v>87</v>
      </c>
      <c r="AY185" s="14" t="s">
        <v>148</v>
      </c>
      <c r="BE185" s="179">
        <f t="shared" si="29"/>
        <v>0</v>
      </c>
      <c r="BF185" s="179">
        <f t="shared" si="30"/>
        <v>0</v>
      </c>
      <c r="BG185" s="179">
        <f t="shared" si="31"/>
        <v>0</v>
      </c>
      <c r="BH185" s="179">
        <f t="shared" si="32"/>
        <v>0</v>
      </c>
      <c r="BI185" s="179">
        <f t="shared" si="33"/>
        <v>0</v>
      </c>
      <c r="BJ185" s="14" t="s">
        <v>87</v>
      </c>
      <c r="BK185" s="180">
        <f t="shared" si="34"/>
        <v>0</v>
      </c>
      <c r="BL185" s="14" t="s">
        <v>375</v>
      </c>
      <c r="BM185" s="178" t="s">
        <v>610</v>
      </c>
    </row>
    <row r="186" spans="1:65" s="2" customFormat="1" ht="16.5" customHeight="1">
      <c r="A186" s="29"/>
      <c r="B186" s="132"/>
      <c r="C186" s="167" t="s">
        <v>357</v>
      </c>
      <c r="D186" s="167" t="s">
        <v>150</v>
      </c>
      <c r="E186" s="168" t="s">
        <v>466</v>
      </c>
      <c r="F186" s="169" t="s">
        <v>467</v>
      </c>
      <c r="G186" s="170" t="s">
        <v>461</v>
      </c>
      <c r="H186" s="172"/>
      <c r="I186" s="172"/>
      <c r="J186" s="171">
        <f t="shared" si="25"/>
        <v>0</v>
      </c>
      <c r="K186" s="173"/>
      <c r="L186" s="30"/>
      <c r="M186" s="174" t="s">
        <v>1</v>
      </c>
      <c r="N186" s="175" t="s">
        <v>40</v>
      </c>
      <c r="O186" s="58"/>
      <c r="P186" s="176">
        <f t="shared" si="26"/>
        <v>0</v>
      </c>
      <c r="Q186" s="176">
        <v>0</v>
      </c>
      <c r="R186" s="176">
        <f t="shared" si="27"/>
        <v>0</v>
      </c>
      <c r="S186" s="176">
        <v>0</v>
      </c>
      <c r="T186" s="177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8" t="s">
        <v>375</v>
      </c>
      <c r="AT186" s="178" t="s">
        <v>150</v>
      </c>
      <c r="AU186" s="178" t="s">
        <v>87</v>
      </c>
      <c r="AY186" s="14" t="s">
        <v>148</v>
      </c>
      <c r="BE186" s="179">
        <f t="shared" si="29"/>
        <v>0</v>
      </c>
      <c r="BF186" s="179">
        <f t="shared" si="30"/>
        <v>0</v>
      </c>
      <c r="BG186" s="179">
        <f t="shared" si="31"/>
        <v>0</v>
      </c>
      <c r="BH186" s="179">
        <f t="shared" si="32"/>
        <v>0</v>
      </c>
      <c r="BI186" s="179">
        <f t="shared" si="33"/>
        <v>0</v>
      </c>
      <c r="BJ186" s="14" t="s">
        <v>87</v>
      </c>
      <c r="BK186" s="180">
        <f t="shared" si="34"/>
        <v>0</v>
      </c>
      <c r="BL186" s="14" t="s">
        <v>375</v>
      </c>
      <c r="BM186" s="178" t="s">
        <v>611</v>
      </c>
    </row>
    <row r="187" spans="1:65" s="12" customFormat="1" ht="25.9" customHeight="1">
      <c r="B187" s="154"/>
      <c r="D187" s="155" t="s">
        <v>73</v>
      </c>
      <c r="E187" s="156" t="s">
        <v>498</v>
      </c>
      <c r="F187" s="156" t="s">
        <v>499</v>
      </c>
      <c r="I187" s="157"/>
      <c r="J187" s="158">
        <f>BK187</f>
        <v>0</v>
      </c>
      <c r="L187" s="154"/>
      <c r="M187" s="159"/>
      <c r="N187" s="160"/>
      <c r="O187" s="160"/>
      <c r="P187" s="161">
        <f>SUM(P188:P193)</f>
        <v>0</v>
      </c>
      <c r="Q187" s="160"/>
      <c r="R187" s="161">
        <f>SUM(R188:R193)</f>
        <v>0</v>
      </c>
      <c r="S187" s="160"/>
      <c r="T187" s="162">
        <f>SUM(T188:T193)</f>
        <v>0</v>
      </c>
      <c r="AR187" s="155" t="s">
        <v>154</v>
      </c>
      <c r="AT187" s="163" t="s">
        <v>73</v>
      </c>
      <c r="AU187" s="163" t="s">
        <v>74</v>
      </c>
      <c r="AY187" s="155" t="s">
        <v>148</v>
      </c>
      <c r="BK187" s="164">
        <f>SUM(BK188:BK193)</f>
        <v>0</v>
      </c>
    </row>
    <row r="188" spans="1:65" s="2" customFormat="1" ht="24.2" customHeight="1">
      <c r="A188" s="29"/>
      <c r="B188" s="132"/>
      <c r="C188" s="167" t="s">
        <v>365</v>
      </c>
      <c r="D188" s="167" t="s">
        <v>150</v>
      </c>
      <c r="E188" s="168" t="s">
        <v>612</v>
      </c>
      <c r="F188" s="169" t="s">
        <v>613</v>
      </c>
      <c r="G188" s="170" t="s">
        <v>502</v>
      </c>
      <c r="H188" s="171">
        <v>4</v>
      </c>
      <c r="I188" s="172"/>
      <c r="J188" s="171">
        <f t="shared" ref="J188:J193" si="35">ROUND(I188*H188,3)</f>
        <v>0</v>
      </c>
      <c r="K188" s="173"/>
      <c r="L188" s="30"/>
      <c r="M188" s="174" t="s">
        <v>1</v>
      </c>
      <c r="N188" s="175" t="s">
        <v>40</v>
      </c>
      <c r="O188" s="58"/>
      <c r="P188" s="176">
        <f t="shared" ref="P188:P193" si="36">O188*H188</f>
        <v>0</v>
      </c>
      <c r="Q188" s="176">
        <v>0</v>
      </c>
      <c r="R188" s="176">
        <f t="shared" ref="R188:R193" si="37">Q188*H188</f>
        <v>0</v>
      </c>
      <c r="S188" s="176">
        <v>0</v>
      </c>
      <c r="T188" s="177">
        <f t="shared" ref="T188:T193" si="3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8" t="s">
        <v>503</v>
      </c>
      <c r="AT188" s="178" t="s">
        <v>150</v>
      </c>
      <c r="AU188" s="178" t="s">
        <v>81</v>
      </c>
      <c r="AY188" s="14" t="s">
        <v>148</v>
      </c>
      <c r="BE188" s="179">
        <f t="shared" ref="BE188:BE193" si="39">IF(N188="základná",J188,0)</f>
        <v>0</v>
      </c>
      <c r="BF188" s="179">
        <f t="shared" ref="BF188:BF193" si="40">IF(N188="znížená",J188,0)</f>
        <v>0</v>
      </c>
      <c r="BG188" s="179">
        <f t="shared" ref="BG188:BG193" si="41">IF(N188="zákl. prenesená",J188,0)</f>
        <v>0</v>
      </c>
      <c r="BH188" s="179">
        <f t="shared" ref="BH188:BH193" si="42">IF(N188="zníž. prenesená",J188,0)</f>
        <v>0</v>
      </c>
      <c r="BI188" s="179">
        <f t="shared" ref="BI188:BI193" si="43">IF(N188="nulová",J188,0)</f>
        <v>0</v>
      </c>
      <c r="BJ188" s="14" t="s">
        <v>87</v>
      </c>
      <c r="BK188" s="180">
        <f t="shared" ref="BK188:BK193" si="44">ROUND(I188*H188,3)</f>
        <v>0</v>
      </c>
      <c r="BL188" s="14" t="s">
        <v>503</v>
      </c>
      <c r="BM188" s="178" t="s">
        <v>614</v>
      </c>
    </row>
    <row r="189" spans="1:65" s="2" customFormat="1" ht="16.5" customHeight="1">
      <c r="A189" s="29"/>
      <c r="B189" s="132"/>
      <c r="C189" s="181" t="s">
        <v>372</v>
      </c>
      <c r="D189" s="181" t="s">
        <v>201</v>
      </c>
      <c r="E189" s="182" t="s">
        <v>615</v>
      </c>
      <c r="F189" s="183" t="s">
        <v>616</v>
      </c>
      <c r="G189" s="184" t="s">
        <v>577</v>
      </c>
      <c r="H189" s="185">
        <v>1</v>
      </c>
      <c r="I189" s="186"/>
      <c r="J189" s="185">
        <f t="shared" si="35"/>
        <v>0</v>
      </c>
      <c r="K189" s="187"/>
      <c r="L189" s="188"/>
      <c r="M189" s="189" t="s">
        <v>1</v>
      </c>
      <c r="N189" s="190" t="s">
        <v>40</v>
      </c>
      <c r="O189" s="58"/>
      <c r="P189" s="176">
        <f t="shared" si="36"/>
        <v>0</v>
      </c>
      <c r="Q189" s="176">
        <v>0</v>
      </c>
      <c r="R189" s="176">
        <f t="shared" si="37"/>
        <v>0</v>
      </c>
      <c r="S189" s="176">
        <v>0</v>
      </c>
      <c r="T189" s="177">
        <f t="shared" si="3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8" t="s">
        <v>503</v>
      </c>
      <c r="AT189" s="178" t="s">
        <v>201</v>
      </c>
      <c r="AU189" s="178" t="s">
        <v>81</v>
      </c>
      <c r="AY189" s="14" t="s">
        <v>148</v>
      </c>
      <c r="BE189" s="179">
        <f t="shared" si="39"/>
        <v>0</v>
      </c>
      <c r="BF189" s="179">
        <f t="shared" si="40"/>
        <v>0</v>
      </c>
      <c r="BG189" s="179">
        <f t="shared" si="41"/>
        <v>0</v>
      </c>
      <c r="BH189" s="179">
        <f t="shared" si="42"/>
        <v>0</v>
      </c>
      <c r="BI189" s="179">
        <f t="shared" si="43"/>
        <v>0</v>
      </c>
      <c r="BJ189" s="14" t="s">
        <v>87</v>
      </c>
      <c r="BK189" s="180">
        <f t="shared" si="44"/>
        <v>0</v>
      </c>
      <c r="BL189" s="14" t="s">
        <v>503</v>
      </c>
      <c r="BM189" s="178" t="s">
        <v>617</v>
      </c>
    </row>
    <row r="190" spans="1:65" s="2" customFormat="1" ht="37.9" customHeight="1">
      <c r="A190" s="29"/>
      <c r="B190" s="132"/>
      <c r="C190" s="167" t="s">
        <v>377</v>
      </c>
      <c r="D190" s="167" t="s">
        <v>150</v>
      </c>
      <c r="E190" s="168" t="s">
        <v>618</v>
      </c>
      <c r="F190" s="169" t="s">
        <v>619</v>
      </c>
      <c r="G190" s="170" t="s">
        <v>502</v>
      </c>
      <c r="H190" s="171">
        <v>12</v>
      </c>
      <c r="I190" s="172"/>
      <c r="J190" s="171">
        <f t="shared" si="35"/>
        <v>0</v>
      </c>
      <c r="K190" s="173"/>
      <c r="L190" s="30"/>
      <c r="M190" s="174" t="s">
        <v>1</v>
      </c>
      <c r="N190" s="175" t="s">
        <v>40</v>
      </c>
      <c r="O190" s="58"/>
      <c r="P190" s="176">
        <f t="shared" si="36"/>
        <v>0</v>
      </c>
      <c r="Q190" s="176">
        <v>0</v>
      </c>
      <c r="R190" s="176">
        <f t="shared" si="37"/>
        <v>0</v>
      </c>
      <c r="S190" s="176">
        <v>0</v>
      </c>
      <c r="T190" s="177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8" t="s">
        <v>503</v>
      </c>
      <c r="AT190" s="178" t="s">
        <v>150</v>
      </c>
      <c r="AU190" s="178" t="s">
        <v>81</v>
      </c>
      <c r="AY190" s="14" t="s">
        <v>148</v>
      </c>
      <c r="BE190" s="179">
        <f t="shared" si="39"/>
        <v>0</v>
      </c>
      <c r="BF190" s="179">
        <f t="shared" si="40"/>
        <v>0</v>
      </c>
      <c r="BG190" s="179">
        <f t="shared" si="41"/>
        <v>0</v>
      </c>
      <c r="BH190" s="179">
        <f t="shared" si="42"/>
        <v>0</v>
      </c>
      <c r="BI190" s="179">
        <f t="shared" si="43"/>
        <v>0</v>
      </c>
      <c r="BJ190" s="14" t="s">
        <v>87</v>
      </c>
      <c r="BK190" s="180">
        <f t="shared" si="44"/>
        <v>0</v>
      </c>
      <c r="BL190" s="14" t="s">
        <v>503</v>
      </c>
      <c r="BM190" s="178" t="s">
        <v>620</v>
      </c>
    </row>
    <row r="191" spans="1:65" s="2" customFormat="1" ht="24.2" customHeight="1">
      <c r="A191" s="29"/>
      <c r="B191" s="132"/>
      <c r="C191" s="167" t="s">
        <v>383</v>
      </c>
      <c r="D191" s="167" t="s">
        <v>150</v>
      </c>
      <c r="E191" s="168" t="s">
        <v>621</v>
      </c>
      <c r="F191" s="169" t="s">
        <v>622</v>
      </c>
      <c r="G191" s="170" t="s">
        <v>502</v>
      </c>
      <c r="H191" s="171">
        <v>12</v>
      </c>
      <c r="I191" s="172"/>
      <c r="J191" s="171">
        <f t="shared" si="35"/>
        <v>0</v>
      </c>
      <c r="K191" s="173"/>
      <c r="L191" s="30"/>
      <c r="M191" s="174" t="s">
        <v>1</v>
      </c>
      <c r="N191" s="175" t="s">
        <v>40</v>
      </c>
      <c r="O191" s="58"/>
      <c r="P191" s="176">
        <f t="shared" si="36"/>
        <v>0</v>
      </c>
      <c r="Q191" s="176">
        <v>0</v>
      </c>
      <c r="R191" s="176">
        <f t="shared" si="37"/>
        <v>0</v>
      </c>
      <c r="S191" s="176">
        <v>0</v>
      </c>
      <c r="T191" s="177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8" t="s">
        <v>503</v>
      </c>
      <c r="AT191" s="178" t="s">
        <v>150</v>
      </c>
      <c r="AU191" s="178" t="s">
        <v>81</v>
      </c>
      <c r="AY191" s="14" t="s">
        <v>148</v>
      </c>
      <c r="BE191" s="179">
        <f t="shared" si="39"/>
        <v>0</v>
      </c>
      <c r="BF191" s="179">
        <f t="shared" si="40"/>
        <v>0</v>
      </c>
      <c r="BG191" s="179">
        <f t="shared" si="41"/>
        <v>0</v>
      </c>
      <c r="BH191" s="179">
        <f t="shared" si="42"/>
        <v>0</v>
      </c>
      <c r="BI191" s="179">
        <f t="shared" si="43"/>
        <v>0</v>
      </c>
      <c r="BJ191" s="14" t="s">
        <v>87</v>
      </c>
      <c r="BK191" s="180">
        <f t="shared" si="44"/>
        <v>0</v>
      </c>
      <c r="BL191" s="14" t="s">
        <v>503</v>
      </c>
      <c r="BM191" s="178" t="s">
        <v>623</v>
      </c>
    </row>
    <row r="192" spans="1:65" s="2" customFormat="1" ht="16.5" customHeight="1">
      <c r="A192" s="29"/>
      <c r="B192" s="132"/>
      <c r="C192" s="181" t="s">
        <v>558</v>
      </c>
      <c r="D192" s="181" t="s">
        <v>201</v>
      </c>
      <c r="E192" s="182" t="s">
        <v>624</v>
      </c>
      <c r="F192" s="183" t="s">
        <v>625</v>
      </c>
      <c r="G192" s="184" t="s">
        <v>163</v>
      </c>
      <c r="H192" s="185">
        <v>6.4</v>
      </c>
      <c r="I192" s="186"/>
      <c r="J192" s="185">
        <f t="shared" si="35"/>
        <v>0</v>
      </c>
      <c r="K192" s="187"/>
      <c r="L192" s="188"/>
      <c r="M192" s="189" t="s">
        <v>1</v>
      </c>
      <c r="N192" s="190" t="s">
        <v>40</v>
      </c>
      <c r="O192" s="58"/>
      <c r="P192" s="176">
        <f t="shared" si="36"/>
        <v>0</v>
      </c>
      <c r="Q192" s="176">
        <v>0</v>
      </c>
      <c r="R192" s="176">
        <f t="shared" si="37"/>
        <v>0</v>
      </c>
      <c r="S192" s="176">
        <v>0</v>
      </c>
      <c r="T192" s="177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8" t="s">
        <v>503</v>
      </c>
      <c r="AT192" s="178" t="s">
        <v>201</v>
      </c>
      <c r="AU192" s="178" t="s">
        <v>81</v>
      </c>
      <c r="AY192" s="14" t="s">
        <v>148</v>
      </c>
      <c r="BE192" s="179">
        <f t="shared" si="39"/>
        <v>0</v>
      </c>
      <c r="BF192" s="179">
        <f t="shared" si="40"/>
        <v>0</v>
      </c>
      <c r="BG192" s="179">
        <f t="shared" si="41"/>
        <v>0</v>
      </c>
      <c r="BH192" s="179">
        <f t="shared" si="42"/>
        <v>0</v>
      </c>
      <c r="BI192" s="179">
        <f t="shared" si="43"/>
        <v>0</v>
      </c>
      <c r="BJ192" s="14" t="s">
        <v>87</v>
      </c>
      <c r="BK192" s="180">
        <f t="shared" si="44"/>
        <v>0</v>
      </c>
      <c r="BL192" s="14" t="s">
        <v>503</v>
      </c>
      <c r="BM192" s="178" t="s">
        <v>626</v>
      </c>
    </row>
    <row r="193" spans="1:65" s="2" customFormat="1" ht="24.2" customHeight="1">
      <c r="A193" s="29"/>
      <c r="B193" s="132"/>
      <c r="C193" s="167" t="s">
        <v>627</v>
      </c>
      <c r="D193" s="167" t="s">
        <v>150</v>
      </c>
      <c r="E193" s="168" t="s">
        <v>628</v>
      </c>
      <c r="F193" s="169" t="s">
        <v>629</v>
      </c>
      <c r="G193" s="170" t="s">
        <v>502</v>
      </c>
      <c r="H193" s="171">
        <v>8</v>
      </c>
      <c r="I193" s="172"/>
      <c r="J193" s="171">
        <f t="shared" si="35"/>
        <v>0</v>
      </c>
      <c r="K193" s="173"/>
      <c r="L193" s="30"/>
      <c r="M193" s="191" t="s">
        <v>1</v>
      </c>
      <c r="N193" s="192" t="s">
        <v>40</v>
      </c>
      <c r="O193" s="193"/>
      <c r="P193" s="194">
        <f t="shared" si="36"/>
        <v>0</v>
      </c>
      <c r="Q193" s="194">
        <v>0</v>
      </c>
      <c r="R193" s="194">
        <f t="shared" si="37"/>
        <v>0</v>
      </c>
      <c r="S193" s="194">
        <v>0</v>
      </c>
      <c r="T193" s="195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8" t="s">
        <v>503</v>
      </c>
      <c r="AT193" s="178" t="s">
        <v>150</v>
      </c>
      <c r="AU193" s="178" t="s">
        <v>81</v>
      </c>
      <c r="AY193" s="14" t="s">
        <v>148</v>
      </c>
      <c r="BE193" s="179">
        <f t="shared" si="39"/>
        <v>0</v>
      </c>
      <c r="BF193" s="179">
        <f t="shared" si="40"/>
        <v>0</v>
      </c>
      <c r="BG193" s="179">
        <f t="shared" si="41"/>
        <v>0</v>
      </c>
      <c r="BH193" s="179">
        <f t="shared" si="42"/>
        <v>0</v>
      </c>
      <c r="BI193" s="179">
        <f t="shared" si="43"/>
        <v>0</v>
      </c>
      <c r="BJ193" s="14" t="s">
        <v>87</v>
      </c>
      <c r="BK193" s="180">
        <f t="shared" si="44"/>
        <v>0</v>
      </c>
      <c r="BL193" s="14" t="s">
        <v>503</v>
      </c>
      <c r="BM193" s="178" t="s">
        <v>630</v>
      </c>
    </row>
    <row r="194" spans="1:65" s="2" customFormat="1" ht="6.95" customHeight="1">
      <c r="A194" s="29"/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30"/>
      <c r="M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</sheetData>
  <autoFilter ref="C130:K193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1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101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42" t="str">
        <f>'Rekapitulácia stavby'!K6</f>
        <v>Modernizácia atletického oválu a vybudovanie ihriska pre malý futbal pri ZŠ Starozagorská 8, Košice</v>
      </c>
      <c r="F7" s="243"/>
      <c r="G7" s="243"/>
      <c r="H7" s="243"/>
      <c r="L7" s="17"/>
    </row>
    <row r="8" spans="1:46" s="2" customFormat="1" ht="12" customHeight="1">
      <c r="A8" s="29"/>
      <c r="B8" s="30"/>
      <c r="C8" s="29"/>
      <c r="D8" s="24" t="s">
        <v>102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6" t="s">
        <v>631</v>
      </c>
      <c r="F9" s="244"/>
      <c r="G9" s="244"/>
      <c r="H9" s="24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25. 2. 2021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5" t="str">
        <f>'Rekapitulácia stavby'!E14</f>
        <v>Vyplň údaj</v>
      </c>
      <c r="F18" s="222"/>
      <c r="G18" s="222"/>
      <c r="H18" s="222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9"/>
      <c r="B27" s="100"/>
      <c r="C27" s="99"/>
      <c r="D27" s="99"/>
      <c r="E27" s="227" t="s">
        <v>1</v>
      </c>
      <c r="F27" s="227"/>
      <c r="G27" s="227"/>
      <c r="H27" s="227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106</v>
      </c>
      <c r="E30" s="29"/>
      <c r="F30" s="29"/>
      <c r="G30" s="29"/>
      <c r="H30" s="29"/>
      <c r="I30" s="29"/>
      <c r="J30" s="102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103" t="s">
        <v>107</v>
      </c>
      <c r="E31" s="29"/>
      <c r="F31" s="29"/>
      <c r="G31" s="29"/>
      <c r="H31" s="29"/>
      <c r="I31" s="29"/>
      <c r="J31" s="102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4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5" t="s">
        <v>38</v>
      </c>
      <c r="E35" s="35" t="s">
        <v>39</v>
      </c>
      <c r="F35" s="106">
        <f>ROUND((SUM(BE109:BE116) + SUM(BE136:BE223)),  2)</f>
        <v>0</v>
      </c>
      <c r="G35" s="107"/>
      <c r="H35" s="107"/>
      <c r="I35" s="108">
        <v>0.2</v>
      </c>
      <c r="J35" s="106">
        <f>ROUND(((SUM(BE109:BE116) + SUM(BE136:BE223))*I35),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6">
        <f>ROUND((SUM(BF109:BF116) + SUM(BF136:BF223)),  2)</f>
        <v>0</v>
      </c>
      <c r="G36" s="107"/>
      <c r="H36" s="107"/>
      <c r="I36" s="108">
        <v>0.2</v>
      </c>
      <c r="J36" s="106">
        <f>ROUND(((SUM(BF109:BF116) + SUM(BF136:BF223))*I36),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9">
        <f>ROUND((SUM(BG109:BG116) + SUM(BG136:BG223)),  2)</f>
        <v>0</v>
      </c>
      <c r="G37" s="29"/>
      <c r="H37" s="29"/>
      <c r="I37" s="110">
        <v>0.2</v>
      </c>
      <c r="J37" s="10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9">
        <f>ROUND((SUM(BH109:BH116) + SUM(BH136:BH223)),  2)</f>
        <v>0</v>
      </c>
      <c r="G38" s="29"/>
      <c r="H38" s="29"/>
      <c r="I38" s="110">
        <v>0.2</v>
      </c>
      <c r="J38" s="109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6">
        <f>ROUND((SUM(BI109:BI116) + SUM(BI136:BI223)),  2)</f>
        <v>0</v>
      </c>
      <c r="G39" s="107"/>
      <c r="H39" s="107"/>
      <c r="I39" s="108">
        <v>0</v>
      </c>
      <c r="J39" s="106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1"/>
      <c r="D41" s="112" t="s">
        <v>44</v>
      </c>
      <c r="E41" s="60"/>
      <c r="F41" s="60"/>
      <c r="G41" s="113" t="s">
        <v>45</v>
      </c>
      <c r="H41" s="114" t="s">
        <v>46</v>
      </c>
      <c r="I41" s="60"/>
      <c r="J41" s="115">
        <f>SUM(J32:J39)</f>
        <v>0</v>
      </c>
      <c r="K41" s="116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7" t="s">
        <v>50</v>
      </c>
      <c r="G61" s="45" t="s">
        <v>49</v>
      </c>
      <c r="H61" s="32"/>
      <c r="I61" s="32"/>
      <c r="J61" s="118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7" t="s">
        <v>50</v>
      </c>
      <c r="G76" s="45" t="s">
        <v>49</v>
      </c>
      <c r="H76" s="32"/>
      <c r="I76" s="32"/>
      <c r="J76" s="118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42" t="str">
        <f>E7</f>
        <v>Modernizácia atletického oválu a vybudovanie ihriska pre malý futbal pri ZŠ Starozagorská 8, Košice</v>
      </c>
      <c r="F85" s="243"/>
      <c r="G85" s="243"/>
      <c r="H85" s="24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6" t="str">
        <f>E9</f>
        <v>03 -  SO 03 - Ihrisko s umelou trávou</v>
      </c>
      <c r="F87" s="244"/>
      <c r="G87" s="244"/>
      <c r="H87" s="24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25. 2. 2021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 SNP 48/A, Košice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109</v>
      </c>
      <c r="D94" s="111"/>
      <c r="E94" s="111"/>
      <c r="F94" s="111"/>
      <c r="G94" s="111"/>
      <c r="H94" s="111"/>
      <c r="I94" s="111"/>
      <c r="J94" s="120" t="s">
        <v>110</v>
      </c>
      <c r="K94" s="111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1" t="s">
        <v>111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112</v>
      </c>
    </row>
    <row r="97" spans="1:65" s="9" customFormat="1" ht="24.95" customHeight="1">
      <c r="B97" s="122"/>
      <c r="D97" s="123" t="s">
        <v>113</v>
      </c>
      <c r="E97" s="124"/>
      <c r="F97" s="124"/>
      <c r="G97" s="124"/>
      <c r="H97" s="124"/>
      <c r="I97" s="124"/>
      <c r="J97" s="125">
        <f>J137</f>
        <v>0</v>
      </c>
      <c r="L97" s="122"/>
    </row>
    <row r="98" spans="1:65" s="10" customFormat="1" ht="19.899999999999999" customHeight="1">
      <c r="B98" s="126"/>
      <c r="D98" s="127" t="s">
        <v>114</v>
      </c>
      <c r="E98" s="128"/>
      <c r="F98" s="128"/>
      <c r="G98" s="128"/>
      <c r="H98" s="128"/>
      <c r="I98" s="128"/>
      <c r="J98" s="129">
        <f>J138</f>
        <v>0</v>
      </c>
      <c r="L98" s="126"/>
    </row>
    <row r="99" spans="1:65" s="10" customFormat="1" ht="19.899999999999999" customHeight="1">
      <c r="B99" s="126"/>
      <c r="D99" s="127" t="s">
        <v>115</v>
      </c>
      <c r="E99" s="128"/>
      <c r="F99" s="128"/>
      <c r="G99" s="128"/>
      <c r="H99" s="128"/>
      <c r="I99" s="128"/>
      <c r="J99" s="129">
        <f>J158</f>
        <v>0</v>
      </c>
      <c r="L99" s="126"/>
    </row>
    <row r="100" spans="1:65" s="10" customFormat="1" ht="19.899999999999999" customHeight="1">
      <c r="B100" s="126"/>
      <c r="D100" s="127" t="s">
        <v>632</v>
      </c>
      <c r="E100" s="128"/>
      <c r="F100" s="128"/>
      <c r="G100" s="128"/>
      <c r="H100" s="128"/>
      <c r="I100" s="128"/>
      <c r="J100" s="129">
        <f>J179</f>
        <v>0</v>
      </c>
      <c r="L100" s="126"/>
    </row>
    <row r="101" spans="1:65" s="10" customFormat="1" ht="19.899999999999999" customHeight="1">
      <c r="B101" s="126"/>
      <c r="D101" s="127" t="s">
        <v>116</v>
      </c>
      <c r="E101" s="128"/>
      <c r="F101" s="128"/>
      <c r="G101" s="128"/>
      <c r="H101" s="128"/>
      <c r="I101" s="128"/>
      <c r="J101" s="129">
        <f>J186</f>
        <v>0</v>
      </c>
      <c r="L101" s="126"/>
    </row>
    <row r="102" spans="1:65" s="10" customFormat="1" ht="19.899999999999999" customHeight="1">
      <c r="B102" s="126"/>
      <c r="D102" s="127" t="s">
        <v>633</v>
      </c>
      <c r="E102" s="128"/>
      <c r="F102" s="128"/>
      <c r="G102" s="128"/>
      <c r="H102" s="128"/>
      <c r="I102" s="128"/>
      <c r="J102" s="129">
        <f>J194</f>
        <v>0</v>
      </c>
      <c r="L102" s="126"/>
    </row>
    <row r="103" spans="1:65" s="10" customFormat="1" ht="19.899999999999999" customHeight="1">
      <c r="B103" s="126"/>
      <c r="D103" s="127" t="s">
        <v>117</v>
      </c>
      <c r="E103" s="128"/>
      <c r="F103" s="128"/>
      <c r="G103" s="128"/>
      <c r="H103" s="128"/>
      <c r="I103" s="128"/>
      <c r="J103" s="129">
        <f>J208</f>
        <v>0</v>
      </c>
      <c r="L103" s="126"/>
    </row>
    <row r="104" spans="1:65" s="10" customFormat="1" ht="19.899999999999999" customHeight="1">
      <c r="B104" s="126"/>
      <c r="D104" s="127" t="s">
        <v>118</v>
      </c>
      <c r="E104" s="128"/>
      <c r="F104" s="128"/>
      <c r="G104" s="128"/>
      <c r="H104" s="128"/>
      <c r="I104" s="128"/>
      <c r="J104" s="129">
        <f>J213</f>
        <v>0</v>
      </c>
      <c r="L104" s="126"/>
    </row>
    <row r="105" spans="1:65" s="10" customFormat="1" ht="19.899999999999999" customHeight="1">
      <c r="B105" s="126"/>
      <c r="D105" s="127" t="s">
        <v>634</v>
      </c>
      <c r="E105" s="128"/>
      <c r="F105" s="128"/>
      <c r="G105" s="128"/>
      <c r="H105" s="128"/>
      <c r="I105" s="128"/>
      <c r="J105" s="129">
        <f>J215</f>
        <v>0</v>
      </c>
      <c r="L105" s="126"/>
    </row>
    <row r="106" spans="1:65" s="10" customFormat="1" ht="19.899999999999999" customHeight="1">
      <c r="B106" s="126"/>
      <c r="D106" s="127" t="s">
        <v>635</v>
      </c>
      <c r="E106" s="128"/>
      <c r="F106" s="128"/>
      <c r="G106" s="128"/>
      <c r="H106" s="128"/>
      <c r="I106" s="128"/>
      <c r="J106" s="129">
        <f>J219</f>
        <v>0</v>
      </c>
      <c r="L106" s="126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21" t="s">
        <v>124</v>
      </c>
      <c r="D109" s="29"/>
      <c r="E109" s="29"/>
      <c r="F109" s="29"/>
      <c r="G109" s="29"/>
      <c r="H109" s="29"/>
      <c r="I109" s="29"/>
      <c r="J109" s="130">
        <f>ROUND(J110 + J111 + J112 + J113 + J114 + J115,2)</f>
        <v>0</v>
      </c>
      <c r="K109" s="29"/>
      <c r="L109" s="42"/>
      <c r="N109" s="131" t="s">
        <v>38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32"/>
      <c r="C110" s="133"/>
      <c r="D110" s="246" t="s">
        <v>125</v>
      </c>
      <c r="E110" s="247"/>
      <c r="F110" s="247"/>
      <c r="G110" s="133"/>
      <c r="H110" s="133"/>
      <c r="I110" s="133"/>
      <c r="J110" s="135">
        <v>0</v>
      </c>
      <c r="K110" s="133"/>
      <c r="L110" s="136"/>
      <c r="M110" s="137"/>
      <c r="N110" s="138" t="s">
        <v>40</v>
      </c>
      <c r="O110" s="137"/>
      <c r="P110" s="137"/>
      <c r="Q110" s="137"/>
      <c r="R110" s="137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9" t="s">
        <v>126</v>
      </c>
      <c r="AZ110" s="137"/>
      <c r="BA110" s="137"/>
      <c r="BB110" s="137"/>
      <c r="BC110" s="137"/>
      <c r="BD110" s="137"/>
      <c r="BE110" s="140">
        <f t="shared" ref="BE110:BE115" si="0">IF(N110="základná",J110,0)</f>
        <v>0</v>
      </c>
      <c r="BF110" s="140">
        <f t="shared" ref="BF110:BF115" si="1">IF(N110="znížená",J110,0)</f>
        <v>0</v>
      </c>
      <c r="BG110" s="140">
        <f t="shared" ref="BG110:BG115" si="2">IF(N110="zákl. prenesená",J110,0)</f>
        <v>0</v>
      </c>
      <c r="BH110" s="140">
        <f t="shared" ref="BH110:BH115" si="3">IF(N110="zníž. prenesená",J110,0)</f>
        <v>0</v>
      </c>
      <c r="BI110" s="140">
        <f t="shared" ref="BI110:BI115" si="4">IF(N110="nulová",J110,0)</f>
        <v>0</v>
      </c>
      <c r="BJ110" s="139" t="s">
        <v>87</v>
      </c>
      <c r="BK110" s="137"/>
      <c r="BL110" s="137"/>
      <c r="BM110" s="137"/>
    </row>
    <row r="111" spans="1:65" s="2" customFormat="1" ht="18" customHeight="1">
      <c r="A111" s="29"/>
      <c r="B111" s="132"/>
      <c r="C111" s="133"/>
      <c r="D111" s="246" t="s">
        <v>127</v>
      </c>
      <c r="E111" s="247"/>
      <c r="F111" s="247"/>
      <c r="G111" s="133"/>
      <c r="H111" s="133"/>
      <c r="I111" s="133"/>
      <c r="J111" s="135">
        <v>0</v>
      </c>
      <c r="K111" s="133"/>
      <c r="L111" s="136"/>
      <c r="M111" s="137"/>
      <c r="N111" s="138" t="s">
        <v>40</v>
      </c>
      <c r="O111" s="137"/>
      <c r="P111" s="137"/>
      <c r="Q111" s="137"/>
      <c r="R111" s="137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9" t="s">
        <v>126</v>
      </c>
      <c r="AZ111" s="137"/>
      <c r="BA111" s="137"/>
      <c r="BB111" s="137"/>
      <c r="BC111" s="137"/>
      <c r="BD111" s="137"/>
      <c r="BE111" s="140">
        <f t="shared" si="0"/>
        <v>0</v>
      </c>
      <c r="BF111" s="140">
        <f t="shared" si="1"/>
        <v>0</v>
      </c>
      <c r="BG111" s="140">
        <f t="shared" si="2"/>
        <v>0</v>
      </c>
      <c r="BH111" s="140">
        <f t="shared" si="3"/>
        <v>0</v>
      </c>
      <c r="BI111" s="140">
        <f t="shared" si="4"/>
        <v>0</v>
      </c>
      <c r="BJ111" s="139" t="s">
        <v>87</v>
      </c>
      <c r="BK111" s="137"/>
      <c r="BL111" s="137"/>
      <c r="BM111" s="137"/>
    </row>
    <row r="112" spans="1:65" s="2" customFormat="1" ht="18" customHeight="1">
      <c r="A112" s="29"/>
      <c r="B112" s="132"/>
      <c r="C112" s="133"/>
      <c r="D112" s="246" t="s">
        <v>128</v>
      </c>
      <c r="E112" s="247"/>
      <c r="F112" s="247"/>
      <c r="G112" s="133"/>
      <c r="H112" s="133"/>
      <c r="I112" s="133"/>
      <c r="J112" s="135">
        <v>0</v>
      </c>
      <c r="K112" s="133"/>
      <c r="L112" s="136"/>
      <c r="M112" s="137"/>
      <c r="N112" s="138" t="s">
        <v>40</v>
      </c>
      <c r="O112" s="137"/>
      <c r="P112" s="137"/>
      <c r="Q112" s="137"/>
      <c r="R112" s="137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9" t="s">
        <v>126</v>
      </c>
      <c r="AZ112" s="137"/>
      <c r="BA112" s="137"/>
      <c r="BB112" s="137"/>
      <c r="BC112" s="137"/>
      <c r="BD112" s="137"/>
      <c r="BE112" s="140">
        <f t="shared" si="0"/>
        <v>0</v>
      </c>
      <c r="BF112" s="140">
        <f t="shared" si="1"/>
        <v>0</v>
      </c>
      <c r="BG112" s="140">
        <f t="shared" si="2"/>
        <v>0</v>
      </c>
      <c r="BH112" s="140">
        <f t="shared" si="3"/>
        <v>0</v>
      </c>
      <c r="BI112" s="140">
        <f t="shared" si="4"/>
        <v>0</v>
      </c>
      <c r="BJ112" s="139" t="s">
        <v>87</v>
      </c>
      <c r="BK112" s="137"/>
      <c r="BL112" s="137"/>
      <c r="BM112" s="137"/>
    </row>
    <row r="113" spans="1:65" s="2" customFormat="1" ht="18" customHeight="1">
      <c r="A113" s="29"/>
      <c r="B113" s="132"/>
      <c r="C113" s="133"/>
      <c r="D113" s="246" t="s">
        <v>129</v>
      </c>
      <c r="E113" s="247"/>
      <c r="F113" s="247"/>
      <c r="G113" s="133"/>
      <c r="H113" s="133"/>
      <c r="I113" s="133"/>
      <c r="J113" s="135">
        <v>0</v>
      </c>
      <c r="K113" s="133"/>
      <c r="L113" s="136"/>
      <c r="M113" s="137"/>
      <c r="N113" s="138" t="s">
        <v>40</v>
      </c>
      <c r="O113" s="137"/>
      <c r="P113" s="137"/>
      <c r="Q113" s="137"/>
      <c r="R113" s="137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9" t="s">
        <v>126</v>
      </c>
      <c r="AZ113" s="137"/>
      <c r="BA113" s="137"/>
      <c r="BB113" s="137"/>
      <c r="BC113" s="137"/>
      <c r="BD113" s="137"/>
      <c r="BE113" s="140">
        <f t="shared" si="0"/>
        <v>0</v>
      </c>
      <c r="BF113" s="140">
        <f t="shared" si="1"/>
        <v>0</v>
      </c>
      <c r="BG113" s="140">
        <f t="shared" si="2"/>
        <v>0</v>
      </c>
      <c r="BH113" s="140">
        <f t="shared" si="3"/>
        <v>0</v>
      </c>
      <c r="BI113" s="140">
        <f t="shared" si="4"/>
        <v>0</v>
      </c>
      <c r="BJ113" s="139" t="s">
        <v>87</v>
      </c>
      <c r="BK113" s="137"/>
      <c r="BL113" s="137"/>
      <c r="BM113" s="137"/>
    </row>
    <row r="114" spans="1:65" s="2" customFormat="1" ht="18" customHeight="1">
      <c r="A114" s="29"/>
      <c r="B114" s="132"/>
      <c r="C114" s="133"/>
      <c r="D114" s="246" t="s">
        <v>130</v>
      </c>
      <c r="E114" s="247"/>
      <c r="F114" s="247"/>
      <c r="G114" s="133"/>
      <c r="H114" s="133"/>
      <c r="I114" s="133"/>
      <c r="J114" s="135">
        <v>0</v>
      </c>
      <c r="K114" s="133"/>
      <c r="L114" s="136"/>
      <c r="M114" s="137"/>
      <c r="N114" s="138" t="s">
        <v>40</v>
      </c>
      <c r="O114" s="137"/>
      <c r="P114" s="137"/>
      <c r="Q114" s="137"/>
      <c r="R114" s="137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9" t="s">
        <v>126</v>
      </c>
      <c r="AZ114" s="137"/>
      <c r="BA114" s="137"/>
      <c r="BB114" s="137"/>
      <c r="BC114" s="137"/>
      <c r="BD114" s="137"/>
      <c r="BE114" s="140">
        <f t="shared" si="0"/>
        <v>0</v>
      </c>
      <c r="BF114" s="140">
        <f t="shared" si="1"/>
        <v>0</v>
      </c>
      <c r="BG114" s="140">
        <f t="shared" si="2"/>
        <v>0</v>
      </c>
      <c r="BH114" s="140">
        <f t="shared" si="3"/>
        <v>0</v>
      </c>
      <c r="BI114" s="140">
        <f t="shared" si="4"/>
        <v>0</v>
      </c>
      <c r="BJ114" s="139" t="s">
        <v>87</v>
      </c>
      <c r="BK114" s="137"/>
      <c r="BL114" s="137"/>
      <c r="BM114" s="137"/>
    </row>
    <row r="115" spans="1:65" s="2" customFormat="1" ht="18" customHeight="1">
      <c r="A115" s="29"/>
      <c r="B115" s="132"/>
      <c r="C115" s="133"/>
      <c r="D115" s="134" t="s">
        <v>131</v>
      </c>
      <c r="E115" s="133"/>
      <c r="F115" s="133"/>
      <c r="G115" s="133"/>
      <c r="H115" s="133"/>
      <c r="I115" s="133"/>
      <c r="J115" s="135">
        <f>ROUND(J30*T115,2)</f>
        <v>0</v>
      </c>
      <c r="K115" s="133"/>
      <c r="L115" s="136"/>
      <c r="M115" s="137"/>
      <c r="N115" s="138" t="s">
        <v>40</v>
      </c>
      <c r="O115" s="137"/>
      <c r="P115" s="137"/>
      <c r="Q115" s="137"/>
      <c r="R115" s="137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9" t="s">
        <v>132</v>
      </c>
      <c r="AZ115" s="137"/>
      <c r="BA115" s="137"/>
      <c r="BB115" s="137"/>
      <c r="BC115" s="137"/>
      <c r="BD115" s="137"/>
      <c r="BE115" s="140">
        <f t="shared" si="0"/>
        <v>0</v>
      </c>
      <c r="BF115" s="140">
        <f t="shared" si="1"/>
        <v>0</v>
      </c>
      <c r="BG115" s="140">
        <f t="shared" si="2"/>
        <v>0</v>
      </c>
      <c r="BH115" s="140">
        <f t="shared" si="3"/>
        <v>0</v>
      </c>
      <c r="BI115" s="140">
        <f t="shared" si="4"/>
        <v>0</v>
      </c>
      <c r="BJ115" s="139" t="s">
        <v>87</v>
      </c>
      <c r="BK115" s="137"/>
      <c r="BL115" s="137"/>
      <c r="BM115" s="137"/>
    </row>
    <row r="116" spans="1:65" s="2" customFormat="1" ht="11.25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41" t="s">
        <v>133</v>
      </c>
      <c r="D117" s="111"/>
      <c r="E117" s="111"/>
      <c r="F117" s="111"/>
      <c r="G117" s="111"/>
      <c r="H117" s="111"/>
      <c r="I117" s="111"/>
      <c r="J117" s="142">
        <f>ROUND(J96+J109,2)</f>
        <v>0</v>
      </c>
      <c r="K117" s="111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134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26.25" customHeight="1">
      <c r="A126" s="29"/>
      <c r="B126" s="30"/>
      <c r="C126" s="29"/>
      <c r="D126" s="29"/>
      <c r="E126" s="242" t="str">
        <f>E7</f>
        <v>Modernizácia atletického oválu a vybudovanie ihriska pre malý futbal pri ZŠ Starozagorská 8, Košice</v>
      </c>
      <c r="F126" s="243"/>
      <c r="G126" s="243"/>
      <c r="H126" s="243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102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196" t="str">
        <f>E9</f>
        <v>03 -  SO 03 - Ihrisko s umelou trávou</v>
      </c>
      <c r="F128" s="244"/>
      <c r="G128" s="244"/>
      <c r="H128" s="244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>Košice</v>
      </c>
      <c r="G130" s="29"/>
      <c r="H130" s="29"/>
      <c r="I130" s="24" t="s">
        <v>20</v>
      </c>
      <c r="J130" s="55" t="str">
        <f>IF(J12="","",J12)</f>
        <v>25. 2. 2021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22</v>
      </c>
      <c r="D132" s="29"/>
      <c r="E132" s="29"/>
      <c r="F132" s="22" t="str">
        <f>E15</f>
        <v>Mesto Košice SNP 48/A, Košice</v>
      </c>
      <c r="G132" s="29"/>
      <c r="H132" s="29"/>
      <c r="I132" s="24" t="s">
        <v>28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26</v>
      </c>
      <c r="D133" s="29"/>
      <c r="E133" s="29"/>
      <c r="F133" s="22" t="str">
        <f>IF(E18="","",E18)</f>
        <v>Vyplň údaj</v>
      </c>
      <c r="G133" s="29"/>
      <c r="H133" s="29"/>
      <c r="I133" s="24" t="s">
        <v>32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43"/>
      <c r="B135" s="144"/>
      <c r="C135" s="145" t="s">
        <v>135</v>
      </c>
      <c r="D135" s="146" t="s">
        <v>59</v>
      </c>
      <c r="E135" s="146" t="s">
        <v>55</v>
      </c>
      <c r="F135" s="146" t="s">
        <v>56</v>
      </c>
      <c r="G135" s="146" t="s">
        <v>136</v>
      </c>
      <c r="H135" s="146" t="s">
        <v>137</v>
      </c>
      <c r="I135" s="146" t="s">
        <v>138</v>
      </c>
      <c r="J135" s="147" t="s">
        <v>110</v>
      </c>
      <c r="K135" s="148" t="s">
        <v>139</v>
      </c>
      <c r="L135" s="149"/>
      <c r="M135" s="62" t="s">
        <v>1</v>
      </c>
      <c r="N135" s="63" t="s">
        <v>38</v>
      </c>
      <c r="O135" s="63" t="s">
        <v>140</v>
      </c>
      <c r="P135" s="63" t="s">
        <v>141</v>
      </c>
      <c r="Q135" s="63" t="s">
        <v>142</v>
      </c>
      <c r="R135" s="63" t="s">
        <v>143</v>
      </c>
      <c r="S135" s="63" t="s">
        <v>144</v>
      </c>
      <c r="T135" s="64" t="s">
        <v>145</v>
      </c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</row>
    <row r="136" spans="1:65" s="2" customFormat="1" ht="22.9" customHeight="1">
      <c r="A136" s="29"/>
      <c r="B136" s="30"/>
      <c r="C136" s="69" t="s">
        <v>106</v>
      </c>
      <c r="D136" s="29"/>
      <c r="E136" s="29"/>
      <c r="F136" s="29"/>
      <c r="G136" s="29"/>
      <c r="H136" s="29"/>
      <c r="I136" s="29"/>
      <c r="J136" s="150">
        <f>BK136</f>
        <v>0</v>
      </c>
      <c r="K136" s="29"/>
      <c r="L136" s="30"/>
      <c r="M136" s="65"/>
      <c r="N136" s="56"/>
      <c r="O136" s="66"/>
      <c r="P136" s="151">
        <f>P137</f>
        <v>0</v>
      </c>
      <c r="Q136" s="66"/>
      <c r="R136" s="151">
        <f>R137</f>
        <v>0</v>
      </c>
      <c r="S136" s="66"/>
      <c r="T136" s="152">
        <f>T137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73</v>
      </c>
      <c r="AU136" s="14" t="s">
        <v>112</v>
      </c>
      <c r="BK136" s="153">
        <f>BK137</f>
        <v>0</v>
      </c>
    </row>
    <row r="137" spans="1:65" s="12" customFormat="1" ht="25.9" customHeight="1">
      <c r="B137" s="154"/>
      <c r="D137" s="155" t="s">
        <v>73</v>
      </c>
      <c r="E137" s="156" t="s">
        <v>146</v>
      </c>
      <c r="F137" s="156" t="s">
        <v>147</v>
      </c>
      <c r="I137" s="157"/>
      <c r="J137" s="158">
        <f>BK137</f>
        <v>0</v>
      </c>
      <c r="L137" s="154"/>
      <c r="M137" s="159"/>
      <c r="N137" s="160"/>
      <c r="O137" s="160"/>
      <c r="P137" s="161">
        <f>P138+P158+P179+P186+P194+P208+P213+P215+P219</f>
        <v>0</v>
      </c>
      <c r="Q137" s="160"/>
      <c r="R137" s="161">
        <f>R138+R158+R179+R186+R194+R208+R213+R215+R219</f>
        <v>0</v>
      </c>
      <c r="S137" s="160"/>
      <c r="T137" s="162">
        <f>T138+T158+T179+T186+T194+T208+T213+T215+T219</f>
        <v>0</v>
      </c>
      <c r="AR137" s="155" t="s">
        <v>81</v>
      </c>
      <c r="AT137" s="163" t="s">
        <v>73</v>
      </c>
      <c r="AU137" s="163" t="s">
        <v>74</v>
      </c>
      <c r="AY137" s="155" t="s">
        <v>148</v>
      </c>
      <c r="BK137" s="164">
        <f>BK138+BK158+BK179+BK186+BK194+BK208+BK213+BK215+BK219</f>
        <v>0</v>
      </c>
    </row>
    <row r="138" spans="1:65" s="12" customFormat="1" ht="22.9" customHeight="1">
      <c r="B138" s="154"/>
      <c r="D138" s="155" t="s">
        <v>73</v>
      </c>
      <c r="E138" s="165" t="s">
        <v>81</v>
      </c>
      <c r="F138" s="165" t="s">
        <v>149</v>
      </c>
      <c r="I138" s="157"/>
      <c r="J138" s="166">
        <f>BK138</f>
        <v>0</v>
      </c>
      <c r="L138" s="154"/>
      <c r="M138" s="159"/>
      <c r="N138" s="160"/>
      <c r="O138" s="160"/>
      <c r="P138" s="161">
        <f>SUM(P139:P157)</f>
        <v>0</v>
      </c>
      <c r="Q138" s="160"/>
      <c r="R138" s="161">
        <f>SUM(R139:R157)</f>
        <v>0</v>
      </c>
      <c r="S138" s="160"/>
      <c r="T138" s="162">
        <f>SUM(T139:T157)</f>
        <v>0</v>
      </c>
      <c r="AR138" s="155" t="s">
        <v>81</v>
      </c>
      <c r="AT138" s="163" t="s">
        <v>73</v>
      </c>
      <c r="AU138" s="163" t="s">
        <v>81</v>
      </c>
      <c r="AY138" s="155" t="s">
        <v>148</v>
      </c>
      <c r="BK138" s="164">
        <f>SUM(BK139:BK157)</f>
        <v>0</v>
      </c>
    </row>
    <row r="139" spans="1:65" s="2" customFormat="1" ht="24.2" customHeight="1">
      <c r="A139" s="29"/>
      <c r="B139" s="132"/>
      <c r="C139" s="167" t="s">
        <v>81</v>
      </c>
      <c r="D139" s="167" t="s">
        <v>150</v>
      </c>
      <c r="E139" s="168" t="s">
        <v>161</v>
      </c>
      <c r="F139" s="169" t="s">
        <v>162</v>
      </c>
      <c r="G139" s="170" t="s">
        <v>163</v>
      </c>
      <c r="H139" s="171">
        <v>663.76099999999997</v>
      </c>
      <c r="I139" s="172"/>
      <c r="J139" s="171">
        <f t="shared" ref="J139:J157" si="5">ROUND(I139*H139,3)</f>
        <v>0</v>
      </c>
      <c r="K139" s="173"/>
      <c r="L139" s="30"/>
      <c r="M139" s="174" t="s">
        <v>1</v>
      </c>
      <c r="N139" s="175" t="s">
        <v>40</v>
      </c>
      <c r="O139" s="58"/>
      <c r="P139" s="176">
        <f t="shared" ref="P139:P157" si="6">O139*H139</f>
        <v>0</v>
      </c>
      <c r="Q139" s="176">
        <v>0</v>
      </c>
      <c r="R139" s="176">
        <f t="shared" ref="R139:R157" si="7">Q139*H139</f>
        <v>0</v>
      </c>
      <c r="S139" s="176">
        <v>0</v>
      </c>
      <c r="T139" s="177">
        <f t="shared" ref="T139:T157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8" t="s">
        <v>154</v>
      </c>
      <c r="AT139" s="178" t="s">
        <v>150</v>
      </c>
      <c r="AU139" s="178" t="s">
        <v>87</v>
      </c>
      <c r="AY139" s="14" t="s">
        <v>148</v>
      </c>
      <c r="BE139" s="179">
        <f t="shared" ref="BE139:BE157" si="9">IF(N139="základná",J139,0)</f>
        <v>0</v>
      </c>
      <c r="BF139" s="179">
        <f t="shared" ref="BF139:BF157" si="10">IF(N139="znížená",J139,0)</f>
        <v>0</v>
      </c>
      <c r="BG139" s="179">
        <f t="shared" ref="BG139:BG157" si="11">IF(N139="zákl. prenesená",J139,0)</f>
        <v>0</v>
      </c>
      <c r="BH139" s="179">
        <f t="shared" ref="BH139:BH157" si="12">IF(N139="zníž. prenesená",J139,0)</f>
        <v>0</v>
      </c>
      <c r="BI139" s="179">
        <f t="shared" ref="BI139:BI157" si="13">IF(N139="nulová",J139,0)</f>
        <v>0</v>
      </c>
      <c r="BJ139" s="14" t="s">
        <v>87</v>
      </c>
      <c r="BK139" s="180">
        <f t="shared" ref="BK139:BK157" si="14">ROUND(I139*H139,3)</f>
        <v>0</v>
      </c>
      <c r="BL139" s="14" t="s">
        <v>154</v>
      </c>
      <c r="BM139" s="178" t="s">
        <v>87</v>
      </c>
    </row>
    <row r="140" spans="1:65" s="2" customFormat="1" ht="24.2" customHeight="1">
      <c r="A140" s="29"/>
      <c r="B140" s="132"/>
      <c r="C140" s="167" t="s">
        <v>87</v>
      </c>
      <c r="D140" s="167" t="s">
        <v>150</v>
      </c>
      <c r="E140" s="168" t="s">
        <v>636</v>
      </c>
      <c r="F140" s="169" t="s">
        <v>637</v>
      </c>
      <c r="G140" s="170" t="s">
        <v>163</v>
      </c>
      <c r="H140" s="171">
        <v>199.12799999999999</v>
      </c>
      <c r="I140" s="172"/>
      <c r="J140" s="171">
        <f t="shared" si="5"/>
        <v>0</v>
      </c>
      <c r="K140" s="173"/>
      <c r="L140" s="30"/>
      <c r="M140" s="174" t="s">
        <v>1</v>
      </c>
      <c r="N140" s="175" t="s">
        <v>40</v>
      </c>
      <c r="O140" s="58"/>
      <c r="P140" s="176">
        <f t="shared" si="6"/>
        <v>0</v>
      </c>
      <c r="Q140" s="176">
        <v>0</v>
      </c>
      <c r="R140" s="176">
        <f t="shared" si="7"/>
        <v>0</v>
      </c>
      <c r="S140" s="176">
        <v>0</v>
      </c>
      <c r="T140" s="177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8" t="s">
        <v>154</v>
      </c>
      <c r="AT140" s="178" t="s">
        <v>150</v>
      </c>
      <c r="AU140" s="178" t="s">
        <v>87</v>
      </c>
      <c r="AY140" s="14" t="s">
        <v>148</v>
      </c>
      <c r="BE140" s="179">
        <f t="shared" si="9"/>
        <v>0</v>
      </c>
      <c r="BF140" s="179">
        <f t="shared" si="10"/>
        <v>0</v>
      </c>
      <c r="BG140" s="179">
        <f t="shared" si="11"/>
        <v>0</v>
      </c>
      <c r="BH140" s="179">
        <f t="shared" si="12"/>
        <v>0</v>
      </c>
      <c r="BI140" s="179">
        <f t="shared" si="13"/>
        <v>0</v>
      </c>
      <c r="BJ140" s="14" t="s">
        <v>87</v>
      </c>
      <c r="BK140" s="180">
        <f t="shared" si="14"/>
        <v>0</v>
      </c>
      <c r="BL140" s="14" t="s">
        <v>154</v>
      </c>
      <c r="BM140" s="178" t="s">
        <v>154</v>
      </c>
    </row>
    <row r="141" spans="1:65" s="2" customFormat="1" ht="24.2" customHeight="1">
      <c r="A141" s="29"/>
      <c r="B141" s="132"/>
      <c r="C141" s="167" t="s">
        <v>160</v>
      </c>
      <c r="D141" s="167" t="s">
        <v>150</v>
      </c>
      <c r="E141" s="168" t="s">
        <v>638</v>
      </c>
      <c r="F141" s="169" t="s">
        <v>639</v>
      </c>
      <c r="G141" s="170" t="s">
        <v>163</v>
      </c>
      <c r="H141" s="171">
        <v>232.65</v>
      </c>
      <c r="I141" s="172"/>
      <c r="J141" s="171">
        <f t="shared" si="5"/>
        <v>0</v>
      </c>
      <c r="K141" s="173"/>
      <c r="L141" s="30"/>
      <c r="M141" s="174" t="s">
        <v>1</v>
      </c>
      <c r="N141" s="175" t="s">
        <v>40</v>
      </c>
      <c r="O141" s="58"/>
      <c r="P141" s="176">
        <f t="shared" si="6"/>
        <v>0</v>
      </c>
      <c r="Q141" s="176">
        <v>0</v>
      </c>
      <c r="R141" s="176">
        <f t="shared" si="7"/>
        <v>0</v>
      </c>
      <c r="S141" s="176">
        <v>0</v>
      </c>
      <c r="T141" s="177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8" t="s">
        <v>154</v>
      </c>
      <c r="AT141" s="178" t="s">
        <v>150</v>
      </c>
      <c r="AU141" s="178" t="s">
        <v>87</v>
      </c>
      <c r="AY141" s="14" t="s">
        <v>148</v>
      </c>
      <c r="BE141" s="179">
        <f t="shared" si="9"/>
        <v>0</v>
      </c>
      <c r="BF141" s="179">
        <f t="shared" si="10"/>
        <v>0</v>
      </c>
      <c r="BG141" s="179">
        <f t="shared" si="11"/>
        <v>0</v>
      </c>
      <c r="BH141" s="179">
        <f t="shared" si="12"/>
        <v>0</v>
      </c>
      <c r="BI141" s="179">
        <f t="shared" si="13"/>
        <v>0</v>
      </c>
      <c r="BJ141" s="14" t="s">
        <v>87</v>
      </c>
      <c r="BK141" s="180">
        <f t="shared" si="14"/>
        <v>0</v>
      </c>
      <c r="BL141" s="14" t="s">
        <v>154</v>
      </c>
      <c r="BM141" s="178" t="s">
        <v>172</v>
      </c>
    </row>
    <row r="142" spans="1:65" s="2" customFormat="1" ht="24.2" customHeight="1">
      <c r="A142" s="29"/>
      <c r="B142" s="132"/>
      <c r="C142" s="167" t="s">
        <v>154</v>
      </c>
      <c r="D142" s="167" t="s">
        <v>150</v>
      </c>
      <c r="E142" s="168" t="s">
        <v>640</v>
      </c>
      <c r="F142" s="169" t="s">
        <v>641</v>
      </c>
      <c r="G142" s="170" t="s">
        <v>163</v>
      </c>
      <c r="H142" s="171">
        <v>69.795000000000002</v>
      </c>
      <c r="I142" s="172"/>
      <c r="J142" s="171">
        <f t="shared" si="5"/>
        <v>0</v>
      </c>
      <c r="K142" s="173"/>
      <c r="L142" s="30"/>
      <c r="M142" s="174" t="s">
        <v>1</v>
      </c>
      <c r="N142" s="175" t="s">
        <v>40</v>
      </c>
      <c r="O142" s="58"/>
      <c r="P142" s="176">
        <f t="shared" si="6"/>
        <v>0</v>
      </c>
      <c r="Q142" s="176">
        <v>0</v>
      </c>
      <c r="R142" s="176">
        <f t="shared" si="7"/>
        <v>0</v>
      </c>
      <c r="S142" s="176">
        <v>0</v>
      </c>
      <c r="T142" s="177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8" t="s">
        <v>154</v>
      </c>
      <c r="AT142" s="178" t="s">
        <v>150</v>
      </c>
      <c r="AU142" s="178" t="s">
        <v>87</v>
      </c>
      <c r="AY142" s="14" t="s">
        <v>148</v>
      </c>
      <c r="BE142" s="179">
        <f t="shared" si="9"/>
        <v>0</v>
      </c>
      <c r="BF142" s="179">
        <f t="shared" si="10"/>
        <v>0</v>
      </c>
      <c r="BG142" s="179">
        <f t="shared" si="11"/>
        <v>0</v>
      </c>
      <c r="BH142" s="179">
        <f t="shared" si="12"/>
        <v>0</v>
      </c>
      <c r="BI142" s="179">
        <f t="shared" si="13"/>
        <v>0</v>
      </c>
      <c r="BJ142" s="14" t="s">
        <v>87</v>
      </c>
      <c r="BK142" s="180">
        <f t="shared" si="14"/>
        <v>0</v>
      </c>
      <c r="BL142" s="14" t="s">
        <v>154</v>
      </c>
      <c r="BM142" s="178" t="s">
        <v>180</v>
      </c>
    </row>
    <row r="143" spans="1:65" s="2" customFormat="1" ht="21.75" customHeight="1">
      <c r="A143" s="29"/>
      <c r="B143" s="132"/>
      <c r="C143" s="167" t="s">
        <v>168</v>
      </c>
      <c r="D143" s="167" t="s">
        <v>150</v>
      </c>
      <c r="E143" s="168" t="s">
        <v>165</v>
      </c>
      <c r="F143" s="169" t="s">
        <v>166</v>
      </c>
      <c r="G143" s="170" t="s">
        <v>163</v>
      </c>
      <c r="H143" s="171">
        <v>1.7929999999999999</v>
      </c>
      <c r="I143" s="172"/>
      <c r="J143" s="171">
        <f t="shared" si="5"/>
        <v>0</v>
      </c>
      <c r="K143" s="173"/>
      <c r="L143" s="30"/>
      <c r="M143" s="174" t="s">
        <v>1</v>
      </c>
      <c r="N143" s="175" t="s">
        <v>40</v>
      </c>
      <c r="O143" s="58"/>
      <c r="P143" s="176">
        <f t="shared" si="6"/>
        <v>0</v>
      </c>
      <c r="Q143" s="176">
        <v>0</v>
      </c>
      <c r="R143" s="176">
        <f t="shared" si="7"/>
        <v>0</v>
      </c>
      <c r="S143" s="176">
        <v>0</v>
      </c>
      <c r="T143" s="177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8" t="s">
        <v>154</v>
      </c>
      <c r="AT143" s="178" t="s">
        <v>150</v>
      </c>
      <c r="AU143" s="178" t="s">
        <v>87</v>
      </c>
      <c r="AY143" s="14" t="s">
        <v>148</v>
      </c>
      <c r="BE143" s="179">
        <f t="shared" si="9"/>
        <v>0</v>
      </c>
      <c r="BF143" s="179">
        <f t="shared" si="10"/>
        <v>0</v>
      </c>
      <c r="BG143" s="179">
        <f t="shared" si="11"/>
        <v>0</v>
      </c>
      <c r="BH143" s="179">
        <f t="shared" si="12"/>
        <v>0</v>
      </c>
      <c r="BI143" s="179">
        <f t="shared" si="13"/>
        <v>0</v>
      </c>
      <c r="BJ143" s="14" t="s">
        <v>87</v>
      </c>
      <c r="BK143" s="180">
        <f t="shared" si="14"/>
        <v>0</v>
      </c>
      <c r="BL143" s="14" t="s">
        <v>154</v>
      </c>
      <c r="BM143" s="178" t="s">
        <v>188</v>
      </c>
    </row>
    <row r="144" spans="1:65" s="2" customFormat="1" ht="37.9" customHeight="1">
      <c r="A144" s="29"/>
      <c r="B144" s="132"/>
      <c r="C144" s="167" t="s">
        <v>172</v>
      </c>
      <c r="D144" s="167" t="s">
        <v>150</v>
      </c>
      <c r="E144" s="168" t="s">
        <v>642</v>
      </c>
      <c r="F144" s="169" t="s">
        <v>643</v>
      </c>
      <c r="G144" s="170" t="s">
        <v>163</v>
      </c>
      <c r="H144" s="171">
        <v>0.53800000000000003</v>
      </c>
      <c r="I144" s="172"/>
      <c r="J144" s="171">
        <f t="shared" si="5"/>
        <v>0</v>
      </c>
      <c r="K144" s="173"/>
      <c r="L144" s="30"/>
      <c r="M144" s="174" t="s">
        <v>1</v>
      </c>
      <c r="N144" s="175" t="s">
        <v>40</v>
      </c>
      <c r="O144" s="58"/>
      <c r="P144" s="176">
        <f t="shared" si="6"/>
        <v>0</v>
      </c>
      <c r="Q144" s="176">
        <v>0</v>
      </c>
      <c r="R144" s="176">
        <f t="shared" si="7"/>
        <v>0</v>
      </c>
      <c r="S144" s="176">
        <v>0</v>
      </c>
      <c r="T144" s="177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8" t="s">
        <v>154</v>
      </c>
      <c r="AT144" s="178" t="s">
        <v>150</v>
      </c>
      <c r="AU144" s="178" t="s">
        <v>87</v>
      </c>
      <c r="AY144" s="14" t="s">
        <v>148</v>
      </c>
      <c r="BE144" s="179">
        <f t="shared" si="9"/>
        <v>0</v>
      </c>
      <c r="BF144" s="179">
        <f t="shared" si="10"/>
        <v>0</v>
      </c>
      <c r="BG144" s="179">
        <f t="shared" si="11"/>
        <v>0</v>
      </c>
      <c r="BH144" s="179">
        <f t="shared" si="12"/>
        <v>0</v>
      </c>
      <c r="BI144" s="179">
        <f t="shared" si="13"/>
        <v>0</v>
      </c>
      <c r="BJ144" s="14" t="s">
        <v>87</v>
      </c>
      <c r="BK144" s="180">
        <f t="shared" si="14"/>
        <v>0</v>
      </c>
      <c r="BL144" s="14" t="s">
        <v>154</v>
      </c>
      <c r="BM144" s="178" t="s">
        <v>196</v>
      </c>
    </row>
    <row r="145" spans="1:65" s="2" customFormat="1" ht="24.2" customHeight="1">
      <c r="A145" s="29"/>
      <c r="B145" s="132"/>
      <c r="C145" s="167" t="s">
        <v>176</v>
      </c>
      <c r="D145" s="167" t="s">
        <v>150</v>
      </c>
      <c r="E145" s="168" t="s">
        <v>644</v>
      </c>
      <c r="F145" s="169" t="s">
        <v>645</v>
      </c>
      <c r="G145" s="170" t="s">
        <v>163</v>
      </c>
      <c r="H145" s="171">
        <v>136.08799999999999</v>
      </c>
      <c r="I145" s="172"/>
      <c r="J145" s="171">
        <f t="shared" si="5"/>
        <v>0</v>
      </c>
      <c r="K145" s="173"/>
      <c r="L145" s="30"/>
      <c r="M145" s="174" t="s">
        <v>1</v>
      </c>
      <c r="N145" s="175" t="s">
        <v>40</v>
      </c>
      <c r="O145" s="58"/>
      <c r="P145" s="176">
        <f t="shared" si="6"/>
        <v>0</v>
      </c>
      <c r="Q145" s="176">
        <v>0</v>
      </c>
      <c r="R145" s="176">
        <f t="shared" si="7"/>
        <v>0</v>
      </c>
      <c r="S145" s="176">
        <v>0</v>
      </c>
      <c r="T145" s="177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8" t="s">
        <v>154</v>
      </c>
      <c r="AT145" s="178" t="s">
        <v>150</v>
      </c>
      <c r="AU145" s="178" t="s">
        <v>87</v>
      </c>
      <c r="AY145" s="14" t="s">
        <v>148</v>
      </c>
      <c r="BE145" s="179">
        <f t="shared" si="9"/>
        <v>0</v>
      </c>
      <c r="BF145" s="179">
        <f t="shared" si="10"/>
        <v>0</v>
      </c>
      <c r="BG145" s="179">
        <f t="shared" si="11"/>
        <v>0</v>
      </c>
      <c r="BH145" s="179">
        <f t="shared" si="12"/>
        <v>0</v>
      </c>
      <c r="BI145" s="179">
        <f t="shared" si="13"/>
        <v>0</v>
      </c>
      <c r="BJ145" s="14" t="s">
        <v>87</v>
      </c>
      <c r="BK145" s="180">
        <f t="shared" si="14"/>
        <v>0</v>
      </c>
      <c r="BL145" s="14" t="s">
        <v>154</v>
      </c>
      <c r="BM145" s="178" t="s">
        <v>206</v>
      </c>
    </row>
    <row r="146" spans="1:65" s="2" customFormat="1" ht="37.9" customHeight="1">
      <c r="A146" s="29"/>
      <c r="B146" s="132"/>
      <c r="C146" s="167" t="s">
        <v>180</v>
      </c>
      <c r="D146" s="167" t="s">
        <v>150</v>
      </c>
      <c r="E146" s="168" t="s">
        <v>646</v>
      </c>
      <c r="F146" s="169" t="s">
        <v>647</v>
      </c>
      <c r="G146" s="170" t="s">
        <v>163</v>
      </c>
      <c r="H146" s="171">
        <v>40.802</v>
      </c>
      <c r="I146" s="172"/>
      <c r="J146" s="171">
        <f t="shared" si="5"/>
        <v>0</v>
      </c>
      <c r="K146" s="173"/>
      <c r="L146" s="30"/>
      <c r="M146" s="174" t="s">
        <v>1</v>
      </c>
      <c r="N146" s="175" t="s">
        <v>40</v>
      </c>
      <c r="O146" s="58"/>
      <c r="P146" s="176">
        <f t="shared" si="6"/>
        <v>0</v>
      </c>
      <c r="Q146" s="176">
        <v>0</v>
      </c>
      <c r="R146" s="176">
        <f t="shared" si="7"/>
        <v>0</v>
      </c>
      <c r="S146" s="176">
        <v>0</v>
      </c>
      <c r="T146" s="177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8" t="s">
        <v>154</v>
      </c>
      <c r="AT146" s="178" t="s">
        <v>150</v>
      </c>
      <c r="AU146" s="178" t="s">
        <v>87</v>
      </c>
      <c r="AY146" s="14" t="s">
        <v>148</v>
      </c>
      <c r="BE146" s="179">
        <f t="shared" si="9"/>
        <v>0</v>
      </c>
      <c r="BF146" s="179">
        <f t="shared" si="10"/>
        <v>0</v>
      </c>
      <c r="BG146" s="179">
        <f t="shared" si="11"/>
        <v>0</v>
      </c>
      <c r="BH146" s="179">
        <f t="shared" si="12"/>
        <v>0</v>
      </c>
      <c r="BI146" s="179">
        <f t="shared" si="13"/>
        <v>0</v>
      </c>
      <c r="BJ146" s="14" t="s">
        <v>87</v>
      </c>
      <c r="BK146" s="180">
        <f t="shared" si="14"/>
        <v>0</v>
      </c>
      <c r="BL146" s="14" t="s">
        <v>154</v>
      </c>
      <c r="BM146" s="178" t="s">
        <v>214</v>
      </c>
    </row>
    <row r="147" spans="1:65" s="2" customFormat="1" ht="24.2" customHeight="1">
      <c r="A147" s="29"/>
      <c r="B147" s="132"/>
      <c r="C147" s="167" t="s">
        <v>184</v>
      </c>
      <c r="D147" s="167" t="s">
        <v>150</v>
      </c>
      <c r="E147" s="168" t="s">
        <v>648</v>
      </c>
      <c r="F147" s="169" t="s">
        <v>649</v>
      </c>
      <c r="G147" s="170" t="s">
        <v>158</v>
      </c>
      <c r="H147" s="171">
        <v>678</v>
      </c>
      <c r="I147" s="172"/>
      <c r="J147" s="171">
        <f t="shared" si="5"/>
        <v>0</v>
      </c>
      <c r="K147" s="173"/>
      <c r="L147" s="30"/>
      <c r="M147" s="174" t="s">
        <v>1</v>
      </c>
      <c r="N147" s="175" t="s">
        <v>40</v>
      </c>
      <c r="O147" s="58"/>
      <c r="P147" s="176">
        <f t="shared" si="6"/>
        <v>0</v>
      </c>
      <c r="Q147" s="176">
        <v>0</v>
      </c>
      <c r="R147" s="176">
        <f t="shared" si="7"/>
        <v>0</v>
      </c>
      <c r="S147" s="176">
        <v>0</v>
      </c>
      <c r="T147" s="177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8" t="s">
        <v>154</v>
      </c>
      <c r="AT147" s="178" t="s">
        <v>150</v>
      </c>
      <c r="AU147" s="178" t="s">
        <v>87</v>
      </c>
      <c r="AY147" s="14" t="s">
        <v>148</v>
      </c>
      <c r="BE147" s="179">
        <f t="shared" si="9"/>
        <v>0</v>
      </c>
      <c r="BF147" s="179">
        <f t="shared" si="10"/>
        <v>0</v>
      </c>
      <c r="BG147" s="179">
        <f t="shared" si="11"/>
        <v>0</v>
      </c>
      <c r="BH147" s="179">
        <f t="shared" si="12"/>
        <v>0</v>
      </c>
      <c r="BI147" s="179">
        <f t="shared" si="13"/>
        <v>0</v>
      </c>
      <c r="BJ147" s="14" t="s">
        <v>87</v>
      </c>
      <c r="BK147" s="180">
        <f t="shared" si="14"/>
        <v>0</v>
      </c>
      <c r="BL147" s="14" t="s">
        <v>154</v>
      </c>
      <c r="BM147" s="178" t="s">
        <v>222</v>
      </c>
    </row>
    <row r="148" spans="1:65" s="2" customFormat="1" ht="16.5" customHeight="1">
      <c r="A148" s="29"/>
      <c r="B148" s="132"/>
      <c r="C148" s="167" t="s">
        <v>188</v>
      </c>
      <c r="D148" s="167" t="s">
        <v>150</v>
      </c>
      <c r="E148" s="168" t="s">
        <v>650</v>
      </c>
      <c r="F148" s="169" t="s">
        <v>651</v>
      </c>
      <c r="G148" s="170" t="s">
        <v>163</v>
      </c>
      <c r="H148" s="171">
        <v>14.904</v>
      </c>
      <c r="I148" s="172"/>
      <c r="J148" s="171">
        <f t="shared" si="5"/>
        <v>0</v>
      </c>
      <c r="K148" s="173"/>
      <c r="L148" s="30"/>
      <c r="M148" s="174" t="s">
        <v>1</v>
      </c>
      <c r="N148" s="175" t="s">
        <v>40</v>
      </c>
      <c r="O148" s="58"/>
      <c r="P148" s="176">
        <f t="shared" si="6"/>
        <v>0</v>
      </c>
      <c r="Q148" s="176">
        <v>0</v>
      </c>
      <c r="R148" s="176">
        <f t="shared" si="7"/>
        <v>0</v>
      </c>
      <c r="S148" s="176">
        <v>0</v>
      </c>
      <c r="T148" s="177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8" t="s">
        <v>154</v>
      </c>
      <c r="AT148" s="178" t="s">
        <v>150</v>
      </c>
      <c r="AU148" s="178" t="s">
        <v>87</v>
      </c>
      <c r="AY148" s="14" t="s">
        <v>148</v>
      </c>
      <c r="BE148" s="179">
        <f t="shared" si="9"/>
        <v>0</v>
      </c>
      <c r="BF148" s="179">
        <f t="shared" si="10"/>
        <v>0</v>
      </c>
      <c r="BG148" s="179">
        <f t="shared" si="11"/>
        <v>0</v>
      </c>
      <c r="BH148" s="179">
        <f t="shared" si="12"/>
        <v>0</v>
      </c>
      <c r="BI148" s="179">
        <f t="shared" si="13"/>
        <v>0</v>
      </c>
      <c r="BJ148" s="14" t="s">
        <v>87</v>
      </c>
      <c r="BK148" s="180">
        <f t="shared" si="14"/>
        <v>0</v>
      </c>
      <c r="BL148" s="14" t="s">
        <v>154</v>
      </c>
      <c r="BM148" s="178" t="s">
        <v>7</v>
      </c>
    </row>
    <row r="149" spans="1:65" s="2" customFormat="1" ht="24.2" customHeight="1">
      <c r="A149" s="29"/>
      <c r="B149" s="132"/>
      <c r="C149" s="167" t="s">
        <v>192</v>
      </c>
      <c r="D149" s="167" t="s">
        <v>150</v>
      </c>
      <c r="E149" s="168" t="s">
        <v>652</v>
      </c>
      <c r="F149" s="169" t="s">
        <v>653</v>
      </c>
      <c r="G149" s="170" t="s">
        <v>163</v>
      </c>
      <c r="H149" s="171">
        <v>4.4710000000000001</v>
      </c>
      <c r="I149" s="172"/>
      <c r="J149" s="171">
        <f t="shared" si="5"/>
        <v>0</v>
      </c>
      <c r="K149" s="173"/>
      <c r="L149" s="30"/>
      <c r="M149" s="174" t="s">
        <v>1</v>
      </c>
      <c r="N149" s="175" t="s">
        <v>40</v>
      </c>
      <c r="O149" s="58"/>
      <c r="P149" s="176">
        <f t="shared" si="6"/>
        <v>0</v>
      </c>
      <c r="Q149" s="176">
        <v>0</v>
      </c>
      <c r="R149" s="176">
        <f t="shared" si="7"/>
        <v>0</v>
      </c>
      <c r="S149" s="176">
        <v>0</v>
      </c>
      <c r="T149" s="177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8" t="s">
        <v>154</v>
      </c>
      <c r="AT149" s="178" t="s">
        <v>150</v>
      </c>
      <c r="AU149" s="178" t="s">
        <v>87</v>
      </c>
      <c r="AY149" s="14" t="s">
        <v>148</v>
      </c>
      <c r="BE149" s="179">
        <f t="shared" si="9"/>
        <v>0</v>
      </c>
      <c r="BF149" s="179">
        <f t="shared" si="10"/>
        <v>0</v>
      </c>
      <c r="BG149" s="179">
        <f t="shared" si="11"/>
        <v>0</v>
      </c>
      <c r="BH149" s="179">
        <f t="shared" si="12"/>
        <v>0</v>
      </c>
      <c r="BI149" s="179">
        <f t="shared" si="13"/>
        <v>0</v>
      </c>
      <c r="BJ149" s="14" t="s">
        <v>87</v>
      </c>
      <c r="BK149" s="180">
        <f t="shared" si="14"/>
        <v>0</v>
      </c>
      <c r="BL149" s="14" t="s">
        <v>154</v>
      </c>
      <c r="BM149" s="178" t="s">
        <v>239</v>
      </c>
    </row>
    <row r="150" spans="1:65" s="2" customFormat="1" ht="37.9" customHeight="1">
      <c r="A150" s="29"/>
      <c r="B150" s="132"/>
      <c r="C150" s="167" t="s">
        <v>196</v>
      </c>
      <c r="D150" s="167" t="s">
        <v>150</v>
      </c>
      <c r="E150" s="168" t="s">
        <v>654</v>
      </c>
      <c r="F150" s="169" t="s">
        <v>655</v>
      </c>
      <c r="G150" s="170" t="s">
        <v>163</v>
      </c>
      <c r="H150" s="171">
        <v>1020.67</v>
      </c>
      <c r="I150" s="172"/>
      <c r="J150" s="171">
        <f t="shared" si="5"/>
        <v>0</v>
      </c>
      <c r="K150" s="173"/>
      <c r="L150" s="30"/>
      <c r="M150" s="174" t="s">
        <v>1</v>
      </c>
      <c r="N150" s="175" t="s">
        <v>40</v>
      </c>
      <c r="O150" s="58"/>
      <c r="P150" s="176">
        <f t="shared" si="6"/>
        <v>0</v>
      </c>
      <c r="Q150" s="176">
        <v>0</v>
      </c>
      <c r="R150" s="176">
        <f t="shared" si="7"/>
        <v>0</v>
      </c>
      <c r="S150" s="176">
        <v>0</v>
      </c>
      <c r="T150" s="177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8" t="s">
        <v>154</v>
      </c>
      <c r="AT150" s="178" t="s">
        <v>150</v>
      </c>
      <c r="AU150" s="178" t="s">
        <v>87</v>
      </c>
      <c r="AY150" s="14" t="s">
        <v>148</v>
      </c>
      <c r="BE150" s="179">
        <f t="shared" si="9"/>
        <v>0</v>
      </c>
      <c r="BF150" s="179">
        <f t="shared" si="10"/>
        <v>0</v>
      </c>
      <c r="BG150" s="179">
        <f t="shared" si="11"/>
        <v>0</v>
      </c>
      <c r="BH150" s="179">
        <f t="shared" si="12"/>
        <v>0</v>
      </c>
      <c r="BI150" s="179">
        <f t="shared" si="13"/>
        <v>0</v>
      </c>
      <c r="BJ150" s="14" t="s">
        <v>87</v>
      </c>
      <c r="BK150" s="180">
        <f t="shared" si="14"/>
        <v>0</v>
      </c>
      <c r="BL150" s="14" t="s">
        <v>154</v>
      </c>
      <c r="BM150" s="178" t="s">
        <v>248</v>
      </c>
    </row>
    <row r="151" spans="1:65" s="2" customFormat="1" ht="24.2" customHeight="1">
      <c r="A151" s="29"/>
      <c r="B151" s="132"/>
      <c r="C151" s="167" t="s">
        <v>200</v>
      </c>
      <c r="D151" s="167" t="s">
        <v>150</v>
      </c>
      <c r="E151" s="168" t="s">
        <v>656</v>
      </c>
      <c r="F151" s="169" t="s">
        <v>657</v>
      </c>
      <c r="G151" s="170" t="s">
        <v>163</v>
      </c>
      <c r="H151" s="171">
        <v>1020.67</v>
      </c>
      <c r="I151" s="172"/>
      <c r="J151" s="171">
        <f t="shared" si="5"/>
        <v>0</v>
      </c>
      <c r="K151" s="173"/>
      <c r="L151" s="30"/>
      <c r="M151" s="174" t="s">
        <v>1</v>
      </c>
      <c r="N151" s="175" t="s">
        <v>40</v>
      </c>
      <c r="O151" s="58"/>
      <c r="P151" s="176">
        <f t="shared" si="6"/>
        <v>0</v>
      </c>
      <c r="Q151" s="176">
        <v>0</v>
      </c>
      <c r="R151" s="176">
        <f t="shared" si="7"/>
        <v>0</v>
      </c>
      <c r="S151" s="176">
        <v>0</v>
      </c>
      <c r="T151" s="177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8" t="s">
        <v>154</v>
      </c>
      <c r="AT151" s="178" t="s">
        <v>150</v>
      </c>
      <c r="AU151" s="178" t="s">
        <v>87</v>
      </c>
      <c r="AY151" s="14" t="s">
        <v>148</v>
      </c>
      <c r="BE151" s="179">
        <f t="shared" si="9"/>
        <v>0</v>
      </c>
      <c r="BF151" s="179">
        <f t="shared" si="10"/>
        <v>0</v>
      </c>
      <c r="BG151" s="179">
        <f t="shared" si="11"/>
        <v>0</v>
      </c>
      <c r="BH151" s="179">
        <f t="shared" si="12"/>
        <v>0</v>
      </c>
      <c r="BI151" s="179">
        <f t="shared" si="13"/>
        <v>0</v>
      </c>
      <c r="BJ151" s="14" t="s">
        <v>87</v>
      </c>
      <c r="BK151" s="180">
        <f t="shared" si="14"/>
        <v>0</v>
      </c>
      <c r="BL151" s="14" t="s">
        <v>154</v>
      </c>
      <c r="BM151" s="178" t="s">
        <v>256</v>
      </c>
    </row>
    <row r="152" spans="1:65" s="2" customFormat="1" ht="21.75" customHeight="1">
      <c r="A152" s="29"/>
      <c r="B152" s="132"/>
      <c r="C152" s="167" t="s">
        <v>206</v>
      </c>
      <c r="D152" s="167" t="s">
        <v>150</v>
      </c>
      <c r="E152" s="168" t="s">
        <v>658</v>
      </c>
      <c r="F152" s="169" t="s">
        <v>659</v>
      </c>
      <c r="G152" s="170" t="s">
        <v>163</v>
      </c>
      <c r="H152" s="171">
        <v>1020.67</v>
      </c>
      <c r="I152" s="172"/>
      <c r="J152" s="171">
        <f t="shared" si="5"/>
        <v>0</v>
      </c>
      <c r="K152" s="173"/>
      <c r="L152" s="30"/>
      <c r="M152" s="174" t="s">
        <v>1</v>
      </c>
      <c r="N152" s="175" t="s">
        <v>40</v>
      </c>
      <c r="O152" s="58"/>
      <c r="P152" s="176">
        <f t="shared" si="6"/>
        <v>0</v>
      </c>
      <c r="Q152" s="176">
        <v>0</v>
      </c>
      <c r="R152" s="176">
        <f t="shared" si="7"/>
        <v>0</v>
      </c>
      <c r="S152" s="176">
        <v>0</v>
      </c>
      <c r="T152" s="177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8" t="s">
        <v>154</v>
      </c>
      <c r="AT152" s="178" t="s">
        <v>150</v>
      </c>
      <c r="AU152" s="178" t="s">
        <v>87</v>
      </c>
      <c r="AY152" s="14" t="s">
        <v>148</v>
      </c>
      <c r="BE152" s="179">
        <f t="shared" si="9"/>
        <v>0</v>
      </c>
      <c r="BF152" s="179">
        <f t="shared" si="10"/>
        <v>0</v>
      </c>
      <c r="BG152" s="179">
        <f t="shared" si="11"/>
        <v>0</v>
      </c>
      <c r="BH152" s="179">
        <f t="shared" si="12"/>
        <v>0</v>
      </c>
      <c r="BI152" s="179">
        <f t="shared" si="13"/>
        <v>0</v>
      </c>
      <c r="BJ152" s="14" t="s">
        <v>87</v>
      </c>
      <c r="BK152" s="180">
        <f t="shared" si="14"/>
        <v>0</v>
      </c>
      <c r="BL152" s="14" t="s">
        <v>154</v>
      </c>
      <c r="BM152" s="178" t="s">
        <v>264</v>
      </c>
    </row>
    <row r="153" spans="1:65" s="2" customFormat="1" ht="24.2" customHeight="1">
      <c r="A153" s="29"/>
      <c r="B153" s="132"/>
      <c r="C153" s="167" t="s">
        <v>210</v>
      </c>
      <c r="D153" s="167" t="s">
        <v>150</v>
      </c>
      <c r="E153" s="168" t="s">
        <v>189</v>
      </c>
      <c r="F153" s="169" t="s">
        <v>190</v>
      </c>
      <c r="G153" s="170" t="s">
        <v>163</v>
      </c>
      <c r="H153" s="171">
        <v>1020.67</v>
      </c>
      <c r="I153" s="172"/>
      <c r="J153" s="171">
        <f t="shared" si="5"/>
        <v>0</v>
      </c>
      <c r="K153" s="173"/>
      <c r="L153" s="30"/>
      <c r="M153" s="174" t="s">
        <v>1</v>
      </c>
      <c r="N153" s="175" t="s">
        <v>40</v>
      </c>
      <c r="O153" s="58"/>
      <c r="P153" s="176">
        <f t="shared" si="6"/>
        <v>0</v>
      </c>
      <c r="Q153" s="176">
        <v>0</v>
      </c>
      <c r="R153" s="176">
        <f t="shared" si="7"/>
        <v>0</v>
      </c>
      <c r="S153" s="176">
        <v>0</v>
      </c>
      <c r="T153" s="177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8" t="s">
        <v>154</v>
      </c>
      <c r="AT153" s="178" t="s">
        <v>150</v>
      </c>
      <c r="AU153" s="178" t="s">
        <v>87</v>
      </c>
      <c r="AY153" s="14" t="s">
        <v>148</v>
      </c>
      <c r="BE153" s="179">
        <f t="shared" si="9"/>
        <v>0</v>
      </c>
      <c r="BF153" s="179">
        <f t="shared" si="10"/>
        <v>0</v>
      </c>
      <c r="BG153" s="179">
        <f t="shared" si="11"/>
        <v>0</v>
      </c>
      <c r="BH153" s="179">
        <f t="shared" si="12"/>
        <v>0</v>
      </c>
      <c r="BI153" s="179">
        <f t="shared" si="13"/>
        <v>0</v>
      </c>
      <c r="BJ153" s="14" t="s">
        <v>87</v>
      </c>
      <c r="BK153" s="180">
        <f t="shared" si="14"/>
        <v>0</v>
      </c>
      <c r="BL153" s="14" t="s">
        <v>154</v>
      </c>
      <c r="BM153" s="178" t="s">
        <v>272</v>
      </c>
    </row>
    <row r="154" spans="1:65" s="2" customFormat="1" ht="33" customHeight="1">
      <c r="A154" s="29"/>
      <c r="B154" s="132"/>
      <c r="C154" s="167" t="s">
        <v>214</v>
      </c>
      <c r="D154" s="167" t="s">
        <v>150</v>
      </c>
      <c r="E154" s="168" t="s">
        <v>660</v>
      </c>
      <c r="F154" s="169" t="s">
        <v>661</v>
      </c>
      <c r="G154" s="170" t="s">
        <v>163</v>
      </c>
      <c r="H154" s="171">
        <v>158.768</v>
      </c>
      <c r="I154" s="172"/>
      <c r="J154" s="171">
        <f t="shared" si="5"/>
        <v>0</v>
      </c>
      <c r="K154" s="173"/>
      <c r="L154" s="30"/>
      <c r="M154" s="174" t="s">
        <v>1</v>
      </c>
      <c r="N154" s="175" t="s">
        <v>40</v>
      </c>
      <c r="O154" s="58"/>
      <c r="P154" s="176">
        <f t="shared" si="6"/>
        <v>0</v>
      </c>
      <c r="Q154" s="176">
        <v>0</v>
      </c>
      <c r="R154" s="176">
        <f t="shared" si="7"/>
        <v>0</v>
      </c>
      <c r="S154" s="176">
        <v>0</v>
      </c>
      <c r="T154" s="177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8" t="s">
        <v>154</v>
      </c>
      <c r="AT154" s="178" t="s">
        <v>150</v>
      </c>
      <c r="AU154" s="178" t="s">
        <v>87</v>
      </c>
      <c r="AY154" s="14" t="s">
        <v>148</v>
      </c>
      <c r="BE154" s="179">
        <f t="shared" si="9"/>
        <v>0</v>
      </c>
      <c r="BF154" s="179">
        <f t="shared" si="10"/>
        <v>0</v>
      </c>
      <c r="BG154" s="179">
        <f t="shared" si="11"/>
        <v>0</v>
      </c>
      <c r="BH154" s="179">
        <f t="shared" si="12"/>
        <v>0</v>
      </c>
      <c r="BI154" s="179">
        <f t="shared" si="13"/>
        <v>0</v>
      </c>
      <c r="BJ154" s="14" t="s">
        <v>87</v>
      </c>
      <c r="BK154" s="180">
        <f t="shared" si="14"/>
        <v>0</v>
      </c>
      <c r="BL154" s="14" t="s">
        <v>154</v>
      </c>
      <c r="BM154" s="178" t="s">
        <v>277</v>
      </c>
    </row>
    <row r="155" spans="1:65" s="2" customFormat="1" ht="21.75" customHeight="1">
      <c r="A155" s="29"/>
      <c r="B155" s="132"/>
      <c r="C155" s="167" t="s">
        <v>218</v>
      </c>
      <c r="D155" s="167" t="s">
        <v>150</v>
      </c>
      <c r="E155" s="168" t="s">
        <v>662</v>
      </c>
      <c r="F155" s="169" t="s">
        <v>663</v>
      </c>
      <c r="G155" s="170" t="s">
        <v>158</v>
      </c>
      <c r="H155" s="171">
        <v>678</v>
      </c>
      <c r="I155" s="172"/>
      <c r="J155" s="171">
        <f t="shared" si="5"/>
        <v>0</v>
      </c>
      <c r="K155" s="173"/>
      <c r="L155" s="30"/>
      <c r="M155" s="174" t="s">
        <v>1</v>
      </c>
      <c r="N155" s="175" t="s">
        <v>40</v>
      </c>
      <c r="O155" s="58"/>
      <c r="P155" s="176">
        <f t="shared" si="6"/>
        <v>0</v>
      </c>
      <c r="Q155" s="176">
        <v>0</v>
      </c>
      <c r="R155" s="176">
        <f t="shared" si="7"/>
        <v>0</v>
      </c>
      <c r="S155" s="176">
        <v>0</v>
      </c>
      <c r="T155" s="177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8" t="s">
        <v>154</v>
      </c>
      <c r="AT155" s="178" t="s">
        <v>150</v>
      </c>
      <c r="AU155" s="178" t="s">
        <v>87</v>
      </c>
      <c r="AY155" s="14" t="s">
        <v>148</v>
      </c>
      <c r="BE155" s="179">
        <f t="shared" si="9"/>
        <v>0</v>
      </c>
      <c r="BF155" s="179">
        <f t="shared" si="10"/>
        <v>0</v>
      </c>
      <c r="BG155" s="179">
        <f t="shared" si="11"/>
        <v>0</v>
      </c>
      <c r="BH155" s="179">
        <f t="shared" si="12"/>
        <v>0</v>
      </c>
      <c r="BI155" s="179">
        <f t="shared" si="13"/>
        <v>0</v>
      </c>
      <c r="BJ155" s="14" t="s">
        <v>87</v>
      </c>
      <c r="BK155" s="180">
        <f t="shared" si="14"/>
        <v>0</v>
      </c>
      <c r="BL155" s="14" t="s">
        <v>154</v>
      </c>
      <c r="BM155" s="178" t="s">
        <v>285</v>
      </c>
    </row>
    <row r="156" spans="1:65" s="2" customFormat="1" ht="21.75" customHeight="1">
      <c r="A156" s="29"/>
      <c r="B156" s="132"/>
      <c r="C156" s="167" t="s">
        <v>222</v>
      </c>
      <c r="D156" s="167" t="s">
        <v>150</v>
      </c>
      <c r="E156" s="168" t="s">
        <v>215</v>
      </c>
      <c r="F156" s="169" t="s">
        <v>216</v>
      </c>
      <c r="G156" s="170" t="s">
        <v>153</v>
      </c>
      <c r="H156" s="171">
        <v>1893.2</v>
      </c>
      <c r="I156" s="172"/>
      <c r="J156" s="171">
        <f t="shared" si="5"/>
        <v>0</v>
      </c>
      <c r="K156" s="173"/>
      <c r="L156" s="30"/>
      <c r="M156" s="174" t="s">
        <v>1</v>
      </c>
      <c r="N156" s="175" t="s">
        <v>40</v>
      </c>
      <c r="O156" s="58"/>
      <c r="P156" s="176">
        <f t="shared" si="6"/>
        <v>0</v>
      </c>
      <c r="Q156" s="176">
        <v>0</v>
      </c>
      <c r="R156" s="176">
        <f t="shared" si="7"/>
        <v>0</v>
      </c>
      <c r="S156" s="176">
        <v>0</v>
      </c>
      <c r="T156" s="177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8" t="s">
        <v>154</v>
      </c>
      <c r="AT156" s="178" t="s">
        <v>150</v>
      </c>
      <c r="AU156" s="178" t="s">
        <v>87</v>
      </c>
      <c r="AY156" s="14" t="s">
        <v>148</v>
      </c>
      <c r="BE156" s="179">
        <f t="shared" si="9"/>
        <v>0</v>
      </c>
      <c r="BF156" s="179">
        <f t="shared" si="10"/>
        <v>0</v>
      </c>
      <c r="BG156" s="179">
        <f t="shared" si="11"/>
        <v>0</v>
      </c>
      <c r="BH156" s="179">
        <f t="shared" si="12"/>
        <v>0</v>
      </c>
      <c r="BI156" s="179">
        <f t="shared" si="13"/>
        <v>0</v>
      </c>
      <c r="BJ156" s="14" t="s">
        <v>87</v>
      </c>
      <c r="BK156" s="180">
        <f t="shared" si="14"/>
        <v>0</v>
      </c>
      <c r="BL156" s="14" t="s">
        <v>154</v>
      </c>
      <c r="BM156" s="178" t="s">
        <v>293</v>
      </c>
    </row>
    <row r="157" spans="1:65" s="2" customFormat="1" ht="37.9" customHeight="1">
      <c r="A157" s="29"/>
      <c r="B157" s="132"/>
      <c r="C157" s="167" t="s">
        <v>226</v>
      </c>
      <c r="D157" s="167" t="s">
        <v>150</v>
      </c>
      <c r="E157" s="168" t="s">
        <v>664</v>
      </c>
      <c r="F157" s="169" t="s">
        <v>665</v>
      </c>
      <c r="G157" s="170" t="s">
        <v>153</v>
      </c>
      <c r="H157" s="171">
        <v>1893.2</v>
      </c>
      <c r="I157" s="172"/>
      <c r="J157" s="171">
        <f t="shared" si="5"/>
        <v>0</v>
      </c>
      <c r="K157" s="173"/>
      <c r="L157" s="30"/>
      <c r="M157" s="174" t="s">
        <v>1</v>
      </c>
      <c r="N157" s="175" t="s">
        <v>40</v>
      </c>
      <c r="O157" s="58"/>
      <c r="P157" s="176">
        <f t="shared" si="6"/>
        <v>0</v>
      </c>
      <c r="Q157" s="176">
        <v>0</v>
      </c>
      <c r="R157" s="176">
        <f t="shared" si="7"/>
        <v>0</v>
      </c>
      <c r="S157" s="176">
        <v>0</v>
      </c>
      <c r="T157" s="177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8" t="s">
        <v>154</v>
      </c>
      <c r="AT157" s="178" t="s">
        <v>150</v>
      </c>
      <c r="AU157" s="178" t="s">
        <v>87</v>
      </c>
      <c r="AY157" s="14" t="s">
        <v>148</v>
      </c>
      <c r="BE157" s="179">
        <f t="shared" si="9"/>
        <v>0</v>
      </c>
      <c r="BF157" s="179">
        <f t="shared" si="10"/>
        <v>0</v>
      </c>
      <c r="BG157" s="179">
        <f t="shared" si="11"/>
        <v>0</v>
      </c>
      <c r="BH157" s="179">
        <f t="shared" si="12"/>
        <v>0</v>
      </c>
      <c r="BI157" s="179">
        <f t="shared" si="13"/>
        <v>0</v>
      </c>
      <c r="BJ157" s="14" t="s">
        <v>87</v>
      </c>
      <c r="BK157" s="180">
        <f t="shared" si="14"/>
        <v>0</v>
      </c>
      <c r="BL157" s="14" t="s">
        <v>154</v>
      </c>
      <c r="BM157" s="178" t="s">
        <v>302</v>
      </c>
    </row>
    <row r="158" spans="1:65" s="12" customFormat="1" ht="22.9" customHeight="1">
      <c r="B158" s="154"/>
      <c r="D158" s="155" t="s">
        <v>73</v>
      </c>
      <c r="E158" s="165" t="s">
        <v>87</v>
      </c>
      <c r="F158" s="165" t="s">
        <v>238</v>
      </c>
      <c r="I158" s="157"/>
      <c r="J158" s="166">
        <f>BK158</f>
        <v>0</v>
      </c>
      <c r="L158" s="154"/>
      <c r="M158" s="159"/>
      <c r="N158" s="160"/>
      <c r="O158" s="160"/>
      <c r="P158" s="161">
        <f>SUM(P159:P178)</f>
        <v>0</v>
      </c>
      <c r="Q158" s="160"/>
      <c r="R158" s="161">
        <f>SUM(R159:R178)</f>
        <v>0</v>
      </c>
      <c r="S158" s="160"/>
      <c r="T158" s="162">
        <f>SUM(T159:T178)</f>
        <v>0</v>
      </c>
      <c r="AR158" s="155" t="s">
        <v>81</v>
      </c>
      <c r="AT158" s="163" t="s">
        <v>73</v>
      </c>
      <c r="AU158" s="163" t="s">
        <v>81</v>
      </c>
      <c r="AY158" s="155" t="s">
        <v>148</v>
      </c>
      <c r="BK158" s="164">
        <f>SUM(BK159:BK178)</f>
        <v>0</v>
      </c>
    </row>
    <row r="159" spans="1:65" s="2" customFormat="1" ht="24.2" customHeight="1">
      <c r="A159" s="29"/>
      <c r="B159" s="132"/>
      <c r="C159" s="167" t="s">
        <v>7</v>
      </c>
      <c r="D159" s="167" t="s">
        <v>150</v>
      </c>
      <c r="E159" s="168" t="s">
        <v>666</v>
      </c>
      <c r="F159" s="169" t="s">
        <v>667</v>
      </c>
      <c r="G159" s="170" t="s">
        <v>163</v>
      </c>
      <c r="H159" s="171">
        <v>100.68300000000001</v>
      </c>
      <c r="I159" s="172"/>
      <c r="J159" s="171">
        <f t="shared" ref="J159:J178" si="15">ROUND(I159*H159,3)</f>
        <v>0</v>
      </c>
      <c r="K159" s="173"/>
      <c r="L159" s="30"/>
      <c r="M159" s="174" t="s">
        <v>1</v>
      </c>
      <c r="N159" s="175" t="s">
        <v>40</v>
      </c>
      <c r="O159" s="58"/>
      <c r="P159" s="176">
        <f t="shared" ref="P159:P178" si="16">O159*H159</f>
        <v>0</v>
      </c>
      <c r="Q159" s="176">
        <v>0</v>
      </c>
      <c r="R159" s="176">
        <f t="shared" ref="R159:R178" si="17">Q159*H159</f>
        <v>0</v>
      </c>
      <c r="S159" s="176">
        <v>0</v>
      </c>
      <c r="T159" s="177">
        <f t="shared" ref="T159:T178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8" t="s">
        <v>154</v>
      </c>
      <c r="AT159" s="178" t="s">
        <v>150</v>
      </c>
      <c r="AU159" s="178" t="s">
        <v>87</v>
      </c>
      <c r="AY159" s="14" t="s">
        <v>148</v>
      </c>
      <c r="BE159" s="179">
        <f t="shared" ref="BE159:BE178" si="19">IF(N159="základná",J159,0)</f>
        <v>0</v>
      </c>
      <c r="BF159" s="179">
        <f t="shared" ref="BF159:BF178" si="20">IF(N159="znížená",J159,0)</f>
        <v>0</v>
      </c>
      <c r="BG159" s="179">
        <f t="shared" ref="BG159:BG178" si="21">IF(N159="zákl. prenesená",J159,0)</f>
        <v>0</v>
      </c>
      <c r="BH159" s="179">
        <f t="shared" ref="BH159:BH178" si="22">IF(N159="zníž. prenesená",J159,0)</f>
        <v>0</v>
      </c>
      <c r="BI159" s="179">
        <f t="shared" ref="BI159:BI178" si="23">IF(N159="nulová",J159,0)</f>
        <v>0</v>
      </c>
      <c r="BJ159" s="14" t="s">
        <v>87</v>
      </c>
      <c r="BK159" s="180">
        <f t="shared" ref="BK159:BK178" si="24">ROUND(I159*H159,3)</f>
        <v>0</v>
      </c>
      <c r="BL159" s="14" t="s">
        <v>154</v>
      </c>
      <c r="BM159" s="178" t="s">
        <v>311</v>
      </c>
    </row>
    <row r="160" spans="1:65" s="2" customFormat="1" ht="33" customHeight="1">
      <c r="A160" s="29"/>
      <c r="B160" s="132"/>
      <c r="C160" s="167" t="s">
        <v>234</v>
      </c>
      <c r="D160" s="167" t="s">
        <v>150</v>
      </c>
      <c r="E160" s="168" t="s">
        <v>668</v>
      </c>
      <c r="F160" s="169" t="s">
        <v>669</v>
      </c>
      <c r="G160" s="170" t="s">
        <v>163</v>
      </c>
      <c r="H160" s="171">
        <v>20.34</v>
      </c>
      <c r="I160" s="172"/>
      <c r="J160" s="171">
        <f t="shared" si="15"/>
        <v>0</v>
      </c>
      <c r="K160" s="173"/>
      <c r="L160" s="30"/>
      <c r="M160" s="174" t="s">
        <v>1</v>
      </c>
      <c r="N160" s="175" t="s">
        <v>40</v>
      </c>
      <c r="O160" s="58"/>
      <c r="P160" s="176">
        <f t="shared" si="16"/>
        <v>0</v>
      </c>
      <c r="Q160" s="176">
        <v>0</v>
      </c>
      <c r="R160" s="176">
        <f t="shared" si="17"/>
        <v>0</v>
      </c>
      <c r="S160" s="176">
        <v>0</v>
      </c>
      <c r="T160" s="177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8" t="s">
        <v>154</v>
      </c>
      <c r="AT160" s="178" t="s">
        <v>150</v>
      </c>
      <c r="AU160" s="178" t="s">
        <v>87</v>
      </c>
      <c r="AY160" s="14" t="s">
        <v>148</v>
      </c>
      <c r="BE160" s="179">
        <f t="shared" si="19"/>
        <v>0</v>
      </c>
      <c r="BF160" s="179">
        <f t="shared" si="20"/>
        <v>0</v>
      </c>
      <c r="BG160" s="179">
        <f t="shared" si="21"/>
        <v>0</v>
      </c>
      <c r="BH160" s="179">
        <f t="shared" si="22"/>
        <v>0</v>
      </c>
      <c r="BI160" s="179">
        <f t="shared" si="23"/>
        <v>0</v>
      </c>
      <c r="BJ160" s="14" t="s">
        <v>87</v>
      </c>
      <c r="BK160" s="180">
        <f t="shared" si="24"/>
        <v>0</v>
      </c>
      <c r="BL160" s="14" t="s">
        <v>154</v>
      </c>
      <c r="BM160" s="178" t="s">
        <v>319</v>
      </c>
    </row>
    <row r="161" spans="1:65" s="2" customFormat="1" ht="37.9" customHeight="1">
      <c r="A161" s="29"/>
      <c r="B161" s="132"/>
      <c r="C161" s="167" t="s">
        <v>239</v>
      </c>
      <c r="D161" s="167" t="s">
        <v>150</v>
      </c>
      <c r="E161" s="168" t="s">
        <v>670</v>
      </c>
      <c r="F161" s="169" t="s">
        <v>671</v>
      </c>
      <c r="G161" s="170" t="s">
        <v>163</v>
      </c>
      <c r="H161" s="171">
        <v>34.892000000000003</v>
      </c>
      <c r="I161" s="172"/>
      <c r="J161" s="171">
        <f t="shared" si="15"/>
        <v>0</v>
      </c>
      <c r="K161" s="173"/>
      <c r="L161" s="30"/>
      <c r="M161" s="174" t="s">
        <v>1</v>
      </c>
      <c r="N161" s="175" t="s">
        <v>40</v>
      </c>
      <c r="O161" s="58"/>
      <c r="P161" s="176">
        <f t="shared" si="16"/>
        <v>0</v>
      </c>
      <c r="Q161" s="176">
        <v>0</v>
      </c>
      <c r="R161" s="176">
        <f t="shared" si="17"/>
        <v>0</v>
      </c>
      <c r="S161" s="176">
        <v>0</v>
      </c>
      <c r="T161" s="177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8" t="s">
        <v>154</v>
      </c>
      <c r="AT161" s="178" t="s">
        <v>150</v>
      </c>
      <c r="AU161" s="178" t="s">
        <v>87</v>
      </c>
      <c r="AY161" s="14" t="s">
        <v>148</v>
      </c>
      <c r="BE161" s="179">
        <f t="shared" si="19"/>
        <v>0</v>
      </c>
      <c r="BF161" s="179">
        <f t="shared" si="20"/>
        <v>0</v>
      </c>
      <c r="BG161" s="179">
        <f t="shared" si="21"/>
        <v>0</v>
      </c>
      <c r="BH161" s="179">
        <f t="shared" si="22"/>
        <v>0</v>
      </c>
      <c r="BI161" s="179">
        <f t="shared" si="23"/>
        <v>0</v>
      </c>
      <c r="BJ161" s="14" t="s">
        <v>87</v>
      </c>
      <c r="BK161" s="180">
        <f t="shared" si="24"/>
        <v>0</v>
      </c>
      <c r="BL161" s="14" t="s">
        <v>154</v>
      </c>
      <c r="BM161" s="178" t="s">
        <v>327</v>
      </c>
    </row>
    <row r="162" spans="1:65" s="2" customFormat="1" ht="33" customHeight="1">
      <c r="A162" s="29"/>
      <c r="B162" s="132"/>
      <c r="C162" s="167" t="s">
        <v>244</v>
      </c>
      <c r="D162" s="167" t="s">
        <v>150</v>
      </c>
      <c r="E162" s="168" t="s">
        <v>672</v>
      </c>
      <c r="F162" s="169" t="s">
        <v>673</v>
      </c>
      <c r="G162" s="170" t="s">
        <v>153</v>
      </c>
      <c r="H162" s="171">
        <v>1288.2</v>
      </c>
      <c r="I162" s="172"/>
      <c r="J162" s="171">
        <f t="shared" si="15"/>
        <v>0</v>
      </c>
      <c r="K162" s="173"/>
      <c r="L162" s="30"/>
      <c r="M162" s="174" t="s">
        <v>1</v>
      </c>
      <c r="N162" s="175" t="s">
        <v>40</v>
      </c>
      <c r="O162" s="58"/>
      <c r="P162" s="176">
        <f t="shared" si="16"/>
        <v>0</v>
      </c>
      <c r="Q162" s="176">
        <v>0</v>
      </c>
      <c r="R162" s="176">
        <f t="shared" si="17"/>
        <v>0</v>
      </c>
      <c r="S162" s="176">
        <v>0</v>
      </c>
      <c r="T162" s="177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8" t="s">
        <v>154</v>
      </c>
      <c r="AT162" s="178" t="s">
        <v>150</v>
      </c>
      <c r="AU162" s="178" t="s">
        <v>87</v>
      </c>
      <c r="AY162" s="14" t="s">
        <v>148</v>
      </c>
      <c r="BE162" s="179">
        <f t="shared" si="19"/>
        <v>0</v>
      </c>
      <c r="BF162" s="179">
        <f t="shared" si="20"/>
        <v>0</v>
      </c>
      <c r="BG162" s="179">
        <f t="shared" si="21"/>
        <v>0</v>
      </c>
      <c r="BH162" s="179">
        <f t="shared" si="22"/>
        <v>0</v>
      </c>
      <c r="BI162" s="179">
        <f t="shared" si="23"/>
        <v>0</v>
      </c>
      <c r="BJ162" s="14" t="s">
        <v>87</v>
      </c>
      <c r="BK162" s="180">
        <f t="shared" si="24"/>
        <v>0</v>
      </c>
      <c r="BL162" s="14" t="s">
        <v>154</v>
      </c>
      <c r="BM162" s="178" t="s">
        <v>335</v>
      </c>
    </row>
    <row r="163" spans="1:65" s="2" customFormat="1" ht="16.5" customHeight="1">
      <c r="A163" s="29"/>
      <c r="B163" s="132"/>
      <c r="C163" s="181" t="s">
        <v>248</v>
      </c>
      <c r="D163" s="181" t="s">
        <v>201</v>
      </c>
      <c r="E163" s="182" t="s">
        <v>674</v>
      </c>
      <c r="F163" s="183" t="s">
        <v>675</v>
      </c>
      <c r="G163" s="184" t="s">
        <v>153</v>
      </c>
      <c r="H163" s="185">
        <v>1313.9639999999999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40</v>
      </c>
      <c r="O163" s="58"/>
      <c r="P163" s="176">
        <f t="shared" si="16"/>
        <v>0</v>
      </c>
      <c r="Q163" s="176">
        <v>0</v>
      </c>
      <c r="R163" s="176">
        <f t="shared" si="17"/>
        <v>0</v>
      </c>
      <c r="S163" s="176">
        <v>0</v>
      </c>
      <c r="T163" s="177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8" t="s">
        <v>180</v>
      </c>
      <c r="AT163" s="178" t="s">
        <v>201</v>
      </c>
      <c r="AU163" s="178" t="s">
        <v>87</v>
      </c>
      <c r="AY163" s="14" t="s">
        <v>148</v>
      </c>
      <c r="BE163" s="179">
        <f t="shared" si="19"/>
        <v>0</v>
      </c>
      <c r="BF163" s="179">
        <f t="shared" si="20"/>
        <v>0</v>
      </c>
      <c r="BG163" s="179">
        <f t="shared" si="21"/>
        <v>0</v>
      </c>
      <c r="BH163" s="179">
        <f t="shared" si="22"/>
        <v>0</v>
      </c>
      <c r="BI163" s="179">
        <f t="shared" si="23"/>
        <v>0</v>
      </c>
      <c r="BJ163" s="14" t="s">
        <v>87</v>
      </c>
      <c r="BK163" s="180">
        <f t="shared" si="24"/>
        <v>0</v>
      </c>
      <c r="BL163" s="14" t="s">
        <v>154</v>
      </c>
      <c r="BM163" s="178" t="s">
        <v>343</v>
      </c>
    </row>
    <row r="164" spans="1:65" s="2" customFormat="1" ht="16.5" customHeight="1">
      <c r="A164" s="29"/>
      <c r="B164" s="132"/>
      <c r="C164" s="167" t="s">
        <v>252</v>
      </c>
      <c r="D164" s="167" t="s">
        <v>150</v>
      </c>
      <c r="E164" s="168" t="s">
        <v>676</v>
      </c>
      <c r="F164" s="169" t="s">
        <v>677</v>
      </c>
      <c r="G164" s="170" t="s">
        <v>158</v>
      </c>
      <c r="H164" s="171">
        <v>640</v>
      </c>
      <c r="I164" s="172"/>
      <c r="J164" s="171">
        <f t="shared" si="15"/>
        <v>0</v>
      </c>
      <c r="K164" s="173"/>
      <c r="L164" s="30"/>
      <c r="M164" s="174" t="s">
        <v>1</v>
      </c>
      <c r="N164" s="175" t="s">
        <v>40</v>
      </c>
      <c r="O164" s="58"/>
      <c r="P164" s="176">
        <f t="shared" si="16"/>
        <v>0</v>
      </c>
      <c r="Q164" s="176">
        <v>0</v>
      </c>
      <c r="R164" s="176">
        <f t="shared" si="17"/>
        <v>0</v>
      </c>
      <c r="S164" s="176">
        <v>0</v>
      </c>
      <c r="T164" s="177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8" t="s">
        <v>154</v>
      </c>
      <c r="AT164" s="178" t="s">
        <v>150</v>
      </c>
      <c r="AU164" s="178" t="s">
        <v>87</v>
      </c>
      <c r="AY164" s="14" t="s">
        <v>148</v>
      </c>
      <c r="BE164" s="179">
        <f t="shared" si="19"/>
        <v>0</v>
      </c>
      <c r="BF164" s="179">
        <f t="shared" si="20"/>
        <v>0</v>
      </c>
      <c r="BG164" s="179">
        <f t="shared" si="21"/>
        <v>0</v>
      </c>
      <c r="BH164" s="179">
        <f t="shared" si="22"/>
        <v>0</v>
      </c>
      <c r="BI164" s="179">
        <f t="shared" si="23"/>
        <v>0</v>
      </c>
      <c r="BJ164" s="14" t="s">
        <v>87</v>
      </c>
      <c r="BK164" s="180">
        <f t="shared" si="24"/>
        <v>0</v>
      </c>
      <c r="BL164" s="14" t="s">
        <v>154</v>
      </c>
      <c r="BM164" s="178" t="s">
        <v>351</v>
      </c>
    </row>
    <row r="165" spans="1:65" s="2" customFormat="1" ht="16.5" customHeight="1">
      <c r="A165" s="29"/>
      <c r="B165" s="132"/>
      <c r="C165" s="167" t="s">
        <v>256</v>
      </c>
      <c r="D165" s="167" t="s">
        <v>150</v>
      </c>
      <c r="E165" s="168" t="s">
        <v>678</v>
      </c>
      <c r="F165" s="169" t="s">
        <v>679</v>
      </c>
      <c r="G165" s="170" t="s">
        <v>158</v>
      </c>
      <c r="H165" s="171">
        <v>38</v>
      </c>
      <c r="I165" s="172"/>
      <c r="J165" s="171">
        <f t="shared" si="15"/>
        <v>0</v>
      </c>
      <c r="K165" s="173"/>
      <c r="L165" s="30"/>
      <c r="M165" s="174" t="s">
        <v>1</v>
      </c>
      <c r="N165" s="175" t="s">
        <v>40</v>
      </c>
      <c r="O165" s="58"/>
      <c r="P165" s="176">
        <f t="shared" si="16"/>
        <v>0</v>
      </c>
      <c r="Q165" s="176">
        <v>0</v>
      </c>
      <c r="R165" s="176">
        <f t="shared" si="17"/>
        <v>0</v>
      </c>
      <c r="S165" s="176">
        <v>0</v>
      </c>
      <c r="T165" s="177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8" t="s">
        <v>154</v>
      </c>
      <c r="AT165" s="178" t="s">
        <v>150</v>
      </c>
      <c r="AU165" s="178" t="s">
        <v>87</v>
      </c>
      <c r="AY165" s="14" t="s">
        <v>148</v>
      </c>
      <c r="BE165" s="179">
        <f t="shared" si="19"/>
        <v>0</v>
      </c>
      <c r="BF165" s="179">
        <f t="shared" si="20"/>
        <v>0</v>
      </c>
      <c r="BG165" s="179">
        <f t="shared" si="21"/>
        <v>0</v>
      </c>
      <c r="BH165" s="179">
        <f t="shared" si="22"/>
        <v>0</v>
      </c>
      <c r="BI165" s="179">
        <f t="shared" si="23"/>
        <v>0</v>
      </c>
      <c r="BJ165" s="14" t="s">
        <v>87</v>
      </c>
      <c r="BK165" s="180">
        <f t="shared" si="24"/>
        <v>0</v>
      </c>
      <c r="BL165" s="14" t="s">
        <v>154</v>
      </c>
      <c r="BM165" s="178" t="s">
        <v>365</v>
      </c>
    </row>
    <row r="166" spans="1:65" s="2" customFormat="1" ht="24.2" customHeight="1">
      <c r="A166" s="29"/>
      <c r="B166" s="132"/>
      <c r="C166" s="167" t="s">
        <v>260</v>
      </c>
      <c r="D166" s="167" t="s">
        <v>150</v>
      </c>
      <c r="E166" s="168" t="s">
        <v>680</v>
      </c>
      <c r="F166" s="169" t="s">
        <v>681</v>
      </c>
      <c r="G166" s="170" t="s">
        <v>305</v>
      </c>
      <c r="H166" s="171">
        <v>45</v>
      </c>
      <c r="I166" s="172"/>
      <c r="J166" s="171">
        <f t="shared" si="15"/>
        <v>0</v>
      </c>
      <c r="K166" s="173"/>
      <c r="L166" s="30"/>
      <c r="M166" s="174" t="s">
        <v>1</v>
      </c>
      <c r="N166" s="175" t="s">
        <v>40</v>
      </c>
      <c r="O166" s="58"/>
      <c r="P166" s="176">
        <f t="shared" si="16"/>
        <v>0</v>
      </c>
      <c r="Q166" s="176">
        <v>0</v>
      </c>
      <c r="R166" s="176">
        <f t="shared" si="17"/>
        <v>0</v>
      </c>
      <c r="S166" s="176">
        <v>0</v>
      </c>
      <c r="T166" s="177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8" t="s">
        <v>154</v>
      </c>
      <c r="AT166" s="178" t="s">
        <v>150</v>
      </c>
      <c r="AU166" s="178" t="s">
        <v>87</v>
      </c>
      <c r="AY166" s="14" t="s">
        <v>148</v>
      </c>
      <c r="BE166" s="179">
        <f t="shared" si="19"/>
        <v>0</v>
      </c>
      <c r="BF166" s="179">
        <f t="shared" si="20"/>
        <v>0</v>
      </c>
      <c r="BG166" s="179">
        <f t="shared" si="21"/>
        <v>0</v>
      </c>
      <c r="BH166" s="179">
        <f t="shared" si="22"/>
        <v>0</v>
      </c>
      <c r="BI166" s="179">
        <f t="shared" si="23"/>
        <v>0</v>
      </c>
      <c r="BJ166" s="14" t="s">
        <v>87</v>
      </c>
      <c r="BK166" s="180">
        <f t="shared" si="24"/>
        <v>0</v>
      </c>
      <c r="BL166" s="14" t="s">
        <v>154</v>
      </c>
      <c r="BM166" s="178" t="s">
        <v>377</v>
      </c>
    </row>
    <row r="167" spans="1:65" s="2" customFormat="1" ht="21.75" customHeight="1">
      <c r="A167" s="29"/>
      <c r="B167" s="132"/>
      <c r="C167" s="181" t="s">
        <v>264</v>
      </c>
      <c r="D167" s="181" t="s">
        <v>201</v>
      </c>
      <c r="E167" s="182" t="s">
        <v>682</v>
      </c>
      <c r="F167" s="183" t="s">
        <v>683</v>
      </c>
      <c r="G167" s="184" t="s">
        <v>305</v>
      </c>
      <c r="H167" s="185">
        <v>18</v>
      </c>
      <c r="I167" s="186"/>
      <c r="J167" s="185">
        <f t="shared" si="15"/>
        <v>0</v>
      </c>
      <c r="K167" s="187"/>
      <c r="L167" s="188"/>
      <c r="M167" s="189" t="s">
        <v>1</v>
      </c>
      <c r="N167" s="190" t="s">
        <v>40</v>
      </c>
      <c r="O167" s="58"/>
      <c r="P167" s="176">
        <f t="shared" si="16"/>
        <v>0</v>
      </c>
      <c r="Q167" s="176">
        <v>0</v>
      </c>
      <c r="R167" s="176">
        <f t="shared" si="17"/>
        <v>0</v>
      </c>
      <c r="S167" s="176">
        <v>0</v>
      </c>
      <c r="T167" s="177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8" t="s">
        <v>180</v>
      </c>
      <c r="AT167" s="178" t="s">
        <v>201</v>
      </c>
      <c r="AU167" s="178" t="s">
        <v>87</v>
      </c>
      <c r="AY167" s="14" t="s">
        <v>148</v>
      </c>
      <c r="BE167" s="179">
        <f t="shared" si="19"/>
        <v>0</v>
      </c>
      <c r="BF167" s="179">
        <f t="shared" si="20"/>
        <v>0</v>
      </c>
      <c r="BG167" s="179">
        <f t="shared" si="21"/>
        <v>0</v>
      </c>
      <c r="BH167" s="179">
        <f t="shared" si="22"/>
        <v>0</v>
      </c>
      <c r="BI167" s="179">
        <f t="shared" si="23"/>
        <v>0</v>
      </c>
      <c r="BJ167" s="14" t="s">
        <v>87</v>
      </c>
      <c r="BK167" s="180">
        <f t="shared" si="24"/>
        <v>0</v>
      </c>
      <c r="BL167" s="14" t="s">
        <v>154</v>
      </c>
      <c r="BM167" s="178" t="s">
        <v>558</v>
      </c>
    </row>
    <row r="168" spans="1:65" s="2" customFormat="1" ht="24.2" customHeight="1">
      <c r="A168" s="29"/>
      <c r="B168" s="132"/>
      <c r="C168" s="181" t="s">
        <v>268</v>
      </c>
      <c r="D168" s="181" t="s">
        <v>201</v>
      </c>
      <c r="E168" s="182" t="s">
        <v>684</v>
      </c>
      <c r="F168" s="183" t="s">
        <v>685</v>
      </c>
      <c r="G168" s="184" t="s">
        <v>305</v>
      </c>
      <c r="H168" s="185">
        <v>9</v>
      </c>
      <c r="I168" s="186"/>
      <c r="J168" s="185">
        <f t="shared" si="15"/>
        <v>0</v>
      </c>
      <c r="K168" s="187"/>
      <c r="L168" s="188"/>
      <c r="M168" s="189" t="s">
        <v>1</v>
      </c>
      <c r="N168" s="190" t="s">
        <v>40</v>
      </c>
      <c r="O168" s="58"/>
      <c r="P168" s="176">
        <f t="shared" si="16"/>
        <v>0</v>
      </c>
      <c r="Q168" s="176">
        <v>0</v>
      </c>
      <c r="R168" s="176">
        <f t="shared" si="17"/>
        <v>0</v>
      </c>
      <c r="S168" s="176">
        <v>0</v>
      </c>
      <c r="T168" s="177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8" t="s">
        <v>180</v>
      </c>
      <c r="AT168" s="178" t="s">
        <v>201</v>
      </c>
      <c r="AU168" s="178" t="s">
        <v>87</v>
      </c>
      <c r="AY168" s="14" t="s">
        <v>148</v>
      </c>
      <c r="BE168" s="179">
        <f t="shared" si="19"/>
        <v>0</v>
      </c>
      <c r="BF168" s="179">
        <f t="shared" si="20"/>
        <v>0</v>
      </c>
      <c r="BG168" s="179">
        <f t="shared" si="21"/>
        <v>0</v>
      </c>
      <c r="BH168" s="179">
        <f t="shared" si="22"/>
        <v>0</v>
      </c>
      <c r="BI168" s="179">
        <f t="shared" si="23"/>
        <v>0</v>
      </c>
      <c r="BJ168" s="14" t="s">
        <v>87</v>
      </c>
      <c r="BK168" s="180">
        <f t="shared" si="24"/>
        <v>0</v>
      </c>
      <c r="BL168" s="14" t="s">
        <v>154</v>
      </c>
      <c r="BM168" s="178" t="s">
        <v>561</v>
      </c>
    </row>
    <row r="169" spans="1:65" s="2" customFormat="1" ht="24.2" customHeight="1">
      <c r="A169" s="29"/>
      <c r="B169" s="132"/>
      <c r="C169" s="181" t="s">
        <v>272</v>
      </c>
      <c r="D169" s="181" t="s">
        <v>201</v>
      </c>
      <c r="E169" s="182" t="s">
        <v>686</v>
      </c>
      <c r="F169" s="183" t="s">
        <v>687</v>
      </c>
      <c r="G169" s="184" t="s">
        <v>305</v>
      </c>
      <c r="H169" s="185">
        <v>18</v>
      </c>
      <c r="I169" s="186"/>
      <c r="J169" s="185">
        <f t="shared" si="15"/>
        <v>0</v>
      </c>
      <c r="K169" s="187"/>
      <c r="L169" s="188"/>
      <c r="M169" s="189" t="s">
        <v>1</v>
      </c>
      <c r="N169" s="190" t="s">
        <v>40</v>
      </c>
      <c r="O169" s="58"/>
      <c r="P169" s="176">
        <f t="shared" si="16"/>
        <v>0</v>
      </c>
      <c r="Q169" s="176">
        <v>0</v>
      </c>
      <c r="R169" s="176">
        <f t="shared" si="17"/>
        <v>0</v>
      </c>
      <c r="S169" s="176">
        <v>0</v>
      </c>
      <c r="T169" s="177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8" t="s">
        <v>180</v>
      </c>
      <c r="AT169" s="178" t="s">
        <v>201</v>
      </c>
      <c r="AU169" s="178" t="s">
        <v>87</v>
      </c>
      <c r="AY169" s="14" t="s">
        <v>148</v>
      </c>
      <c r="BE169" s="179">
        <f t="shared" si="19"/>
        <v>0</v>
      </c>
      <c r="BF169" s="179">
        <f t="shared" si="20"/>
        <v>0</v>
      </c>
      <c r="BG169" s="179">
        <f t="shared" si="21"/>
        <v>0</v>
      </c>
      <c r="BH169" s="179">
        <f t="shared" si="22"/>
        <v>0</v>
      </c>
      <c r="BI169" s="179">
        <f t="shared" si="23"/>
        <v>0</v>
      </c>
      <c r="BJ169" s="14" t="s">
        <v>87</v>
      </c>
      <c r="BK169" s="180">
        <f t="shared" si="24"/>
        <v>0</v>
      </c>
      <c r="BL169" s="14" t="s">
        <v>154</v>
      </c>
      <c r="BM169" s="178" t="s">
        <v>564</v>
      </c>
    </row>
    <row r="170" spans="1:65" s="2" customFormat="1" ht="33" customHeight="1">
      <c r="A170" s="29"/>
      <c r="B170" s="132"/>
      <c r="C170" s="167" t="s">
        <v>274</v>
      </c>
      <c r="D170" s="167" t="s">
        <v>150</v>
      </c>
      <c r="E170" s="168" t="s">
        <v>240</v>
      </c>
      <c r="F170" s="169" t="s">
        <v>688</v>
      </c>
      <c r="G170" s="170" t="s">
        <v>153</v>
      </c>
      <c r="H170" s="171">
        <v>1893.2</v>
      </c>
      <c r="I170" s="172"/>
      <c r="J170" s="171">
        <f t="shared" si="15"/>
        <v>0</v>
      </c>
      <c r="K170" s="173"/>
      <c r="L170" s="30"/>
      <c r="M170" s="174" t="s">
        <v>1</v>
      </c>
      <c r="N170" s="175" t="s">
        <v>40</v>
      </c>
      <c r="O170" s="58"/>
      <c r="P170" s="176">
        <f t="shared" si="16"/>
        <v>0</v>
      </c>
      <c r="Q170" s="176">
        <v>0</v>
      </c>
      <c r="R170" s="176">
        <f t="shared" si="17"/>
        <v>0</v>
      </c>
      <c r="S170" s="176">
        <v>0</v>
      </c>
      <c r="T170" s="177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8" t="s">
        <v>154</v>
      </c>
      <c r="AT170" s="178" t="s">
        <v>150</v>
      </c>
      <c r="AU170" s="178" t="s">
        <v>87</v>
      </c>
      <c r="AY170" s="14" t="s">
        <v>148</v>
      </c>
      <c r="BE170" s="179">
        <f t="shared" si="19"/>
        <v>0</v>
      </c>
      <c r="BF170" s="179">
        <f t="shared" si="20"/>
        <v>0</v>
      </c>
      <c r="BG170" s="179">
        <f t="shared" si="21"/>
        <v>0</v>
      </c>
      <c r="BH170" s="179">
        <f t="shared" si="22"/>
        <v>0</v>
      </c>
      <c r="BI170" s="179">
        <f t="shared" si="23"/>
        <v>0</v>
      </c>
      <c r="BJ170" s="14" t="s">
        <v>87</v>
      </c>
      <c r="BK170" s="180">
        <f t="shared" si="24"/>
        <v>0</v>
      </c>
      <c r="BL170" s="14" t="s">
        <v>154</v>
      </c>
      <c r="BM170" s="178" t="s">
        <v>567</v>
      </c>
    </row>
    <row r="171" spans="1:65" s="2" customFormat="1" ht="37.9" customHeight="1">
      <c r="A171" s="29"/>
      <c r="B171" s="132"/>
      <c r="C171" s="167" t="s">
        <v>277</v>
      </c>
      <c r="D171" s="167" t="s">
        <v>150</v>
      </c>
      <c r="E171" s="168" t="s">
        <v>689</v>
      </c>
      <c r="F171" s="169" t="s">
        <v>690</v>
      </c>
      <c r="G171" s="170" t="s">
        <v>158</v>
      </c>
      <c r="H171" s="171">
        <v>40</v>
      </c>
      <c r="I171" s="172"/>
      <c r="J171" s="171">
        <f t="shared" si="15"/>
        <v>0</v>
      </c>
      <c r="K171" s="173"/>
      <c r="L171" s="30"/>
      <c r="M171" s="174" t="s">
        <v>1</v>
      </c>
      <c r="N171" s="175" t="s">
        <v>40</v>
      </c>
      <c r="O171" s="58"/>
      <c r="P171" s="176">
        <f t="shared" si="16"/>
        <v>0</v>
      </c>
      <c r="Q171" s="176">
        <v>0</v>
      </c>
      <c r="R171" s="176">
        <f t="shared" si="17"/>
        <v>0</v>
      </c>
      <c r="S171" s="176">
        <v>0</v>
      </c>
      <c r="T171" s="177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8" t="s">
        <v>154</v>
      </c>
      <c r="AT171" s="178" t="s">
        <v>150</v>
      </c>
      <c r="AU171" s="178" t="s">
        <v>87</v>
      </c>
      <c r="AY171" s="14" t="s">
        <v>148</v>
      </c>
      <c r="BE171" s="179">
        <f t="shared" si="19"/>
        <v>0</v>
      </c>
      <c r="BF171" s="179">
        <f t="shared" si="20"/>
        <v>0</v>
      </c>
      <c r="BG171" s="179">
        <f t="shared" si="21"/>
        <v>0</v>
      </c>
      <c r="BH171" s="179">
        <f t="shared" si="22"/>
        <v>0</v>
      </c>
      <c r="BI171" s="179">
        <f t="shared" si="23"/>
        <v>0</v>
      </c>
      <c r="BJ171" s="14" t="s">
        <v>87</v>
      </c>
      <c r="BK171" s="180">
        <f t="shared" si="24"/>
        <v>0</v>
      </c>
      <c r="BL171" s="14" t="s">
        <v>154</v>
      </c>
      <c r="BM171" s="178" t="s">
        <v>375</v>
      </c>
    </row>
    <row r="172" spans="1:65" s="2" customFormat="1" ht="16.5" customHeight="1">
      <c r="A172" s="29"/>
      <c r="B172" s="132"/>
      <c r="C172" s="167" t="s">
        <v>281</v>
      </c>
      <c r="D172" s="167" t="s">
        <v>150</v>
      </c>
      <c r="E172" s="168" t="s">
        <v>691</v>
      </c>
      <c r="F172" s="169" t="s">
        <v>692</v>
      </c>
      <c r="G172" s="170" t="s">
        <v>163</v>
      </c>
      <c r="H172" s="171">
        <v>0.13600000000000001</v>
      </c>
      <c r="I172" s="172"/>
      <c r="J172" s="171">
        <f t="shared" si="15"/>
        <v>0</v>
      </c>
      <c r="K172" s="173"/>
      <c r="L172" s="30"/>
      <c r="M172" s="174" t="s">
        <v>1</v>
      </c>
      <c r="N172" s="175" t="s">
        <v>40</v>
      </c>
      <c r="O172" s="58"/>
      <c r="P172" s="176">
        <f t="shared" si="16"/>
        <v>0</v>
      </c>
      <c r="Q172" s="176">
        <v>0</v>
      </c>
      <c r="R172" s="176">
        <f t="shared" si="17"/>
        <v>0</v>
      </c>
      <c r="S172" s="176">
        <v>0</v>
      </c>
      <c r="T172" s="177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8" t="s">
        <v>154</v>
      </c>
      <c r="AT172" s="178" t="s">
        <v>150</v>
      </c>
      <c r="AU172" s="178" t="s">
        <v>87</v>
      </c>
      <c r="AY172" s="14" t="s">
        <v>148</v>
      </c>
      <c r="BE172" s="179">
        <f t="shared" si="19"/>
        <v>0</v>
      </c>
      <c r="BF172" s="179">
        <f t="shared" si="20"/>
        <v>0</v>
      </c>
      <c r="BG172" s="179">
        <f t="shared" si="21"/>
        <v>0</v>
      </c>
      <c r="BH172" s="179">
        <f t="shared" si="22"/>
        <v>0</v>
      </c>
      <c r="BI172" s="179">
        <f t="shared" si="23"/>
        <v>0</v>
      </c>
      <c r="BJ172" s="14" t="s">
        <v>87</v>
      </c>
      <c r="BK172" s="180">
        <f t="shared" si="24"/>
        <v>0</v>
      </c>
      <c r="BL172" s="14" t="s">
        <v>154</v>
      </c>
      <c r="BM172" s="178" t="s">
        <v>570</v>
      </c>
    </row>
    <row r="173" spans="1:65" s="2" customFormat="1" ht="24.2" customHeight="1">
      <c r="A173" s="29"/>
      <c r="B173" s="132"/>
      <c r="C173" s="167" t="s">
        <v>285</v>
      </c>
      <c r="D173" s="167" t="s">
        <v>150</v>
      </c>
      <c r="E173" s="168" t="s">
        <v>693</v>
      </c>
      <c r="F173" s="169" t="s">
        <v>694</v>
      </c>
      <c r="G173" s="170" t="s">
        <v>163</v>
      </c>
      <c r="H173" s="171">
        <v>2.2130000000000001</v>
      </c>
      <c r="I173" s="172"/>
      <c r="J173" s="171">
        <f t="shared" si="15"/>
        <v>0</v>
      </c>
      <c r="K173" s="173"/>
      <c r="L173" s="30"/>
      <c r="M173" s="174" t="s">
        <v>1</v>
      </c>
      <c r="N173" s="175" t="s">
        <v>40</v>
      </c>
      <c r="O173" s="58"/>
      <c r="P173" s="176">
        <f t="shared" si="16"/>
        <v>0</v>
      </c>
      <c r="Q173" s="176">
        <v>0</v>
      </c>
      <c r="R173" s="176">
        <f t="shared" si="17"/>
        <v>0</v>
      </c>
      <c r="S173" s="176">
        <v>0</v>
      </c>
      <c r="T173" s="177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8" t="s">
        <v>154</v>
      </c>
      <c r="AT173" s="178" t="s">
        <v>150</v>
      </c>
      <c r="AU173" s="178" t="s">
        <v>87</v>
      </c>
      <c r="AY173" s="14" t="s">
        <v>148</v>
      </c>
      <c r="BE173" s="179">
        <f t="shared" si="19"/>
        <v>0</v>
      </c>
      <c r="BF173" s="179">
        <f t="shared" si="20"/>
        <v>0</v>
      </c>
      <c r="BG173" s="179">
        <f t="shared" si="21"/>
        <v>0</v>
      </c>
      <c r="BH173" s="179">
        <f t="shared" si="22"/>
        <v>0</v>
      </c>
      <c r="BI173" s="179">
        <f t="shared" si="23"/>
        <v>0</v>
      </c>
      <c r="BJ173" s="14" t="s">
        <v>87</v>
      </c>
      <c r="BK173" s="180">
        <f t="shared" si="24"/>
        <v>0</v>
      </c>
      <c r="BL173" s="14" t="s">
        <v>154</v>
      </c>
      <c r="BM173" s="178" t="s">
        <v>571</v>
      </c>
    </row>
    <row r="174" spans="1:65" s="2" customFormat="1" ht="21.75" customHeight="1">
      <c r="A174" s="29"/>
      <c r="B174" s="132"/>
      <c r="C174" s="167" t="s">
        <v>289</v>
      </c>
      <c r="D174" s="167" t="s">
        <v>150</v>
      </c>
      <c r="E174" s="168" t="s">
        <v>695</v>
      </c>
      <c r="F174" s="169" t="s">
        <v>696</v>
      </c>
      <c r="G174" s="170" t="s">
        <v>153</v>
      </c>
      <c r="H174" s="171">
        <v>4.665</v>
      </c>
      <c r="I174" s="172"/>
      <c r="J174" s="171">
        <f t="shared" si="15"/>
        <v>0</v>
      </c>
      <c r="K174" s="173"/>
      <c r="L174" s="30"/>
      <c r="M174" s="174" t="s">
        <v>1</v>
      </c>
      <c r="N174" s="175" t="s">
        <v>40</v>
      </c>
      <c r="O174" s="58"/>
      <c r="P174" s="176">
        <f t="shared" si="16"/>
        <v>0</v>
      </c>
      <c r="Q174" s="176">
        <v>0</v>
      </c>
      <c r="R174" s="176">
        <f t="shared" si="17"/>
        <v>0</v>
      </c>
      <c r="S174" s="176">
        <v>0</v>
      </c>
      <c r="T174" s="177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8" t="s">
        <v>154</v>
      </c>
      <c r="AT174" s="178" t="s">
        <v>150</v>
      </c>
      <c r="AU174" s="178" t="s">
        <v>87</v>
      </c>
      <c r="AY174" s="14" t="s">
        <v>148</v>
      </c>
      <c r="BE174" s="179">
        <f t="shared" si="19"/>
        <v>0</v>
      </c>
      <c r="BF174" s="179">
        <f t="shared" si="20"/>
        <v>0</v>
      </c>
      <c r="BG174" s="179">
        <f t="shared" si="21"/>
        <v>0</v>
      </c>
      <c r="BH174" s="179">
        <f t="shared" si="22"/>
        <v>0</v>
      </c>
      <c r="BI174" s="179">
        <f t="shared" si="23"/>
        <v>0</v>
      </c>
      <c r="BJ174" s="14" t="s">
        <v>87</v>
      </c>
      <c r="BK174" s="180">
        <f t="shared" si="24"/>
        <v>0</v>
      </c>
      <c r="BL174" s="14" t="s">
        <v>154</v>
      </c>
      <c r="BM174" s="178" t="s">
        <v>574</v>
      </c>
    </row>
    <row r="175" spans="1:65" s="2" customFormat="1" ht="21.75" customHeight="1">
      <c r="A175" s="29"/>
      <c r="B175" s="132"/>
      <c r="C175" s="167" t="s">
        <v>293</v>
      </c>
      <c r="D175" s="167" t="s">
        <v>150</v>
      </c>
      <c r="E175" s="168" t="s">
        <v>697</v>
      </c>
      <c r="F175" s="169" t="s">
        <v>698</v>
      </c>
      <c r="G175" s="170" t="s">
        <v>153</v>
      </c>
      <c r="H175" s="171">
        <v>4.665</v>
      </c>
      <c r="I175" s="172"/>
      <c r="J175" s="171">
        <f t="shared" si="15"/>
        <v>0</v>
      </c>
      <c r="K175" s="173"/>
      <c r="L175" s="30"/>
      <c r="M175" s="174" t="s">
        <v>1</v>
      </c>
      <c r="N175" s="175" t="s">
        <v>40</v>
      </c>
      <c r="O175" s="58"/>
      <c r="P175" s="176">
        <f t="shared" si="16"/>
        <v>0</v>
      </c>
      <c r="Q175" s="176">
        <v>0</v>
      </c>
      <c r="R175" s="176">
        <f t="shared" si="17"/>
        <v>0</v>
      </c>
      <c r="S175" s="176">
        <v>0</v>
      </c>
      <c r="T175" s="177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8" t="s">
        <v>154</v>
      </c>
      <c r="AT175" s="178" t="s">
        <v>150</v>
      </c>
      <c r="AU175" s="178" t="s">
        <v>87</v>
      </c>
      <c r="AY175" s="14" t="s">
        <v>148</v>
      </c>
      <c r="BE175" s="179">
        <f t="shared" si="19"/>
        <v>0</v>
      </c>
      <c r="BF175" s="179">
        <f t="shared" si="20"/>
        <v>0</v>
      </c>
      <c r="BG175" s="179">
        <f t="shared" si="21"/>
        <v>0</v>
      </c>
      <c r="BH175" s="179">
        <f t="shared" si="22"/>
        <v>0</v>
      </c>
      <c r="BI175" s="179">
        <f t="shared" si="23"/>
        <v>0</v>
      </c>
      <c r="BJ175" s="14" t="s">
        <v>87</v>
      </c>
      <c r="BK175" s="180">
        <f t="shared" si="24"/>
        <v>0</v>
      </c>
      <c r="BL175" s="14" t="s">
        <v>154</v>
      </c>
      <c r="BM175" s="178" t="s">
        <v>578</v>
      </c>
    </row>
    <row r="176" spans="1:65" s="2" customFormat="1" ht="16.5" customHeight="1">
      <c r="A176" s="29"/>
      <c r="B176" s="132"/>
      <c r="C176" s="167" t="s">
        <v>297</v>
      </c>
      <c r="D176" s="167" t="s">
        <v>150</v>
      </c>
      <c r="E176" s="168" t="s">
        <v>699</v>
      </c>
      <c r="F176" s="169" t="s">
        <v>700</v>
      </c>
      <c r="G176" s="170" t="s">
        <v>163</v>
      </c>
      <c r="H176" s="171">
        <v>0.95799999999999996</v>
      </c>
      <c r="I176" s="172"/>
      <c r="J176" s="171">
        <f t="shared" si="15"/>
        <v>0</v>
      </c>
      <c r="K176" s="173"/>
      <c r="L176" s="30"/>
      <c r="M176" s="174" t="s">
        <v>1</v>
      </c>
      <c r="N176" s="175" t="s">
        <v>40</v>
      </c>
      <c r="O176" s="58"/>
      <c r="P176" s="176">
        <f t="shared" si="16"/>
        <v>0</v>
      </c>
      <c r="Q176" s="176">
        <v>0</v>
      </c>
      <c r="R176" s="176">
        <f t="shared" si="17"/>
        <v>0</v>
      </c>
      <c r="S176" s="176">
        <v>0</v>
      </c>
      <c r="T176" s="177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8" t="s">
        <v>154</v>
      </c>
      <c r="AT176" s="178" t="s">
        <v>150</v>
      </c>
      <c r="AU176" s="178" t="s">
        <v>87</v>
      </c>
      <c r="AY176" s="14" t="s">
        <v>148</v>
      </c>
      <c r="BE176" s="179">
        <f t="shared" si="19"/>
        <v>0</v>
      </c>
      <c r="BF176" s="179">
        <f t="shared" si="20"/>
        <v>0</v>
      </c>
      <c r="BG176" s="179">
        <f t="shared" si="21"/>
        <v>0</v>
      </c>
      <c r="BH176" s="179">
        <f t="shared" si="22"/>
        <v>0</v>
      </c>
      <c r="BI176" s="179">
        <f t="shared" si="23"/>
        <v>0</v>
      </c>
      <c r="BJ176" s="14" t="s">
        <v>87</v>
      </c>
      <c r="BK176" s="180">
        <f t="shared" si="24"/>
        <v>0</v>
      </c>
      <c r="BL176" s="14" t="s">
        <v>154</v>
      </c>
      <c r="BM176" s="178" t="s">
        <v>581</v>
      </c>
    </row>
    <row r="177" spans="1:65" s="2" customFormat="1" ht="21.75" customHeight="1">
      <c r="A177" s="29"/>
      <c r="B177" s="132"/>
      <c r="C177" s="167" t="s">
        <v>302</v>
      </c>
      <c r="D177" s="167" t="s">
        <v>150</v>
      </c>
      <c r="E177" s="168" t="s">
        <v>701</v>
      </c>
      <c r="F177" s="169" t="s">
        <v>702</v>
      </c>
      <c r="G177" s="170" t="s">
        <v>153</v>
      </c>
      <c r="H177" s="171">
        <v>4.24</v>
      </c>
      <c r="I177" s="172"/>
      <c r="J177" s="171">
        <f t="shared" si="15"/>
        <v>0</v>
      </c>
      <c r="K177" s="173"/>
      <c r="L177" s="30"/>
      <c r="M177" s="174" t="s">
        <v>1</v>
      </c>
      <c r="N177" s="175" t="s">
        <v>40</v>
      </c>
      <c r="O177" s="58"/>
      <c r="P177" s="176">
        <f t="shared" si="16"/>
        <v>0</v>
      </c>
      <c r="Q177" s="176">
        <v>0</v>
      </c>
      <c r="R177" s="176">
        <f t="shared" si="17"/>
        <v>0</v>
      </c>
      <c r="S177" s="176">
        <v>0</v>
      </c>
      <c r="T177" s="177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8" t="s">
        <v>154</v>
      </c>
      <c r="AT177" s="178" t="s">
        <v>150</v>
      </c>
      <c r="AU177" s="178" t="s">
        <v>87</v>
      </c>
      <c r="AY177" s="14" t="s">
        <v>148</v>
      </c>
      <c r="BE177" s="179">
        <f t="shared" si="19"/>
        <v>0</v>
      </c>
      <c r="BF177" s="179">
        <f t="shared" si="20"/>
        <v>0</v>
      </c>
      <c r="BG177" s="179">
        <f t="shared" si="21"/>
        <v>0</v>
      </c>
      <c r="BH177" s="179">
        <f t="shared" si="22"/>
        <v>0</v>
      </c>
      <c r="BI177" s="179">
        <f t="shared" si="23"/>
        <v>0</v>
      </c>
      <c r="BJ177" s="14" t="s">
        <v>87</v>
      </c>
      <c r="BK177" s="180">
        <f t="shared" si="24"/>
        <v>0</v>
      </c>
      <c r="BL177" s="14" t="s">
        <v>154</v>
      </c>
      <c r="BM177" s="178" t="s">
        <v>584</v>
      </c>
    </row>
    <row r="178" spans="1:65" s="2" customFormat="1" ht="21.75" customHeight="1">
      <c r="A178" s="29"/>
      <c r="B178" s="132"/>
      <c r="C178" s="167" t="s">
        <v>307</v>
      </c>
      <c r="D178" s="167" t="s">
        <v>150</v>
      </c>
      <c r="E178" s="168" t="s">
        <v>703</v>
      </c>
      <c r="F178" s="169" t="s">
        <v>704</v>
      </c>
      <c r="G178" s="170" t="s">
        <v>153</v>
      </c>
      <c r="H178" s="171">
        <v>4.24</v>
      </c>
      <c r="I178" s="172"/>
      <c r="J178" s="171">
        <f t="shared" si="15"/>
        <v>0</v>
      </c>
      <c r="K178" s="173"/>
      <c r="L178" s="30"/>
      <c r="M178" s="174" t="s">
        <v>1</v>
      </c>
      <c r="N178" s="175" t="s">
        <v>40</v>
      </c>
      <c r="O178" s="58"/>
      <c r="P178" s="176">
        <f t="shared" si="16"/>
        <v>0</v>
      </c>
      <c r="Q178" s="176">
        <v>0</v>
      </c>
      <c r="R178" s="176">
        <f t="shared" si="17"/>
        <v>0</v>
      </c>
      <c r="S178" s="176">
        <v>0</v>
      </c>
      <c r="T178" s="177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8" t="s">
        <v>154</v>
      </c>
      <c r="AT178" s="178" t="s">
        <v>150</v>
      </c>
      <c r="AU178" s="178" t="s">
        <v>87</v>
      </c>
      <c r="AY178" s="14" t="s">
        <v>148</v>
      </c>
      <c r="BE178" s="179">
        <f t="shared" si="19"/>
        <v>0</v>
      </c>
      <c r="BF178" s="179">
        <f t="shared" si="20"/>
        <v>0</v>
      </c>
      <c r="BG178" s="179">
        <f t="shared" si="21"/>
        <v>0</v>
      </c>
      <c r="BH178" s="179">
        <f t="shared" si="22"/>
        <v>0</v>
      </c>
      <c r="BI178" s="179">
        <f t="shared" si="23"/>
        <v>0</v>
      </c>
      <c r="BJ178" s="14" t="s">
        <v>87</v>
      </c>
      <c r="BK178" s="180">
        <f t="shared" si="24"/>
        <v>0</v>
      </c>
      <c r="BL178" s="14" t="s">
        <v>154</v>
      </c>
      <c r="BM178" s="178" t="s">
        <v>585</v>
      </c>
    </row>
    <row r="179" spans="1:65" s="12" customFormat="1" ht="22.9" customHeight="1">
      <c r="B179" s="154"/>
      <c r="D179" s="155" t="s">
        <v>73</v>
      </c>
      <c r="E179" s="165" t="s">
        <v>154</v>
      </c>
      <c r="F179" s="165" t="s">
        <v>705</v>
      </c>
      <c r="I179" s="157"/>
      <c r="J179" s="166">
        <f>BK179</f>
        <v>0</v>
      </c>
      <c r="L179" s="154"/>
      <c r="M179" s="159"/>
      <c r="N179" s="160"/>
      <c r="O179" s="160"/>
      <c r="P179" s="161">
        <f>SUM(P180:P185)</f>
        <v>0</v>
      </c>
      <c r="Q179" s="160"/>
      <c r="R179" s="161">
        <f>SUM(R180:R185)</f>
        <v>0</v>
      </c>
      <c r="S179" s="160"/>
      <c r="T179" s="162">
        <f>SUM(T180:T185)</f>
        <v>0</v>
      </c>
      <c r="AR179" s="155" t="s">
        <v>81</v>
      </c>
      <c r="AT179" s="163" t="s">
        <v>73</v>
      </c>
      <c r="AU179" s="163" t="s">
        <v>81</v>
      </c>
      <c r="AY179" s="155" t="s">
        <v>148</v>
      </c>
      <c r="BK179" s="164">
        <f>SUM(BK180:BK185)</f>
        <v>0</v>
      </c>
    </row>
    <row r="180" spans="1:65" s="2" customFormat="1" ht="24.2" customHeight="1">
      <c r="A180" s="29"/>
      <c r="B180" s="132"/>
      <c r="C180" s="167" t="s">
        <v>311</v>
      </c>
      <c r="D180" s="167" t="s">
        <v>150</v>
      </c>
      <c r="E180" s="168" t="s">
        <v>706</v>
      </c>
      <c r="F180" s="169" t="s">
        <v>707</v>
      </c>
      <c r="G180" s="170" t="s">
        <v>153</v>
      </c>
      <c r="H180" s="171">
        <v>13.04</v>
      </c>
      <c r="I180" s="172"/>
      <c r="J180" s="171">
        <f t="shared" ref="J180:J185" si="25">ROUND(I180*H180,3)</f>
        <v>0</v>
      </c>
      <c r="K180" s="173"/>
      <c r="L180" s="30"/>
      <c r="M180" s="174" t="s">
        <v>1</v>
      </c>
      <c r="N180" s="175" t="s">
        <v>40</v>
      </c>
      <c r="O180" s="58"/>
      <c r="P180" s="176">
        <f t="shared" ref="P180:P185" si="26">O180*H180</f>
        <v>0</v>
      </c>
      <c r="Q180" s="176">
        <v>0</v>
      </c>
      <c r="R180" s="176">
        <f t="shared" ref="R180:R185" si="27">Q180*H180</f>
        <v>0</v>
      </c>
      <c r="S180" s="176">
        <v>0</v>
      </c>
      <c r="T180" s="177">
        <f t="shared" ref="T180:T185" si="2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8" t="s">
        <v>154</v>
      </c>
      <c r="AT180" s="178" t="s">
        <v>150</v>
      </c>
      <c r="AU180" s="178" t="s">
        <v>87</v>
      </c>
      <c r="AY180" s="14" t="s">
        <v>148</v>
      </c>
      <c r="BE180" s="179">
        <f t="shared" ref="BE180:BE185" si="29">IF(N180="základná",J180,0)</f>
        <v>0</v>
      </c>
      <c r="BF180" s="179">
        <f t="shared" ref="BF180:BF185" si="30">IF(N180="znížená",J180,0)</f>
        <v>0</v>
      </c>
      <c r="BG180" s="179">
        <f t="shared" ref="BG180:BG185" si="31">IF(N180="zákl. prenesená",J180,0)</f>
        <v>0</v>
      </c>
      <c r="BH180" s="179">
        <f t="shared" ref="BH180:BH185" si="32">IF(N180="zníž. prenesená",J180,0)</f>
        <v>0</v>
      </c>
      <c r="BI180" s="179">
        <f t="shared" ref="BI180:BI185" si="33">IF(N180="nulová",J180,0)</f>
        <v>0</v>
      </c>
      <c r="BJ180" s="14" t="s">
        <v>87</v>
      </c>
      <c r="BK180" s="180">
        <f t="shared" ref="BK180:BK185" si="34">ROUND(I180*H180,3)</f>
        <v>0</v>
      </c>
      <c r="BL180" s="14" t="s">
        <v>154</v>
      </c>
      <c r="BM180" s="178" t="s">
        <v>586</v>
      </c>
    </row>
    <row r="181" spans="1:65" s="2" customFormat="1" ht="37.9" customHeight="1">
      <c r="A181" s="29"/>
      <c r="B181" s="132"/>
      <c r="C181" s="167" t="s">
        <v>315</v>
      </c>
      <c r="D181" s="167" t="s">
        <v>150</v>
      </c>
      <c r="E181" s="168" t="s">
        <v>708</v>
      </c>
      <c r="F181" s="169" t="s">
        <v>709</v>
      </c>
      <c r="G181" s="170" t="s">
        <v>163</v>
      </c>
      <c r="H181" s="171">
        <v>11.805999999999999</v>
      </c>
      <c r="I181" s="172"/>
      <c r="J181" s="171">
        <f t="shared" si="25"/>
        <v>0</v>
      </c>
      <c r="K181" s="173"/>
      <c r="L181" s="30"/>
      <c r="M181" s="174" t="s">
        <v>1</v>
      </c>
      <c r="N181" s="175" t="s">
        <v>40</v>
      </c>
      <c r="O181" s="58"/>
      <c r="P181" s="176">
        <f t="shared" si="26"/>
        <v>0</v>
      </c>
      <c r="Q181" s="176">
        <v>0</v>
      </c>
      <c r="R181" s="176">
        <f t="shared" si="27"/>
        <v>0</v>
      </c>
      <c r="S181" s="176">
        <v>0</v>
      </c>
      <c r="T181" s="177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8" t="s">
        <v>154</v>
      </c>
      <c r="AT181" s="178" t="s">
        <v>150</v>
      </c>
      <c r="AU181" s="178" t="s">
        <v>87</v>
      </c>
      <c r="AY181" s="14" t="s">
        <v>148</v>
      </c>
      <c r="BE181" s="179">
        <f t="shared" si="29"/>
        <v>0</v>
      </c>
      <c r="BF181" s="179">
        <f t="shared" si="30"/>
        <v>0</v>
      </c>
      <c r="BG181" s="179">
        <f t="shared" si="31"/>
        <v>0</v>
      </c>
      <c r="BH181" s="179">
        <f t="shared" si="32"/>
        <v>0</v>
      </c>
      <c r="BI181" s="179">
        <f t="shared" si="33"/>
        <v>0</v>
      </c>
      <c r="BJ181" s="14" t="s">
        <v>87</v>
      </c>
      <c r="BK181" s="180">
        <f t="shared" si="34"/>
        <v>0</v>
      </c>
      <c r="BL181" s="14" t="s">
        <v>154</v>
      </c>
      <c r="BM181" s="178" t="s">
        <v>589</v>
      </c>
    </row>
    <row r="182" spans="1:65" s="2" customFormat="1" ht="33" customHeight="1">
      <c r="A182" s="29"/>
      <c r="B182" s="132"/>
      <c r="C182" s="167" t="s">
        <v>319</v>
      </c>
      <c r="D182" s="167" t="s">
        <v>150</v>
      </c>
      <c r="E182" s="168" t="s">
        <v>710</v>
      </c>
      <c r="F182" s="169" t="s">
        <v>711</v>
      </c>
      <c r="G182" s="170" t="s">
        <v>163</v>
      </c>
      <c r="H182" s="171">
        <v>57.3</v>
      </c>
      <c r="I182" s="172"/>
      <c r="J182" s="171">
        <f t="shared" si="25"/>
        <v>0</v>
      </c>
      <c r="K182" s="173"/>
      <c r="L182" s="30"/>
      <c r="M182" s="174" t="s">
        <v>1</v>
      </c>
      <c r="N182" s="175" t="s">
        <v>40</v>
      </c>
      <c r="O182" s="58"/>
      <c r="P182" s="176">
        <f t="shared" si="26"/>
        <v>0</v>
      </c>
      <c r="Q182" s="176">
        <v>0</v>
      </c>
      <c r="R182" s="176">
        <f t="shared" si="27"/>
        <v>0</v>
      </c>
      <c r="S182" s="176">
        <v>0</v>
      </c>
      <c r="T182" s="177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8" t="s">
        <v>154</v>
      </c>
      <c r="AT182" s="178" t="s">
        <v>150</v>
      </c>
      <c r="AU182" s="178" t="s">
        <v>87</v>
      </c>
      <c r="AY182" s="14" t="s">
        <v>148</v>
      </c>
      <c r="BE182" s="179">
        <f t="shared" si="29"/>
        <v>0</v>
      </c>
      <c r="BF182" s="179">
        <f t="shared" si="30"/>
        <v>0</v>
      </c>
      <c r="BG182" s="179">
        <f t="shared" si="31"/>
        <v>0</v>
      </c>
      <c r="BH182" s="179">
        <f t="shared" si="32"/>
        <v>0</v>
      </c>
      <c r="BI182" s="179">
        <f t="shared" si="33"/>
        <v>0</v>
      </c>
      <c r="BJ182" s="14" t="s">
        <v>87</v>
      </c>
      <c r="BK182" s="180">
        <f t="shared" si="34"/>
        <v>0</v>
      </c>
      <c r="BL182" s="14" t="s">
        <v>154</v>
      </c>
      <c r="BM182" s="178" t="s">
        <v>591</v>
      </c>
    </row>
    <row r="183" spans="1:65" s="2" customFormat="1" ht="21.75" customHeight="1">
      <c r="A183" s="29"/>
      <c r="B183" s="132"/>
      <c r="C183" s="167" t="s">
        <v>323</v>
      </c>
      <c r="D183" s="167" t="s">
        <v>150</v>
      </c>
      <c r="E183" s="168" t="s">
        <v>712</v>
      </c>
      <c r="F183" s="169" t="s">
        <v>713</v>
      </c>
      <c r="G183" s="170" t="s">
        <v>163</v>
      </c>
      <c r="H183" s="171">
        <v>7.9560000000000004</v>
      </c>
      <c r="I183" s="172"/>
      <c r="J183" s="171">
        <f t="shared" si="25"/>
        <v>0</v>
      </c>
      <c r="K183" s="173"/>
      <c r="L183" s="30"/>
      <c r="M183" s="174" t="s">
        <v>1</v>
      </c>
      <c r="N183" s="175" t="s">
        <v>40</v>
      </c>
      <c r="O183" s="58"/>
      <c r="P183" s="176">
        <f t="shared" si="26"/>
        <v>0</v>
      </c>
      <c r="Q183" s="176">
        <v>0</v>
      </c>
      <c r="R183" s="176">
        <f t="shared" si="27"/>
        <v>0</v>
      </c>
      <c r="S183" s="176">
        <v>0</v>
      </c>
      <c r="T183" s="177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8" t="s">
        <v>154</v>
      </c>
      <c r="AT183" s="178" t="s">
        <v>150</v>
      </c>
      <c r="AU183" s="178" t="s">
        <v>87</v>
      </c>
      <c r="AY183" s="14" t="s">
        <v>148</v>
      </c>
      <c r="BE183" s="179">
        <f t="shared" si="29"/>
        <v>0</v>
      </c>
      <c r="BF183" s="179">
        <f t="shared" si="30"/>
        <v>0</v>
      </c>
      <c r="BG183" s="179">
        <f t="shared" si="31"/>
        <v>0</v>
      </c>
      <c r="BH183" s="179">
        <f t="shared" si="32"/>
        <v>0</v>
      </c>
      <c r="BI183" s="179">
        <f t="shared" si="33"/>
        <v>0</v>
      </c>
      <c r="BJ183" s="14" t="s">
        <v>87</v>
      </c>
      <c r="BK183" s="180">
        <f t="shared" si="34"/>
        <v>0</v>
      </c>
      <c r="BL183" s="14" t="s">
        <v>154</v>
      </c>
      <c r="BM183" s="178" t="s">
        <v>594</v>
      </c>
    </row>
    <row r="184" spans="1:65" s="2" customFormat="1" ht="24.2" customHeight="1">
      <c r="A184" s="29"/>
      <c r="B184" s="132"/>
      <c r="C184" s="167" t="s">
        <v>327</v>
      </c>
      <c r="D184" s="167" t="s">
        <v>150</v>
      </c>
      <c r="E184" s="168" t="s">
        <v>714</v>
      </c>
      <c r="F184" s="169" t="s">
        <v>715</v>
      </c>
      <c r="G184" s="170" t="s">
        <v>163</v>
      </c>
      <c r="H184" s="171">
        <v>0.6</v>
      </c>
      <c r="I184" s="172"/>
      <c r="J184" s="171">
        <f t="shared" si="25"/>
        <v>0</v>
      </c>
      <c r="K184" s="173"/>
      <c r="L184" s="30"/>
      <c r="M184" s="174" t="s">
        <v>1</v>
      </c>
      <c r="N184" s="175" t="s">
        <v>40</v>
      </c>
      <c r="O184" s="58"/>
      <c r="P184" s="176">
        <f t="shared" si="26"/>
        <v>0</v>
      </c>
      <c r="Q184" s="176">
        <v>0</v>
      </c>
      <c r="R184" s="176">
        <f t="shared" si="27"/>
        <v>0</v>
      </c>
      <c r="S184" s="176">
        <v>0</v>
      </c>
      <c r="T184" s="177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8" t="s">
        <v>154</v>
      </c>
      <c r="AT184" s="178" t="s">
        <v>150</v>
      </c>
      <c r="AU184" s="178" t="s">
        <v>87</v>
      </c>
      <c r="AY184" s="14" t="s">
        <v>148</v>
      </c>
      <c r="BE184" s="179">
        <f t="shared" si="29"/>
        <v>0</v>
      </c>
      <c r="BF184" s="179">
        <f t="shared" si="30"/>
        <v>0</v>
      </c>
      <c r="BG184" s="179">
        <f t="shared" si="31"/>
        <v>0</v>
      </c>
      <c r="BH184" s="179">
        <f t="shared" si="32"/>
        <v>0</v>
      </c>
      <c r="BI184" s="179">
        <f t="shared" si="33"/>
        <v>0</v>
      </c>
      <c r="BJ184" s="14" t="s">
        <v>87</v>
      </c>
      <c r="BK184" s="180">
        <f t="shared" si="34"/>
        <v>0</v>
      </c>
      <c r="BL184" s="14" t="s">
        <v>154</v>
      </c>
      <c r="BM184" s="178" t="s">
        <v>597</v>
      </c>
    </row>
    <row r="185" spans="1:65" s="2" customFormat="1" ht="24.2" customHeight="1">
      <c r="A185" s="29"/>
      <c r="B185" s="132"/>
      <c r="C185" s="167" t="s">
        <v>331</v>
      </c>
      <c r="D185" s="167" t="s">
        <v>150</v>
      </c>
      <c r="E185" s="168" t="s">
        <v>716</v>
      </c>
      <c r="F185" s="169" t="s">
        <v>717</v>
      </c>
      <c r="G185" s="170" t="s">
        <v>163</v>
      </c>
      <c r="H185" s="171">
        <v>8.2799999999999994</v>
      </c>
      <c r="I185" s="172"/>
      <c r="J185" s="171">
        <f t="shared" si="25"/>
        <v>0</v>
      </c>
      <c r="K185" s="173"/>
      <c r="L185" s="30"/>
      <c r="M185" s="174" t="s">
        <v>1</v>
      </c>
      <c r="N185" s="175" t="s">
        <v>40</v>
      </c>
      <c r="O185" s="58"/>
      <c r="P185" s="176">
        <f t="shared" si="26"/>
        <v>0</v>
      </c>
      <c r="Q185" s="176">
        <v>0</v>
      </c>
      <c r="R185" s="176">
        <f t="shared" si="27"/>
        <v>0</v>
      </c>
      <c r="S185" s="176">
        <v>0</v>
      </c>
      <c r="T185" s="177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8" t="s">
        <v>154</v>
      </c>
      <c r="AT185" s="178" t="s">
        <v>150</v>
      </c>
      <c r="AU185" s="178" t="s">
        <v>87</v>
      </c>
      <c r="AY185" s="14" t="s">
        <v>148</v>
      </c>
      <c r="BE185" s="179">
        <f t="shared" si="29"/>
        <v>0</v>
      </c>
      <c r="BF185" s="179">
        <f t="shared" si="30"/>
        <v>0</v>
      </c>
      <c r="BG185" s="179">
        <f t="shared" si="31"/>
        <v>0</v>
      </c>
      <c r="BH185" s="179">
        <f t="shared" si="32"/>
        <v>0</v>
      </c>
      <c r="BI185" s="179">
        <f t="shared" si="33"/>
        <v>0</v>
      </c>
      <c r="BJ185" s="14" t="s">
        <v>87</v>
      </c>
      <c r="BK185" s="180">
        <f t="shared" si="34"/>
        <v>0</v>
      </c>
      <c r="BL185" s="14" t="s">
        <v>154</v>
      </c>
      <c r="BM185" s="178" t="s">
        <v>600</v>
      </c>
    </row>
    <row r="186" spans="1:65" s="12" customFormat="1" ht="22.9" customHeight="1">
      <c r="B186" s="154"/>
      <c r="D186" s="155" t="s">
        <v>73</v>
      </c>
      <c r="E186" s="165" t="s">
        <v>168</v>
      </c>
      <c r="F186" s="165" t="s">
        <v>243</v>
      </c>
      <c r="I186" s="157"/>
      <c r="J186" s="166">
        <f>BK186</f>
        <v>0</v>
      </c>
      <c r="L186" s="154"/>
      <c r="M186" s="159"/>
      <c r="N186" s="160"/>
      <c r="O186" s="160"/>
      <c r="P186" s="161">
        <f>SUM(P187:P193)</f>
        <v>0</v>
      </c>
      <c r="Q186" s="160"/>
      <c r="R186" s="161">
        <f>SUM(R187:R193)</f>
        <v>0</v>
      </c>
      <c r="S186" s="160"/>
      <c r="T186" s="162">
        <f>SUM(T187:T193)</f>
        <v>0</v>
      </c>
      <c r="AR186" s="155" t="s">
        <v>81</v>
      </c>
      <c r="AT186" s="163" t="s">
        <v>73</v>
      </c>
      <c r="AU186" s="163" t="s">
        <v>81</v>
      </c>
      <c r="AY186" s="155" t="s">
        <v>148</v>
      </c>
      <c r="BK186" s="164">
        <f>SUM(BK187:BK193)</f>
        <v>0</v>
      </c>
    </row>
    <row r="187" spans="1:65" s="2" customFormat="1" ht="33" customHeight="1">
      <c r="A187" s="29"/>
      <c r="B187" s="132"/>
      <c r="C187" s="167" t="s">
        <v>335</v>
      </c>
      <c r="D187" s="167" t="s">
        <v>150</v>
      </c>
      <c r="E187" s="168" t="s">
        <v>718</v>
      </c>
      <c r="F187" s="169" t="s">
        <v>719</v>
      </c>
      <c r="G187" s="170" t="s">
        <v>153</v>
      </c>
      <c r="H187" s="171">
        <v>1893.2</v>
      </c>
      <c r="I187" s="172"/>
      <c r="J187" s="171">
        <f t="shared" ref="J187:J193" si="35">ROUND(I187*H187,3)</f>
        <v>0</v>
      </c>
      <c r="K187" s="173"/>
      <c r="L187" s="30"/>
      <c r="M187" s="174" t="s">
        <v>1</v>
      </c>
      <c r="N187" s="175" t="s">
        <v>40</v>
      </c>
      <c r="O187" s="58"/>
      <c r="P187" s="176">
        <f t="shared" ref="P187:P193" si="36">O187*H187</f>
        <v>0</v>
      </c>
      <c r="Q187" s="176">
        <v>0</v>
      </c>
      <c r="R187" s="176">
        <f t="shared" ref="R187:R193" si="37">Q187*H187</f>
        <v>0</v>
      </c>
      <c r="S187" s="176">
        <v>0</v>
      </c>
      <c r="T187" s="177">
        <f t="shared" ref="T187:T193" si="38"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8" t="s">
        <v>154</v>
      </c>
      <c r="AT187" s="178" t="s">
        <v>150</v>
      </c>
      <c r="AU187" s="178" t="s">
        <v>87</v>
      </c>
      <c r="AY187" s="14" t="s">
        <v>148</v>
      </c>
      <c r="BE187" s="179">
        <f t="shared" ref="BE187:BE193" si="39">IF(N187="základná",J187,0)</f>
        <v>0</v>
      </c>
      <c r="BF187" s="179">
        <f t="shared" ref="BF187:BF193" si="40">IF(N187="znížená",J187,0)</f>
        <v>0</v>
      </c>
      <c r="BG187" s="179">
        <f t="shared" ref="BG187:BG193" si="41">IF(N187="zákl. prenesená",J187,0)</f>
        <v>0</v>
      </c>
      <c r="BH187" s="179">
        <f t="shared" ref="BH187:BH193" si="42">IF(N187="zníž. prenesená",J187,0)</f>
        <v>0</v>
      </c>
      <c r="BI187" s="179">
        <f t="shared" ref="BI187:BI193" si="43">IF(N187="nulová",J187,0)</f>
        <v>0</v>
      </c>
      <c r="BJ187" s="14" t="s">
        <v>87</v>
      </c>
      <c r="BK187" s="180">
        <f t="shared" ref="BK187:BK193" si="44">ROUND(I187*H187,3)</f>
        <v>0</v>
      </c>
      <c r="BL187" s="14" t="s">
        <v>154</v>
      </c>
      <c r="BM187" s="178" t="s">
        <v>603</v>
      </c>
    </row>
    <row r="188" spans="1:65" s="2" customFormat="1" ht="33" customHeight="1">
      <c r="A188" s="29"/>
      <c r="B188" s="132"/>
      <c r="C188" s="167" t="s">
        <v>339</v>
      </c>
      <c r="D188" s="167" t="s">
        <v>150</v>
      </c>
      <c r="E188" s="168" t="s">
        <v>720</v>
      </c>
      <c r="F188" s="169" t="s">
        <v>721</v>
      </c>
      <c r="G188" s="170" t="s">
        <v>153</v>
      </c>
      <c r="H188" s="171">
        <v>1893.2</v>
      </c>
      <c r="I188" s="172"/>
      <c r="J188" s="171">
        <f t="shared" si="35"/>
        <v>0</v>
      </c>
      <c r="K188" s="173"/>
      <c r="L188" s="30"/>
      <c r="M188" s="174" t="s">
        <v>1</v>
      </c>
      <c r="N188" s="175" t="s">
        <v>40</v>
      </c>
      <c r="O188" s="58"/>
      <c r="P188" s="176">
        <f t="shared" si="36"/>
        <v>0</v>
      </c>
      <c r="Q188" s="176">
        <v>0</v>
      </c>
      <c r="R188" s="176">
        <f t="shared" si="37"/>
        <v>0</v>
      </c>
      <c r="S188" s="176">
        <v>0</v>
      </c>
      <c r="T188" s="177">
        <f t="shared" si="3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8" t="s">
        <v>154</v>
      </c>
      <c r="AT188" s="178" t="s">
        <v>150</v>
      </c>
      <c r="AU188" s="178" t="s">
        <v>87</v>
      </c>
      <c r="AY188" s="14" t="s">
        <v>148</v>
      </c>
      <c r="BE188" s="179">
        <f t="shared" si="39"/>
        <v>0</v>
      </c>
      <c r="BF188" s="179">
        <f t="shared" si="40"/>
        <v>0</v>
      </c>
      <c r="BG188" s="179">
        <f t="shared" si="41"/>
        <v>0</v>
      </c>
      <c r="BH188" s="179">
        <f t="shared" si="42"/>
        <v>0</v>
      </c>
      <c r="BI188" s="179">
        <f t="shared" si="43"/>
        <v>0</v>
      </c>
      <c r="BJ188" s="14" t="s">
        <v>87</v>
      </c>
      <c r="BK188" s="180">
        <f t="shared" si="44"/>
        <v>0</v>
      </c>
      <c r="BL188" s="14" t="s">
        <v>154</v>
      </c>
      <c r="BM188" s="178" t="s">
        <v>606</v>
      </c>
    </row>
    <row r="189" spans="1:65" s="2" customFormat="1" ht="33" customHeight="1">
      <c r="A189" s="29"/>
      <c r="B189" s="132"/>
      <c r="C189" s="167" t="s">
        <v>343</v>
      </c>
      <c r="D189" s="167" t="s">
        <v>150</v>
      </c>
      <c r="E189" s="168" t="s">
        <v>722</v>
      </c>
      <c r="F189" s="169" t="s">
        <v>723</v>
      </c>
      <c r="G189" s="170" t="s">
        <v>153</v>
      </c>
      <c r="H189" s="171">
        <v>1893.2</v>
      </c>
      <c r="I189" s="172"/>
      <c r="J189" s="171">
        <f t="shared" si="35"/>
        <v>0</v>
      </c>
      <c r="K189" s="173"/>
      <c r="L189" s="30"/>
      <c r="M189" s="174" t="s">
        <v>1</v>
      </c>
      <c r="N189" s="175" t="s">
        <v>40</v>
      </c>
      <c r="O189" s="58"/>
      <c r="P189" s="176">
        <f t="shared" si="36"/>
        <v>0</v>
      </c>
      <c r="Q189" s="176">
        <v>0</v>
      </c>
      <c r="R189" s="176">
        <f t="shared" si="37"/>
        <v>0</v>
      </c>
      <c r="S189" s="176">
        <v>0</v>
      </c>
      <c r="T189" s="177">
        <f t="shared" si="3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8" t="s">
        <v>154</v>
      </c>
      <c r="AT189" s="178" t="s">
        <v>150</v>
      </c>
      <c r="AU189" s="178" t="s">
        <v>87</v>
      </c>
      <c r="AY189" s="14" t="s">
        <v>148</v>
      </c>
      <c r="BE189" s="179">
        <f t="shared" si="39"/>
        <v>0</v>
      </c>
      <c r="BF189" s="179">
        <f t="shared" si="40"/>
        <v>0</v>
      </c>
      <c r="BG189" s="179">
        <f t="shared" si="41"/>
        <v>0</v>
      </c>
      <c r="BH189" s="179">
        <f t="shared" si="42"/>
        <v>0</v>
      </c>
      <c r="BI189" s="179">
        <f t="shared" si="43"/>
        <v>0</v>
      </c>
      <c r="BJ189" s="14" t="s">
        <v>87</v>
      </c>
      <c r="BK189" s="180">
        <f t="shared" si="44"/>
        <v>0</v>
      </c>
      <c r="BL189" s="14" t="s">
        <v>154</v>
      </c>
      <c r="BM189" s="178" t="s">
        <v>608</v>
      </c>
    </row>
    <row r="190" spans="1:65" s="2" customFormat="1" ht="33" customHeight="1">
      <c r="A190" s="29"/>
      <c r="B190" s="132"/>
      <c r="C190" s="167" t="s">
        <v>347</v>
      </c>
      <c r="D190" s="167" t="s">
        <v>150</v>
      </c>
      <c r="E190" s="168" t="s">
        <v>724</v>
      </c>
      <c r="F190" s="169" t="s">
        <v>725</v>
      </c>
      <c r="G190" s="170" t="s">
        <v>153</v>
      </c>
      <c r="H190" s="171">
        <v>1893.2</v>
      </c>
      <c r="I190" s="172"/>
      <c r="J190" s="171">
        <f t="shared" si="35"/>
        <v>0</v>
      </c>
      <c r="K190" s="173"/>
      <c r="L190" s="30"/>
      <c r="M190" s="174" t="s">
        <v>1</v>
      </c>
      <c r="N190" s="175" t="s">
        <v>40</v>
      </c>
      <c r="O190" s="58"/>
      <c r="P190" s="176">
        <f t="shared" si="36"/>
        <v>0</v>
      </c>
      <c r="Q190" s="176">
        <v>0</v>
      </c>
      <c r="R190" s="176">
        <f t="shared" si="37"/>
        <v>0</v>
      </c>
      <c r="S190" s="176">
        <v>0</v>
      </c>
      <c r="T190" s="177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8" t="s">
        <v>154</v>
      </c>
      <c r="AT190" s="178" t="s">
        <v>150</v>
      </c>
      <c r="AU190" s="178" t="s">
        <v>87</v>
      </c>
      <c r="AY190" s="14" t="s">
        <v>148</v>
      </c>
      <c r="BE190" s="179">
        <f t="shared" si="39"/>
        <v>0</v>
      </c>
      <c r="BF190" s="179">
        <f t="shared" si="40"/>
        <v>0</v>
      </c>
      <c r="BG190" s="179">
        <f t="shared" si="41"/>
        <v>0</v>
      </c>
      <c r="BH190" s="179">
        <f t="shared" si="42"/>
        <v>0</v>
      </c>
      <c r="BI190" s="179">
        <f t="shared" si="43"/>
        <v>0</v>
      </c>
      <c r="BJ190" s="14" t="s">
        <v>87</v>
      </c>
      <c r="BK190" s="180">
        <f t="shared" si="44"/>
        <v>0</v>
      </c>
      <c r="BL190" s="14" t="s">
        <v>154</v>
      </c>
      <c r="BM190" s="178" t="s">
        <v>609</v>
      </c>
    </row>
    <row r="191" spans="1:65" s="2" customFormat="1" ht="33" customHeight="1">
      <c r="A191" s="29"/>
      <c r="B191" s="132"/>
      <c r="C191" s="167" t="s">
        <v>351</v>
      </c>
      <c r="D191" s="167" t="s">
        <v>150</v>
      </c>
      <c r="E191" s="168" t="s">
        <v>726</v>
      </c>
      <c r="F191" s="169" t="s">
        <v>727</v>
      </c>
      <c r="G191" s="170" t="s">
        <v>153</v>
      </c>
      <c r="H191" s="171">
        <v>1893.2</v>
      </c>
      <c r="I191" s="172"/>
      <c r="J191" s="171">
        <f t="shared" si="35"/>
        <v>0</v>
      </c>
      <c r="K191" s="173"/>
      <c r="L191" s="30"/>
      <c r="M191" s="174" t="s">
        <v>1</v>
      </c>
      <c r="N191" s="175" t="s">
        <v>40</v>
      </c>
      <c r="O191" s="58"/>
      <c r="P191" s="176">
        <f t="shared" si="36"/>
        <v>0</v>
      </c>
      <c r="Q191" s="176">
        <v>0</v>
      </c>
      <c r="R191" s="176">
        <f t="shared" si="37"/>
        <v>0</v>
      </c>
      <c r="S191" s="176">
        <v>0</v>
      </c>
      <c r="T191" s="177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8" t="s">
        <v>154</v>
      </c>
      <c r="AT191" s="178" t="s">
        <v>150</v>
      </c>
      <c r="AU191" s="178" t="s">
        <v>87</v>
      </c>
      <c r="AY191" s="14" t="s">
        <v>148</v>
      </c>
      <c r="BE191" s="179">
        <f t="shared" si="39"/>
        <v>0</v>
      </c>
      <c r="BF191" s="179">
        <f t="shared" si="40"/>
        <v>0</v>
      </c>
      <c r="BG191" s="179">
        <f t="shared" si="41"/>
        <v>0</v>
      </c>
      <c r="BH191" s="179">
        <f t="shared" si="42"/>
        <v>0</v>
      </c>
      <c r="BI191" s="179">
        <f t="shared" si="43"/>
        <v>0</v>
      </c>
      <c r="BJ191" s="14" t="s">
        <v>87</v>
      </c>
      <c r="BK191" s="180">
        <f t="shared" si="44"/>
        <v>0</v>
      </c>
      <c r="BL191" s="14" t="s">
        <v>154</v>
      </c>
      <c r="BM191" s="178" t="s">
        <v>610</v>
      </c>
    </row>
    <row r="192" spans="1:65" s="2" customFormat="1" ht="16.5" customHeight="1">
      <c r="A192" s="29"/>
      <c r="B192" s="132"/>
      <c r="C192" s="167" t="s">
        <v>357</v>
      </c>
      <c r="D192" s="167" t="s">
        <v>150</v>
      </c>
      <c r="E192" s="168" t="s">
        <v>728</v>
      </c>
      <c r="F192" s="169" t="s">
        <v>729</v>
      </c>
      <c r="G192" s="170" t="s">
        <v>153</v>
      </c>
      <c r="H192" s="171">
        <v>1893.2</v>
      </c>
      <c r="I192" s="172"/>
      <c r="J192" s="171">
        <f t="shared" si="35"/>
        <v>0</v>
      </c>
      <c r="K192" s="173"/>
      <c r="L192" s="30"/>
      <c r="M192" s="174" t="s">
        <v>1</v>
      </c>
      <c r="N192" s="175" t="s">
        <v>40</v>
      </c>
      <c r="O192" s="58"/>
      <c r="P192" s="176">
        <f t="shared" si="36"/>
        <v>0</v>
      </c>
      <c r="Q192" s="176">
        <v>0</v>
      </c>
      <c r="R192" s="176">
        <f t="shared" si="37"/>
        <v>0</v>
      </c>
      <c r="S192" s="176">
        <v>0</v>
      </c>
      <c r="T192" s="177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8" t="s">
        <v>154</v>
      </c>
      <c r="AT192" s="178" t="s">
        <v>150</v>
      </c>
      <c r="AU192" s="178" t="s">
        <v>87</v>
      </c>
      <c r="AY192" s="14" t="s">
        <v>148</v>
      </c>
      <c r="BE192" s="179">
        <f t="shared" si="39"/>
        <v>0</v>
      </c>
      <c r="BF192" s="179">
        <f t="shared" si="40"/>
        <v>0</v>
      </c>
      <c r="BG192" s="179">
        <f t="shared" si="41"/>
        <v>0</v>
      </c>
      <c r="BH192" s="179">
        <f t="shared" si="42"/>
        <v>0</v>
      </c>
      <c r="BI192" s="179">
        <f t="shared" si="43"/>
        <v>0</v>
      </c>
      <c r="BJ192" s="14" t="s">
        <v>87</v>
      </c>
      <c r="BK192" s="180">
        <f t="shared" si="44"/>
        <v>0</v>
      </c>
      <c r="BL192" s="14" t="s">
        <v>154</v>
      </c>
      <c r="BM192" s="178" t="s">
        <v>611</v>
      </c>
    </row>
    <row r="193" spans="1:65" s="2" customFormat="1" ht="49.15" customHeight="1">
      <c r="A193" s="29"/>
      <c r="B193" s="132"/>
      <c r="C193" s="181" t="s">
        <v>365</v>
      </c>
      <c r="D193" s="181" t="s">
        <v>201</v>
      </c>
      <c r="E193" s="182" t="s">
        <v>730</v>
      </c>
      <c r="F193" s="183" t="s">
        <v>731</v>
      </c>
      <c r="G193" s="184" t="s">
        <v>153</v>
      </c>
      <c r="H193" s="185">
        <v>1893.2</v>
      </c>
      <c r="I193" s="186"/>
      <c r="J193" s="185">
        <f t="shared" si="35"/>
        <v>0</v>
      </c>
      <c r="K193" s="187"/>
      <c r="L193" s="188"/>
      <c r="M193" s="189" t="s">
        <v>1</v>
      </c>
      <c r="N193" s="190" t="s">
        <v>40</v>
      </c>
      <c r="O193" s="58"/>
      <c r="P193" s="176">
        <f t="shared" si="36"/>
        <v>0</v>
      </c>
      <c r="Q193" s="176">
        <v>0</v>
      </c>
      <c r="R193" s="176">
        <f t="shared" si="37"/>
        <v>0</v>
      </c>
      <c r="S193" s="176">
        <v>0</v>
      </c>
      <c r="T193" s="177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8" t="s">
        <v>180</v>
      </c>
      <c r="AT193" s="178" t="s">
        <v>201</v>
      </c>
      <c r="AU193" s="178" t="s">
        <v>87</v>
      </c>
      <c r="AY193" s="14" t="s">
        <v>148</v>
      </c>
      <c r="BE193" s="179">
        <f t="shared" si="39"/>
        <v>0</v>
      </c>
      <c r="BF193" s="179">
        <f t="shared" si="40"/>
        <v>0</v>
      </c>
      <c r="BG193" s="179">
        <f t="shared" si="41"/>
        <v>0</v>
      </c>
      <c r="BH193" s="179">
        <f t="shared" si="42"/>
        <v>0</v>
      </c>
      <c r="BI193" s="179">
        <f t="shared" si="43"/>
        <v>0</v>
      </c>
      <c r="BJ193" s="14" t="s">
        <v>87</v>
      </c>
      <c r="BK193" s="180">
        <f t="shared" si="44"/>
        <v>0</v>
      </c>
      <c r="BL193" s="14" t="s">
        <v>154</v>
      </c>
      <c r="BM193" s="178" t="s">
        <v>614</v>
      </c>
    </row>
    <row r="194" spans="1:65" s="12" customFormat="1" ht="22.9" customHeight="1">
      <c r="B194" s="154"/>
      <c r="D194" s="155" t="s">
        <v>73</v>
      </c>
      <c r="E194" s="165" t="s">
        <v>180</v>
      </c>
      <c r="F194" s="165" t="s">
        <v>732</v>
      </c>
      <c r="I194" s="157"/>
      <c r="J194" s="166">
        <f>BK194</f>
        <v>0</v>
      </c>
      <c r="L194" s="154"/>
      <c r="M194" s="159"/>
      <c r="N194" s="160"/>
      <c r="O194" s="160"/>
      <c r="P194" s="161">
        <f>SUM(P195:P207)</f>
        <v>0</v>
      </c>
      <c r="Q194" s="160"/>
      <c r="R194" s="161">
        <f>SUM(R195:R207)</f>
        <v>0</v>
      </c>
      <c r="S194" s="160"/>
      <c r="T194" s="162">
        <f>SUM(T195:T207)</f>
        <v>0</v>
      </c>
      <c r="AR194" s="155" t="s">
        <v>81</v>
      </c>
      <c r="AT194" s="163" t="s">
        <v>73</v>
      </c>
      <c r="AU194" s="163" t="s">
        <v>81</v>
      </c>
      <c r="AY194" s="155" t="s">
        <v>148</v>
      </c>
      <c r="BK194" s="164">
        <f>SUM(BK195:BK207)</f>
        <v>0</v>
      </c>
    </row>
    <row r="195" spans="1:65" s="2" customFormat="1" ht="16.5" customHeight="1">
      <c r="A195" s="29"/>
      <c r="B195" s="132"/>
      <c r="C195" s="167" t="s">
        <v>372</v>
      </c>
      <c r="D195" s="167" t="s">
        <v>150</v>
      </c>
      <c r="E195" s="168" t="s">
        <v>733</v>
      </c>
      <c r="F195" s="169" t="s">
        <v>734</v>
      </c>
      <c r="G195" s="170" t="s">
        <v>735</v>
      </c>
      <c r="H195" s="171">
        <v>1</v>
      </c>
      <c r="I195" s="172"/>
      <c r="J195" s="171">
        <f t="shared" ref="J195:J207" si="45">ROUND(I195*H195,3)</f>
        <v>0</v>
      </c>
      <c r="K195" s="173"/>
      <c r="L195" s="30"/>
      <c r="M195" s="174" t="s">
        <v>1</v>
      </c>
      <c r="N195" s="175" t="s">
        <v>40</v>
      </c>
      <c r="O195" s="58"/>
      <c r="P195" s="176">
        <f t="shared" ref="P195:P207" si="46">O195*H195</f>
        <v>0</v>
      </c>
      <c r="Q195" s="176">
        <v>0</v>
      </c>
      <c r="R195" s="176">
        <f t="shared" ref="R195:R207" si="47">Q195*H195</f>
        <v>0</v>
      </c>
      <c r="S195" s="176">
        <v>0</v>
      </c>
      <c r="T195" s="177">
        <f t="shared" ref="T195:T207" si="48"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8" t="s">
        <v>154</v>
      </c>
      <c r="AT195" s="178" t="s">
        <v>150</v>
      </c>
      <c r="AU195" s="178" t="s">
        <v>87</v>
      </c>
      <c r="AY195" s="14" t="s">
        <v>148</v>
      </c>
      <c r="BE195" s="179">
        <f t="shared" ref="BE195:BE207" si="49">IF(N195="základná",J195,0)</f>
        <v>0</v>
      </c>
      <c r="BF195" s="179">
        <f t="shared" ref="BF195:BF207" si="50">IF(N195="znížená",J195,0)</f>
        <v>0</v>
      </c>
      <c r="BG195" s="179">
        <f t="shared" ref="BG195:BG207" si="51">IF(N195="zákl. prenesená",J195,0)</f>
        <v>0</v>
      </c>
      <c r="BH195" s="179">
        <f t="shared" ref="BH195:BH207" si="52">IF(N195="zníž. prenesená",J195,0)</f>
        <v>0</v>
      </c>
      <c r="BI195" s="179">
        <f t="shared" ref="BI195:BI207" si="53">IF(N195="nulová",J195,0)</f>
        <v>0</v>
      </c>
      <c r="BJ195" s="14" t="s">
        <v>87</v>
      </c>
      <c r="BK195" s="180">
        <f t="shared" ref="BK195:BK207" si="54">ROUND(I195*H195,3)</f>
        <v>0</v>
      </c>
      <c r="BL195" s="14" t="s">
        <v>154</v>
      </c>
      <c r="BM195" s="178" t="s">
        <v>617</v>
      </c>
    </row>
    <row r="196" spans="1:65" s="2" customFormat="1" ht="33" customHeight="1">
      <c r="A196" s="29"/>
      <c r="B196" s="132"/>
      <c r="C196" s="167" t="s">
        <v>377</v>
      </c>
      <c r="D196" s="167" t="s">
        <v>150</v>
      </c>
      <c r="E196" s="168" t="s">
        <v>736</v>
      </c>
      <c r="F196" s="169" t="s">
        <v>737</v>
      </c>
      <c r="G196" s="170" t="s">
        <v>735</v>
      </c>
      <c r="H196" s="171">
        <v>1</v>
      </c>
      <c r="I196" s="172"/>
      <c r="J196" s="171">
        <f t="shared" si="45"/>
        <v>0</v>
      </c>
      <c r="K196" s="173"/>
      <c r="L196" s="30"/>
      <c r="M196" s="174" t="s">
        <v>1</v>
      </c>
      <c r="N196" s="175" t="s">
        <v>40</v>
      </c>
      <c r="O196" s="58"/>
      <c r="P196" s="176">
        <f t="shared" si="46"/>
        <v>0</v>
      </c>
      <c r="Q196" s="176">
        <v>0</v>
      </c>
      <c r="R196" s="176">
        <f t="shared" si="47"/>
        <v>0</v>
      </c>
      <c r="S196" s="176">
        <v>0</v>
      </c>
      <c r="T196" s="177">
        <f t="shared" si="4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8" t="s">
        <v>154</v>
      </c>
      <c r="AT196" s="178" t="s">
        <v>150</v>
      </c>
      <c r="AU196" s="178" t="s">
        <v>87</v>
      </c>
      <c r="AY196" s="14" t="s">
        <v>148</v>
      </c>
      <c r="BE196" s="179">
        <f t="shared" si="49"/>
        <v>0</v>
      </c>
      <c r="BF196" s="179">
        <f t="shared" si="50"/>
        <v>0</v>
      </c>
      <c r="BG196" s="179">
        <f t="shared" si="51"/>
        <v>0</v>
      </c>
      <c r="BH196" s="179">
        <f t="shared" si="52"/>
        <v>0</v>
      </c>
      <c r="BI196" s="179">
        <f t="shared" si="53"/>
        <v>0</v>
      </c>
      <c r="BJ196" s="14" t="s">
        <v>87</v>
      </c>
      <c r="BK196" s="180">
        <f t="shared" si="54"/>
        <v>0</v>
      </c>
      <c r="BL196" s="14" t="s">
        <v>154</v>
      </c>
      <c r="BM196" s="178" t="s">
        <v>620</v>
      </c>
    </row>
    <row r="197" spans="1:65" s="2" customFormat="1" ht="24.2" customHeight="1">
      <c r="A197" s="29"/>
      <c r="B197" s="132"/>
      <c r="C197" s="167" t="s">
        <v>383</v>
      </c>
      <c r="D197" s="167" t="s">
        <v>150</v>
      </c>
      <c r="E197" s="168" t="s">
        <v>738</v>
      </c>
      <c r="F197" s="169" t="s">
        <v>739</v>
      </c>
      <c r="G197" s="170" t="s">
        <v>158</v>
      </c>
      <c r="H197" s="171">
        <v>95.5</v>
      </c>
      <c r="I197" s="172"/>
      <c r="J197" s="171">
        <f t="shared" si="45"/>
        <v>0</v>
      </c>
      <c r="K197" s="173"/>
      <c r="L197" s="30"/>
      <c r="M197" s="174" t="s">
        <v>1</v>
      </c>
      <c r="N197" s="175" t="s">
        <v>40</v>
      </c>
      <c r="O197" s="58"/>
      <c r="P197" s="176">
        <f t="shared" si="46"/>
        <v>0</v>
      </c>
      <c r="Q197" s="176">
        <v>0</v>
      </c>
      <c r="R197" s="176">
        <f t="shared" si="47"/>
        <v>0</v>
      </c>
      <c r="S197" s="176">
        <v>0</v>
      </c>
      <c r="T197" s="177">
        <f t="shared" si="4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8" t="s">
        <v>154</v>
      </c>
      <c r="AT197" s="178" t="s">
        <v>150</v>
      </c>
      <c r="AU197" s="178" t="s">
        <v>87</v>
      </c>
      <c r="AY197" s="14" t="s">
        <v>148</v>
      </c>
      <c r="BE197" s="179">
        <f t="shared" si="49"/>
        <v>0</v>
      </c>
      <c r="BF197" s="179">
        <f t="shared" si="50"/>
        <v>0</v>
      </c>
      <c r="BG197" s="179">
        <f t="shared" si="51"/>
        <v>0</v>
      </c>
      <c r="BH197" s="179">
        <f t="shared" si="52"/>
        <v>0</v>
      </c>
      <c r="BI197" s="179">
        <f t="shared" si="53"/>
        <v>0</v>
      </c>
      <c r="BJ197" s="14" t="s">
        <v>87</v>
      </c>
      <c r="BK197" s="180">
        <f t="shared" si="54"/>
        <v>0</v>
      </c>
      <c r="BL197" s="14" t="s">
        <v>154</v>
      </c>
      <c r="BM197" s="178" t="s">
        <v>623</v>
      </c>
    </row>
    <row r="198" spans="1:65" s="2" customFormat="1" ht="24.2" customHeight="1">
      <c r="A198" s="29"/>
      <c r="B198" s="132"/>
      <c r="C198" s="181" t="s">
        <v>558</v>
      </c>
      <c r="D198" s="181" t="s">
        <v>201</v>
      </c>
      <c r="E198" s="182" t="s">
        <v>740</v>
      </c>
      <c r="F198" s="183" t="s">
        <v>741</v>
      </c>
      <c r="G198" s="184" t="s">
        <v>305</v>
      </c>
      <c r="H198" s="185">
        <v>16</v>
      </c>
      <c r="I198" s="186"/>
      <c r="J198" s="185">
        <f t="shared" si="45"/>
        <v>0</v>
      </c>
      <c r="K198" s="187"/>
      <c r="L198" s="188"/>
      <c r="M198" s="189" t="s">
        <v>1</v>
      </c>
      <c r="N198" s="190" t="s">
        <v>40</v>
      </c>
      <c r="O198" s="58"/>
      <c r="P198" s="176">
        <f t="shared" si="46"/>
        <v>0</v>
      </c>
      <c r="Q198" s="176">
        <v>0</v>
      </c>
      <c r="R198" s="176">
        <f t="shared" si="47"/>
        <v>0</v>
      </c>
      <c r="S198" s="176">
        <v>0</v>
      </c>
      <c r="T198" s="177">
        <f t="shared" si="4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8" t="s">
        <v>180</v>
      </c>
      <c r="AT198" s="178" t="s">
        <v>201</v>
      </c>
      <c r="AU198" s="178" t="s">
        <v>87</v>
      </c>
      <c r="AY198" s="14" t="s">
        <v>148</v>
      </c>
      <c r="BE198" s="179">
        <f t="shared" si="49"/>
        <v>0</v>
      </c>
      <c r="BF198" s="179">
        <f t="shared" si="50"/>
        <v>0</v>
      </c>
      <c r="BG198" s="179">
        <f t="shared" si="51"/>
        <v>0</v>
      </c>
      <c r="BH198" s="179">
        <f t="shared" si="52"/>
        <v>0</v>
      </c>
      <c r="BI198" s="179">
        <f t="shared" si="53"/>
        <v>0</v>
      </c>
      <c r="BJ198" s="14" t="s">
        <v>87</v>
      </c>
      <c r="BK198" s="180">
        <f t="shared" si="54"/>
        <v>0</v>
      </c>
      <c r="BL198" s="14" t="s">
        <v>154</v>
      </c>
      <c r="BM198" s="178" t="s">
        <v>626</v>
      </c>
    </row>
    <row r="199" spans="1:65" s="2" customFormat="1" ht="16.5" customHeight="1">
      <c r="A199" s="29"/>
      <c r="B199" s="132"/>
      <c r="C199" s="167" t="s">
        <v>627</v>
      </c>
      <c r="D199" s="167" t="s">
        <v>150</v>
      </c>
      <c r="E199" s="168" t="s">
        <v>742</v>
      </c>
      <c r="F199" s="169" t="s">
        <v>743</v>
      </c>
      <c r="G199" s="170" t="s">
        <v>158</v>
      </c>
      <c r="H199" s="171">
        <v>95.5</v>
      </c>
      <c r="I199" s="172"/>
      <c r="J199" s="171">
        <f t="shared" si="45"/>
        <v>0</v>
      </c>
      <c r="K199" s="173"/>
      <c r="L199" s="30"/>
      <c r="M199" s="174" t="s">
        <v>1</v>
      </c>
      <c r="N199" s="175" t="s">
        <v>40</v>
      </c>
      <c r="O199" s="58"/>
      <c r="P199" s="176">
        <f t="shared" si="46"/>
        <v>0</v>
      </c>
      <c r="Q199" s="176">
        <v>0</v>
      </c>
      <c r="R199" s="176">
        <f t="shared" si="47"/>
        <v>0</v>
      </c>
      <c r="S199" s="176">
        <v>0</v>
      </c>
      <c r="T199" s="177">
        <f t="shared" si="4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8" t="s">
        <v>154</v>
      </c>
      <c r="AT199" s="178" t="s">
        <v>150</v>
      </c>
      <c r="AU199" s="178" t="s">
        <v>87</v>
      </c>
      <c r="AY199" s="14" t="s">
        <v>148</v>
      </c>
      <c r="BE199" s="179">
        <f t="shared" si="49"/>
        <v>0</v>
      </c>
      <c r="BF199" s="179">
        <f t="shared" si="50"/>
        <v>0</v>
      </c>
      <c r="BG199" s="179">
        <f t="shared" si="51"/>
        <v>0</v>
      </c>
      <c r="BH199" s="179">
        <f t="shared" si="52"/>
        <v>0</v>
      </c>
      <c r="BI199" s="179">
        <f t="shared" si="53"/>
        <v>0</v>
      </c>
      <c r="BJ199" s="14" t="s">
        <v>87</v>
      </c>
      <c r="BK199" s="180">
        <f t="shared" si="54"/>
        <v>0</v>
      </c>
      <c r="BL199" s="14" t="s">
        <v>154</v>
      </c>
      <c r="BM199" s="178" t="s">
        <v>630</v>
      </c>
    </row>
    <row r="200" spans="1:65" s="2" customFormat="1" ht="33" customHeight="1">
      <c r="A200" s="29"/>
      <c r="B200" s="132"/>
      <c r="C200" s="167" t="s">
        <v>561</v>
      </c>
      <c r="D200" s="167" t="s">
        <v>150</v>
      </c>
      <c r="E200" s="168" t="s">
        <v>744</v>
      </c>
      <c r="F200" s="169" t="s">
        <v>745</v>
      </c>
      <c r="G200" s="170" t="s">
        <v>305</v>
      </c>
      <c r="H200" s="171">
        <v>2</v>
      </c>
      <c r="I200" s="172"/>
      <c r="J200" s="171">
        <f t="shared" si="45"/>
        <v>0</v>
      </c>
      <c r="K200" s="173"/>
      <c r="L200" s="30"/>
      <c r="M200" s="174" t="s">
        <v>1</v>
      </c>
      <c r="N200" s="175" t="s">
        <v>40</v>
      </c>
      <c r="O200" s="58"/>
      <c r="P200" s="176">
        <f t="shared" si="46"/>
        <v>0</v>
      </c>
      <c r="Q200" s="176">
        <v>0</v>
      </c>
      <c r="R200" s="176">
        <f t="shared" si="47"/>
        <v>0</v>
      </c>
      <c r="S200" s="176">
        <v>0</v>
      </c>
      <c r="T200" s="177">
        <f t="shared" si="4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8" t="s">
        <v>154</v>
      </c>
      <c r="AT200" s="178" t="s">
        <v>150</v>
      </c>
      <c r="AU200" s="178" t="s">
        <v>87</v>
      </c>
      <c r="AY200" s="14" t="s">
        <v>148</v>
      </c>
      <c r="BE200" s="179">
        <f t="shared" si="49"/>
        <v>0</v>
      </c>
      <c r="BF200" s="179">
        <f t="shared" si="50"/>
        <v>0</v>
      </c>
      <c r="BG200" s="179">
        <f t="shared" si="51"/>
        <v>0</v>
      </c>
      <c r="BH200" s="179">
        <f t="shared" si="52"/>
        <v>0</v>
      </c>
      <c r="BI200" s="179">
        <f t="shared" si="53"/>
        <v>0</v>
      </c>
      <c r="BJ200" s="14" t="s">
        <v>87</v>
      </c>
      <c r="BK200" s="180">
        <f t="shared" si="54"/>
        <v>0</v>
      </c>
      <c r="BL200" s="14" t="s">
        <v>154</v>
      </c>
      <c r="BM200" s="178" t="s">
        <v>746</v>
      </c>
    </row>
    <row r="201" spans="1:65" s="2" customFormat="1" ht="55.5" customHeight="1">
      <c r="A201" s="29"/>
      <c r="B201" s="132"/>
      <c r="C201" s="181" t="s">
        <v>747</v>
      </c>
      <c r="D201" s="181" t="s">
        <v>201</v>
      </c>
      <c r="E201" s="182" t="s">
        <v>748</v>
      </c>
      <c r="F201" s="183" t="s">
        <v>749</v>
      </c>
      <c r="G201" s="184" t="s">
        <v>305</v>
      </c>
      <c r="H201" s="185">
        <v>2</v>
      </c>
      <c r="I201" s="186"/>
      <c r="J201" s="185">
        <f t="shared" si="45"/>
        <v>0</v>
      </c>
      <c r="K201" s="187"/>
      <c r="L201" s="188"/>
      <c r="M201" s="189" t="s">
        <v>1</v>
      </c>
      <c r="N201" s="190" t="s">
        <v>40</v>
      </c>
      <c r="O201" s="58"/>
      <c r="P201" s="176">
        <f t="shared" si="46"/>
        <v>0</v>
      </c>
      <c r="Q201" s="176">
        <v>0</v>
      </c>
      <c r="R201" s="176">
        <f t="shared" si="47"/>
        <v>0</v>
      </c>
      <c r="S201" s="176">
        <v>0</v>
      </c>
      <c r="T201" s="177">
        <f t="shared" si="4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8" t="s">
        <v>180</v>
      </c>
      <c r="AT201" s="178" t="s">
        <v>201</v>
      </c>
      <c r="AU201" s="178" t="s">
        <v>87</v>
      </c>
      <c r="AY201" s="14" t="s">
        <v>148</v>
      </c>
      <c r="BE201" s="179">
        <f t="shared" si="49"/>
        <v>0</v>
      </c>
      <c r="BF201" s="179">
        <f t="shared" si="50"/>
        <v>0</v>
      </c>
      <c r="BG201" s="179">
        <f t="shared" si="51"/>
        <v>0</v>
      </c>
      <c r="BH201" s="179">
        <f t="shared" si="52"/>
        <v>0</v>
      </c>
      <c r="BI201" s="179">
        <f t="shared" si="53"/>
        <v>0</v>
      </c>
      <c r="BJ201" s="14" t="s">
        <v>87</v>
      </c>
      <c r="BK201" s="180">
        <f t="shared" si="54"/>
        <v>0</v>
      </c>
      <c r="BL201" s="14" t="s">
        <v>154</v>
      </c>
      <c r="BM201" s="178" t="s">
        <v>750</v>
      </c>
    </row>
    <row r="202" spans="1:65" s="2" customFormat="1" ht="33" customHeight="1">
      <c r="A202" s="29"/>
      <c r="B202" s="132"/>
      <c r="C202" s="167" t="s">
        <v>564</v>
      </c>
      <c r="D202" s="167" t="s">
        <v>150</v>
      </c>
      <c r="E202" s="168" t="s">
        <v>751</v>
      </c>
      <c r="F202" s="169" t="s">
        <v>752</v>
      </c>
      <c r="G202" s="170" t="s">
        <v>305</v>
      </c>
      <c r="H202" s="171">
        <v>4</v>
      </c>
      <c r="I202" s="172"/>
      <c r="J202" s="171">
        <f t="shared" si="45"/>
        <v>0</v>
      </c>
      <c r="K202" s="173"/>
      <c r="L202" s="30"/>
      <c r="M202" s="174" t="s">
        <v>1</v>
      </c>
      <c r="N202" s="175" t="s">
        <v>40</v>
      </c>
      <c r="O202" s="58"/>
      <c r="P202" s="176">
        <f t="shared" si="46"/>
        <v>0</v>
      </c>
      <c r="Q202" s="176">
        <v>0</v>
      </c>
      <c r="R202" s="176">
        <f t="shared" si="47"/>
        <v>0</v>
      </c>
      <c r="S202" s="176">
        <v>0</v>
      </c>
      <c r="T202" s="177">
        <f t="shared" si="4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8" t="s">
        <v>154</v>
      </c>
      <c r="AT202" s="178" t="s">
        <v>150</v>
      </c>
      <c r="AU202" s="178" t="s">
        <v>87</v>
      </c>
      <c r="AY202" s="14" t="s">
        <v>148</v>
      </c>
      <c r="BE202" s="179">
        <f t="shared" si="49"/>
        <v>0</v>
      </c>
      <c r="BF202" s="179">
        <f t="shared" si="50"/>
        <v>0</v>
      </c>
      <c r="BG202" s="179">
        <f t="shared" si="51"/>
        <v>0</v>
      </c>
      <c r="BH202" s="179">
        <f t="shared" si="52"/>
        <v>0</v>
      </c>
      <c r="BI202" s="179">
        <f t="shared" si="53"/>
        <v>0</v>
      </c>
      <c r="BJ202" s="14" t="s">
        <v>87</v>
      </c>
      <c r="BK202" s="180">
        <f t="shared" si="54"/>
        <v>0</v>
      </c>
      <c r="BL202" s="14" t="s">
        <v>154</v>
      </c>
      <c r="BM202" s="178" t="s">
        <v>753</v>
      </c>
    </row>
    <row r="203" spans="1:65" s="2" customFormat="1" ht="24.2" customHeight="1">
      <c r="A203" s="29"/>
      <c r="B203" s="132"/>
      <c r="C203" s="181" t="s">
        <v>754</v>
      </c>
      <c r="D203" s="181" t="s">
        <v>201</v>
      </c>
      <c r="E203" s="182" t="s">
        <v>755</v>
      </c>
      <c r="F203" s="183" t="s">
        <v>756</v>
      </c>
      <c r="G203" s="184" t="s">
        <v>305</v>
      </c>
      <c r="H203" s="185">
        <v>4</v>
      </c>
      <c r="I203" s="186"/>
      <c r="J203" s="185">
        <f t="shared" si="45"/>
        <v>0</v>
      </c>
      <c r="K203" s="187"/>
      <c r="L203" s="188"/>
      <c r="M203" s="189" t="s">
        <v>1</v>
      </c>
      <c r="N203" s="190" t="s">
        <v>40</v>
      </c>
      <c r="O203" s="58"/>
      <c r="P203" s="176">
        <f t="shared" si="46"/>
        <v>0</v>
      </c>
      <c r="Q203" s="176">
        <v>0</v>
      </c>
      <c r="R203" s="176">
        <f t="shared" si="47"/>
        <v>0</v>
      </c>
      <c r="S203" s="176">
        <v>0</v>
      </c>
      <c r="T203" s="177">
        <f t="shared" si="4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8" t="s">
        <v>180</v>
      </c>
      <c r="AT203" s="178" t="s">
        <v>201</v>
      </c>
      <c r="AU203" s="178" t="s">
        <v>87</v>
      </c>
      <c r="AY203" s="14" t="s">
        <v>148</v>
      </c>
      <c r="BE203" s="179">
        <f t="shared" si="49"/>
        <v>0</v>
      </c>
      <c r="BF203" s="179">
        <f t="shared" si="50"/>
        <v>0</v>
      </c>
      <c r="BG203" s="179">
        <f t="shared" si="51"/>
        <v>0</v>
      </c>
      <c r="BH203" s="179">
        <f t="shared" si="52"/>
        <v>0</v>
      </c>
      <c r="BI203" s="179">
        <f t="shared" si="53"/>
        <v>0</v>
      </c>
      <c r="BJ203" s="14" t="s">
        <v>87</v>
      </c>
      <c r="BK203" s="180">
        <f t="shared" si="54"/>
        <v>0</v>
      </c>
      <c r="BL203" s="14" t="s">
        <v>154</v>
      </c>
      <c r="BM203" s="178" t="s">
        <v>757</v>
      </c>
    </row>
    <row r="204" spans="1:65" s="2" customFormat="1" ht="24.2" customHeight="1">
      <c r="A204" s="29"/>
      <c r="B204" s="132"/>
      <c r="C204" s="181" t="s">
        <v>567</v>
      </c>
      <c r="D204" s="181" t="s">
        <v>201</v>
      </c>
      <c r="E204" s="182" t="s">
        <v>758</v>
      </c>
      <c r="F204" s="183" t="s">
        <v>759</v>
      </c>
      <c r="G204" s="184" t="s">
        <v>158</v>
      </c>
      <c r="H204" s="185">
        <v>4</v>
      </c>
      <c r="I204" s="186"/>
      <c r="J204" s="185">
        <f t="shared" si="45"/>
        <v>0</v>
      </c>
      <c r="K204" s="187"/>
      <c r="L204" s="188"/>
      <c r="M204" s="189" t="s">
        <v>1</v>
      </c>
      <c r="N204" s="190" t="s">
        <v>40</v>
      </c>
      <c r="O204" s="58"/>
      <c r="P204" s="176">
        <f t="shared" si="46"/>
        <v>0</v>
      </c>
      <c r="Q204" s="176">
        <v>0</v>
      </c>
      <c r="R204" s="176">
        <f t="shared" si="47"/>
        <v>0</v>
      </c>
      <c r="S204" s="176">
        <v>0</v>
      </c>
      <c r="T204" s="177">
        <f t="shared" si="4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8" t="s">
        <v>180</v>
      </c>
      <c r="AT204" s="178" t="s">
        <v>201</v>
      </c>
      <c r="AU204" s="178" t="s">
        <v>87</v>
      </c>
      <c r="AY204" s="14" t="s">
        <v>148</v>
      </c>
      <c r="BE204" s="179">
        <f t="shared" si="49"/>
        <v>0</v>
      </c>
      <c r="BF204" s="179">
        <f t="shared" si="50"/>
        <v>0</v>
      </c>
      <c r="BG204" s="179">
        <f t="shared" si="51"/>
        <v>0</v>
      </c>
      <c r="BH204" s="179">
        <f t="shared" si="52"/>
        <v>0</v>
      </c>
      <c r="BI204" s="179">
        <f t="shared" si="53"/>
        <v>0</v>
      </c>
      <c r="BJ204" s="14" t="s">
        <v>87</v>
      </c>
      <c r="BK204" s="180">
        <f t="shared" si="54"/>
        <v>0</v>
      </c>
      <c r="BL204" s="14" t="s">
        <v>154</v>
      </c>
      <c r="BM204" s="178" t="s">
        <v>760</v>
      </c>
    </row>
    <row r="205" spans="1:65" s="2" customFormat="1" ht="24.2" customHeight="1">
      <c r="A205" s="29"/>
      <c r="B205" s="132"/>
      <c r="C205" s="181" t="s">
        <v>761</v>
      </c>
      <c r="D205" s="181" t="s">
        <v>201</v>
      </c>
      <c r="E205" s="182" t="s">
        <v>762</v>
      </c>
      <c r="F205" s="183" t="s">
        <v>763</v>
      </c>
      <c r="G205" s="184" t="s">
        <v>305</v>
      </c>
      <c r="H205" s="185">
        <v>4</v>
      </c>
      <c r="I205" s="186"/>
      <c r="J205" s="185">
        <f t="shared" si="45"/>
        <v>0</v>
      </c>
      <c r="K205" s="187"/>
      <c r="L205" s="188"/>
      <c r="M205" s="189" t="s">
        <v>1</v>
      </c>
      <c r="N205" s="190" t="s">
        <v>40</v>
      </c>
      <c r="O205" s="58"/>
      <c r="P205" s="176">
        <f t="shared" si="46"/>
        <v>0</v>
      </c>
      <c r="Q205" s="176">
        <v>0</v>
      </c>
      <c r="R205" s="176">
        <f t="shared" si="47"/>
        <v>0</v>
      </c>
      <c r="S205" s="176">
        <v>0</v>
      </c>
      <c r="T205" s="177">
        <f t="shared" si="4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8" t="s">
        <v>180</v>
      </c>
      <c r="AT205" s="178" t="s">
        <v>201</v>
      </c>
      <c r="AU205" s="178" t="s">
        <v>87</v>
      </c>
      <c r="AY205" s="14" t="s">
        <v>148</v>
      </c>
      <c r="BE205" s="179">
        <f t="shared" si="49"/>
        <v>0</v>
      </c>
      <c r="BF205" s="179">
        <f t="shared" si="50"/>
        <v>0</v>
      </c>
      <c r="BG205" s="179">
        <f t="shared" si="51"/>
        <v>0</v>
      </c>
      <c r="BH205" s="179">
        <f t="shared" si="52"/>
        <v>0</v>
      </c>
      <c r="BI205" s="179">
        <f t="shared" si="53"/>
        <v>0</v>
      </c>
      <c r="BJ205" s="14" t="s">
        <v>87</v>
      </c>
      <c r="BK205" s="180">
        <f t="shared" si="54"/>
        <v>0</v>
      </c>
      <c r="BL205" s="14" t="s">
        <v>154</v>
      </c>
      <c r="BM205" s="178" t="s">
        <v>764</v>
      </c>
    </row>
    <row r="206" spans="1:65" s="2" customFormat="1" ht="16.5" customHeight="1">
      <c r="A206" s="29"/>
      <c r="B206" s="132"/>
      <c r="C206" s="181" t="s">
        <v>375</v>
      </c>
      <c r="D206" s="181" t="s">
        <v>201</v>
      </c>
      <c r="E206" s="182" t="s">
        <v>765</v>
      </c>
      <c r="F206" s="183" t="s">
        <v>766</v>
      </c>
      <c r="G206" s="184" t="s">
        <v>305</v>
      </c>
      <c r="H206" s="185">
        <v>4</v>
      </c>
      <c r="I206" s="186"/>
      <c r="J206" s="185">
        <f t="shared" si="45"/>
        <v>0</v>
      </c>
      <c r="K206" s="187"/>
      <c r="L206" s="188"/>
      <c r="M206" s="189" t="s">
        <v>1</v>
      </c>
      <c r="N206" s="190" t="s">
        <v>40</v>
      </c>
      <c r="O206" s="58"/>
      <c r="P206" s="176">
        <f t="shared" si="46"/>
        <v>0</v>
      </c>
      <c r="Q206" s="176">
        <v>0</v>
      </c>
      <c r="R206" s="176">
        <f t="shared" si="47"/>
        <v>0</v>
      </c>
      <c r="S206" s="176">
        <v>0</v>
      </c>
      <c r="T206" s="177">
        <f t="shared" si="4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8" t="s">
        <v>180</v>
      </c>
      <c r="AT206" s="178" t="s">
        <v>201</v>
      </c>
      <c r="AU206" s="178" t="s">
        <v>87</v>
      </c>
      <c r="AY206" s="14" t="s">
        <v>148</v>
      </c>
      <c r="BE206" s="179">
        <f t="shared" si="49"/>
        <v>0</v>
      </c>
      <c r="BF206" s="179">
        <f t="shared" si="50"/>
        <v>0</v>
      </c>
      <c r="BG206" s="179">
        <f t="shared" si="51"/>
        <v>0</v>
      </c>
      <c r="BH206" s="179">
        <f t="shared" si="52"/>
        <v>0</v>
      </c>
      <c r="BI206" s="179">
        <f t="shared" si="53"/>
        <v>0</v>
      </c>
      <c r="BJ206" s="14" t="s">
        <v>87</v>
      </c>
      <c r="BK206" s="180">
        <f t="shared" si="54"/>
        <v>0</v>
      </c>
      <c r="BL206" s="14" t="s">
        <v>154</v>
      </c>
      <c r="BM206" s="178" t="s">
        <v>767</v>
      </c>
    </row>
    <row r="207" spans="1:65" s="2" customFormat="1" ht="24.2" customHeight="1">
      <c r="A207" s="29"/>
      <c r="B207" s="132"/>
      <c r="C207" s="181" t="s">
        <v>768</v>
      </c>
      <c r="D207" s="181" t="s">
        <v>201</v>
      </c>
      <c r="E207" s="182" t="s">
        <v>769</v>
      </c>
      <c r="F207" s="183" t="s">
        <v>770</v>
      </c>
      <c r="G207" s="184" t="s">
        <v>305</v>
      </c>
      <c r="H207" s="185">
        <v>4</v>
      </c>
      <c r="I207" s="186"/>
      <c r="J207" s="185">
        <f t="shared" si="45"/>
        <v>0</v>
      </c>
      <c r="K207" s="187"/>
      <c r="L207" s="188"/>
      <c r="M207" s="189" t="s">
        <v>1</v>
      </c>
      <c r="N207" s="190" t="s">
        <v>40</v>
      </c>
      <c r="O207" s="58"/>
      <c r="P207" s="176">
        <f t="shared" si="46"/>
        <v>0</v>
      </c>
      <c r="Q207" s="176">
        <v>0</v>
      </c>
      <c r="R207" s="176">
        <f t="shared" si="47"/>
        <v>0</v>
      </c>
      <c r="S207" s="176">
        <v>0</v>
      </c>
      <c r="T207" s="177">
        <f t="shared" si="4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8" t="s">
        <v>180</v>
      </c>
      <c r="AT207" s="178" t="s">
        <v>201</v>
      </c>
      <c r="AU207" s="178" t="s">
        <v>87</v>
      </c>
      <c r="AY207" s="14" t="s">
        <v>148</v>
      </c>
      <c r="BE207" s="179">
        <f t="shared" si="49"/>
        <v>0</v>
      </c>
      <c r="BF207" s="179">
        <f t="shared" si="50"/>
        <v>0</v>
      </c>
      <c r="BG207" s="179">
        <f t="shared" si="51"/>
        <v>0</v>
      </c>
      <c r="BH207" s="179">
        <f t="shared" si="52"/>
        <v>0</v>
      </c>
      <c r="BI207" s="179">
        <f t="shared" si="53"/>
        <v>0</v>
      </c>
      <c r="BJ207" s="14" t="s">
        <v>87</v>
      </c>
      <c r="BK207" s="180">
        <f t="shared" si="54"/>
        <v>0</v>
      </c>
      <c r="BL207" s="14" t="s">
        <v>154</v>
      </c>
      <c r="BM207" s="178" t="s">
        <v>771</v>
      </c>
    </row>
    <row r="208" spans="1:65" s="12" customFormat="1" ht="22.9" customHeight="1">
      <c r="B208" s="154"/>
      <c r="D208" s="155" t="s">
        <v>73</v>
      </c>
      <c r="E208" s="165" t="s">
        <v>184</v>
      </c>
      <c r="F208" s="165" t="s">
        <v>301</v>
      </c>
      <c r="I208" s="157"/>
      <c r="J208" s="166">
        <f>BK208</f>
        <v>0</v>
      </c>
      <c r="L208" s="154"/>
      <c r="M208" s="159"/>
      <c r="N208" s="160"/>
      <c r="O208" s="160"/>
      <c r="P208" s="161">
        <f>SUM(P209:P212)</f>
        <v>0</v>
      </c>
      <c r="Q208" s="160"/>
      <c r="R208" s="161">
        <f>SUM(R209:R212)</f>
        <v>0</v>
      </c>
      <c r="S208" s="160"/>
      <c r="T208" s="162">
        <f>SUM(T209:T212)</f>
        <v>0</v>
      </c>
      <c r="AR208" s="155" t="s">
        <v>81</v>
      </c>
      <c r="AT208" s="163" t="s">
        <v>73</v>
      </c>
      <c r="AU208" s="163" t="s">
        <v>81</v>
      </c>
      <c r="AY208" s="155" t="s">
        <v>148</v>
      </c>
      <c r="BK208" s="164">
        <f>SUM(BK209:BK212)</f>
        <v>0</v>
      </c>
    </row>
    <row r="209" spans="1:65" s="2" customFormat="1" ht="33" customHeight="1">
      <c r="A209" s="29"/>
      <c r="B209" s="132"/>
      <c r="C209" s="167" t="s">
        <v>570</v>
      </c>
      <c r="D209" s="167" t="s">
        <v>150</v>
      </c>
      <c r="E209" s="168" t="s">
        <v>772</v>
      </c>
      <c r="F209" s="169" t="s">
        <v>773</v>
      </c>
      <c r="G209" s="170" t="s">
        <v>158</v>
      </c>
      <c r="H209" s="171">
        <v>65.2</v>
      </c>
      <c r="I209" s="172"/>
      <c r="J209" s="171">
        <f>ROUND(I209*H209,3)</f>
        <v>0</v>
      </c>
      <c r="K209" s="173"/>
      <c r="L209" s="30"/>
      <c r="M209" s="174" t="s">
        <v>1</v>
      </c>
      <c r="N209" s="175" t="s">
        <v>40</v>
      </c>
      <c r="O209" s="58"/>
      <c r="P209" s="176">
        <f>O209*H209</f>
        <v>0</v>
      </c>
      <c r="Q209" s="176">
        <v>0</v>
      </c>
      <c r="R209" s="176">
        <f>Q209*H209</f>
        <v>0</v>
      </c>
      <c r="S209" s="176">
        <v>0</v>
      </c>
      <c r="T209" s="177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8" t="s">
        <v>154</v>
      </c>
      <c r="AT209" s="178" t="s">
        <v>150</v>
      </c>
      <c r="AU209" s="178" t="s">
        <v>87</v>
      </c>
      <c r="AY209" s="14" t="s">
        <v>148</v>
      </c>
      <c r="BE209" s="179">
        <f>IF(N209="základná",J209,0)</f>
        <v>0</v>
      </c>
      <c r="BF209" s="179">
        <f>IF(N209="znížená",J209,0)</f>
        <v>0</v>
      </c>
      <c r="BG209" s="179">
        <f>IF(N209="zákl. prenesená",J209,0)</f>
        <v>0</v>
      </c>
      <c r="BH209" s="179">
        <f>IF(N209="zníž. prenesená",J209,0)</f>
        <v>0</v>
      </c>
      <c r="BI209" s="179">
        <f>IF(N209="nulová",J209,0)</f>
        <v>0</v>
      </c>
      <c r="BJ209" s="14" t="s">
        <v>87</v>
      </c>
      <c r="BK209" s="180">
        <f>ROUND(I209*H209,3)</f>
        <v>0</v>
      </c>
      <c r="BL209" s="14" t="s">
        <v>154</v>
      </c>
      <c r="BM209" s="178" t="s">
        <v>774</v>
      </c>
    </row>
    <row r="210" spans="1:65" s="2" customFormat="1" ht="16.5" customHeight="1">
      <c r="A210" s="29"/>
      <c r="B210" s="132"/>
      <c r="C210" s="181" t="s">
        <v>775</v>
      </c>
      <c r="D210" s="181" t="s">
        <v>201</v>
      </c>
      <c r="E210" s="182" t="s">
        <v>776</v>
      </c>
      <c r="F210" s="183" t="s">
        <v>325</v>
      </c>
      <c r="G210" s="184" t="s">
        <v>305</v>
      </c>
      <c r="H210" s="185">
        <v>65.650000000000006</v>
      </c>
      <c r="I210" s="186"/>
      <c r="J210" s="185">
        <f>ROUND(I210*H210,3)</f>
        <v>0</v>
      </c>
      <c r="K210" s="187"/>
      <c r="L210" s="188"/>
      <c r="M210" s="189" t="s">
        <v>1</v>
      </c>
      <c r="N210" s="190" t="s">
        <v>40</v>
      </c>
      <c r="O210" s="58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8" t="s">
        <v>180</v>
      </c>
      <c r="AT210" s="178" t="s">
        <v>201</v>
      </c>
      <c r="AU210" s="178" t="s">
        <v>87</v>
      </c>
      <c r="AY210" s="14" t="s">
        <v>148</v>
      </c>
      <c r="BE210" s="179">
        <f>IF(N210="základná",J210,0)</f>
        <v>0</v>
      </c>
      <c r="BF210" s="179">
        <f>IF(N210="znížená",J210,0)</f>
        <v>0</v>
      </c>
      <c r="BG210" s="179">
        <f>IF(N210="zákl. prenesená",J210,0)</f>
        <v>0</v>
      </c>
      <c r="BH210" s="179">
        <f>IF(N210="zníž. prenesená",J210,0)</f>
        <v>0</v>
      </c>
      <c r="BI210" s="179">
        <f>IF(N210="nulová",J210,0)</f>
        <v>0</v>
      </c>
      <c r="BJ210" s="14" t="s">
        <v>87</v>
      </c>
      <c r="BK210" s="180">
        <f>ROUND(I210*H210,3)</f>
        <v>0</v>
      </c>
      <c r="BL210" s="14" t="s">
        <v>154</v>
      </c>
      <c r="BM210" s="178" t="s">
        <v>777</v>
      </c>
    </row>
    <row r="211" spans="1:65" s="2" customFormat="1" ht="16.5" customHeight="1">
      <c r="A211" s="29"/>
      <c r="B211" s="132"/>
      <c r="C211" s="181" t="s">
        <v>571</v>
      </c>
      <c r="D211" s="181" t="s">
        <v>201</v>
      </c>
      <c r="E211" s="182" t="s">
        <v>778</v>
      </c>
      <c r="F211" s="183" t="s">
        <v>779</v>
      </c>
      <c r="G211" s="184" t="s">
        <v>305</v>
      </c>
      <c r="H211" s="185">
        <v>1.01</v>
      </c>
      <c r="I211" s="186"/>
      <c r="J211" s="185">
        <f>ROUND(I211*H211,3)</f>
        <v>0</v>
      </c>
      <c r="K211" s="187"/>
      <c r="L211" s="188"/>
      <c r="M211" s="189" t="s">
        <v>1</v>
      </c>
      <c r="N211" s="190" t="s">
        <v>40</v>
      </c>
      <c r="O211" s="58"/>
      <c r="P211" s="176">
        <f>O211*H211</f>
        <v>0</v>
      </c>
      <c r="Q211" s="176">
        <v>0</v>
      </c>
      <c r="R211" s="176">
        <f>Q211*H211</f>
        <v>0</v>
      </c>
      <c r="S211" s="176">
        <v>0</v>
      </c>
      <c r="T211" s="177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8" t="s">
        <v>180</v>
      </c>
      <c r="AT211" s="178" t="s">
        <v>201</v>
      </c>
      <c r="AU211" s="178" t="s">
        <v>87</v>
      </c>
      <c r="AY211" s="14" t="s">
        <v>148</v>
      </c>
      <c r="BE211" s="179">
        <f>IF(N211="základná",J211,0)</f>
        <v>0</v>
      </c>
      <c r="BF211" s="179">
        <f>IF(N211="znížená",J211,0)</f>
        <v>0</v>
      </c>
      <c r="BG211" s="179">
        <f>IF(N211="zákl. prenesená",J211,0)</f>
        <v>0</v>
      </c>
      <c r="BH211" s="179">
        <f>IF(N211="zníž. prenesená",J211,0)</f>
        <v>0</v>
      </c>
      <c r="BI211" s="179">
        <f>IF(N211="nulová",J211,0)</f>
        <v>0</v>
      </c>
      <c r="BJ211" s="14" t="s">
        <v>87</v>
      </c>
      <c r="BK211" s="180">
        <f>ROUND(I211*H211,3)</f>
        <v>0</v>
      </c>
      <c r="BL211" s="14" t="s">
        <v>154</v>
      </c>
      <c r="BM211" s="178" t="s">
        <v>780</v>
      </c>
    </row>
    <row r="212" spans="1:65" s="2" customFormat="1" ht="33" customHeight="1">
      <c r="A212" s="29"/>
      <c r="B212" s="132"/>
      <c r="C212" s="167" t="s">
        <v>781</v>
      </c>
      <c r="D212" s="167" t="s">
        <v>150</v>
      </c>
      <c r="E212" s="168" t="s">
        <v>782</v>
      </c>
      <c r="F212" s="169" t="s">
        <v>783</v>
      </c>
      <c r="G212" s="170" t="s">
        <v>163</v>
      </c>
      <c r="H212" s="171">
        <v>2.738</v>
      </c>
      <c r="I212" s="172"/>
      <c r="J212" s="171">
        <f>ROUND(I212*H212,3)</f>
        <v>0</v>
      </c>
      <c r="K212" s="173"/>
      <c r="L212" s="30"/>
      <c r="M212" s="174" t="s">
        <v>1</v>
      </c>
      <c r="N212" s="175" t="s">
        <v>40</v>
      </c>
      <c r="O212" s="58"/>
      <c r="P212" s="176">
        <f>O212*H212</f>
        <v>0</v>
      </c>
      <c r="Q212" s="176">
        <v>0</v>
      </c>
      <c r="R212" s="176">
        <f>Q212*H212</f>
        <v>0</v>
      </c>
      <c r="S212" s="176">
        <v>0</v>
      </c>
      <c r="T212" s="177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8" t="s">
        <v>154</v>
      </c>
      <c r="AT212" s="178" t="s">
        <v>150</v>
      </c>
      <c r="AU212" s="178" t="s">
        <v>87</v>
      </c>
      <c r="AY212" s="14" t="s">
        <v>148</v>
      </c>
      <c r="BE212" s="179">
        <f>IF(N212="základná",J212,0)</f>
        <v>0</v>
      </c>
      <c r="BF212" s="179">
        <f>IF(N212="znížená",J212,0)</f>
        <v>0</v>
      </c>
      <c r="BG212" s="179">
        <f>IF(N212="zákl. prenesená",J212,0)</f>
        <v>0</v>
      </c>
      <c r="BH212" s="179">
        <f>IF(N212="zníž. prenesená",J212,0)</f>
        <v>0</v>
      </c>
      <c r="BI212" s="179">
        <f>IF(N212="nulová",J212,0)</f>
        <v>0</v>
      </c>
      <c r="BJ212" s="14" t="s">
        <v>87</v>
      </c>
      <c r="BK212" s="180">
        <f>ROUND(I212*H212,3)</f>
        <v>0</v>
      </c>
      <c r="BL212" s="14" t="s">
        <v>154</v>
      </c>
      <c r="BM212" s="178" t="s">
        <v>784</v>
      </c>
    </row>
    <row r="213" spans="1:65" s="12" customFormat="1" ht="22.9" customHeight="1">
      <c r="B213" s="154"/>
      <c r="D213" s="155" t="s">
        <v>73</v>
      </c>
      <c r="E213" s="165" t="s">
        <v>355</v>
      </c>
      <c r="F213" s="165" t="s">
        <v>356</v>
      </c>
      <c r="I213" s="157"/>
      <c r="J213" s="166">
        <f>BK213</f>
        <v>0</v>
      </c>
      <c r="L213" s="154"/>
      <c r="M213" s="159"/>
      <c r="N213" s="160"/>
      <c r="O213" s="160"/>
      <c r="P213" s="161">
        <f>P214</f>
        <v>0</v>
      </c>
      <c r="Q213" s="160"/>
      <c r="R213" s="161">
        <f>R214</f>
        <v>0</v>
      </c>
      <c r="S213" s="160"/>
      <c r="T213" s="162">
        <f>T214</f>
        <v>0</v>
      </c>
      <c r="AR213" s="155" t="s">
        <v>81</v>
      </c>
      <c r="AT213" s="163" t="s">
        <v>73</v>
      </c>
      <c r="AU213" s="163" t="s">
        <v>81</v>
      </c>
      <c r="AY213" s="155" t="s">
        <v>148</v>
      </c>
      <c r="BK213" s="164">
        <f>BK214</f>
        <v>0</v>
      </c>
    </row>
    <row r="214" spans="1:65" s="2" customFormat="1" ht="33" customHeight="1">
      <c r="A214" s="29"/>
      <c r="B214" s="132"/>
      <c r="C214" s="167" t="s">
        <v>574</v>
      </c>
      <c r="D214" s="167" t="s">
        <v>150</v>
      </c>
      <c r="E214" s="168" t="s">
        <v>358</v>
      </c>
      <c r="F214" s="169" t="s">
        <v>359</v>
      </c>
      <c r="G214" s="170" t="s">
        <v>229</v>
      </c>
      <c r="H214" s="171">
        <v>1902.6669999999999</v>
      </c>
      <c r="I214" s="172"/>
      <c r="J214" s="171">
        <f>ROUND(I214*H214,3)</f>
        <v>0</v>
      </c>
      <c r="K214" s="173"/>
      <c r="L214" s="30"/>
      <c r="M214" s="174" t="s">
        <v>1</v>
      </c>
      <c r="N214" s="175" t="s">
        <v>40</v>
      </c>
      <c r="O214" s="58"/>
      <c r="P214" s="176">
        <f>O214*H214</f>
        <v>0</v>
      </c>
      <c r="Q214" s="176">
        <v>0</v>
      </c>
      <c r="R214" s="176">
        <f>Q214*H214</f>
        <v>0</v>
      </c>
      <c r="S214" s="176">
        <v>0</v>
      </c>
      <c r="T214" s="177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8" t="s">
        <v>154</v>
      </c>
      <c r="AT214" s="178" t="s">
        <v>150</v>
      </c>
      <c r="AU214" s="178" t="s">
        <v>87</v>
      </c>
      <c r="AY214" s="14" t="s">
        <v>148</v>
      </c>
      <c r="BE214" s="179">
        <f>IF(N214="základná",J214,0)</f>
        <v>0</v>
      </c>
      <c r="BF214" s="179">
        <f>IF(N214="znížená",J214,0)</f>
        <v>0</v>
      </c>
      <c r="BG214" s="179">
        <f>IF(N214="zákl. prenesená",J214,0)</f>
        <v>0</v>
      </c>
      <c r="BH214" s="179">
        <f>IF(N214="zníž. prenesená",J214,0)</f>
        <v>0</v>
      </c>
      <c r="BI214" s="179">
        <f>IF(N214="nulová",J214,0)</f>
        <v>0</v>
      </c>
      <c r="BJ214" s="14" t="s">
        <v>87</v>
      </c>
      <c r="BK214" s="180">
        <f>ROUND(I214*H214,3)</f>
        <v>0</v>
      </c>
      <c r="BL214" s="14" t="s">
        <v>154</v>
      </c>
      <c r="BM214" s="178" t="s">
        <v>785</v>
      </c>
    </row>
    <row r="215" spans="1:65" s="12" customFormat="1" ht="22.9" customHeight="1">
      <c r="B215" s="154"/>
      <c r="D215" s="155" t="s">
        <v>73</v>
      </c>
      <c r="E215" s="165" t="s">
        <v>786</v>
      </c>
      <c r="F215" s="165" t="s">
        <v>787</v>
      </c>
      <c r="I215" s="157"/>
      <c r="J215" s="166">
        <f>BK215</f>
        <v>0</v>
      </c>
      <c r="L215" s="154"/>
      <c r="M215" s="159"/>
      <c r="N215" s="160"/>
      <c r="O215" s="160"/>
      <c r="P215" s="161">
        <f>SUM(P216:P218)</f>
        <v>0</v>
      </c>
      <c r="Q215" s="160"/>
      <c r="R215" s="161">
        <f>SUM(R216:R218)</f>
        <v>0</v>
      </c>
      <c r="S215" s="160"/>
      <c r="T215" s="162">
        <f>SUM(T216:T218)</f>
        <v>0</v>
      </c>
      <c r="AR215" s="155" t="s">
        <v>81</v>
      </c>
      <c r="AT215" s="163" t="s">
        <v>73</v>
      </c>
      <c r="AU215" s="163" t="s">
        <v>81</v>
      </c>
      <c r="AY215" s="155" t="s">
        <v>148</v>
      </c>
      <c r="BK215" s="164">
        <f>SUM(BK216:BK218)</f>
        <v>0</v>
      </c>
    </row>
    <row r="216" spans="1:65" s="2" customFormat="1" ht="16.5" customHeight="1">
      <c r="A216" s="29"/>
      <c r="B216" s="132"/>
      <c r="C216" s="167" t="s">
        <v>788</v>
      </c>
      <c r="D216" s="167" t="s">
        <v>150</v>
      </c>
      <c r="E216" s="168" t="s">
        <v>789</v>
      </c>
      <c r="F216" s="169" t="s">
        <v>790</v>
      </c>
      <c r="G216" s="170" t="s">
        <v>791</v>
      </c>
      <c r="H216" s="171">
        <v>1</v>
      </c>
      <c r="I216" s="172"/>
      <c r="J216" s="171">
        <f>ROUND(I216*H216,3)</f>
        <v>0</v>
      </c>
      <c r="K216" s="173"/>
      <c r="L216" s="30"/>
      <c r="M216" s="174" t="s">
        <v>1</v>
      </c>
      <c r="N216" s="175" t="s">
        <v>40</v>
      </c>
      <c r="O216" s="58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8" t="s">
        <v>154</v>
      </c>
      <c r="AT216" s="178" t="s">
        <v>150</v>
      </c>
      <c r="AU216" s="178" t="s">
        <v>87</v>
      </c>
      <c r="AY216" s="14" t="s">
        <v>148</v>
      </c>
      <c r="BE216" s="179">
        <f>IF(N216="základná",J216,0)</f>
        <v>0</v>
      </c>
      <c r="BF216" s="179">
        <f>IF(N216="znížená",J216,0)</f>
        <v>0</v>
      </c>
      <c r="BG216" s="179">
        <f>IF(N216="zákl. prenesená",J216,0)</f>
        <v>0</v>
      </c>
      <c r="BH216" s="179">
        <f>IF(N216="zníž. prenesená",J216,0)</f>
        <v>0</v>
      </c>
      <c r="BI216" s="179">
        <f>IF(N216="nulová",J216,0)</f>
        <v>0</v>
      </c>
      <c r="BJ216" s="14" t="s">
        <v>87</v>
      </c>
      <c r="BK216" s="180">
        <f>ROUND(I216*H216,3)</f>
        <v>0</v>
      </c>
      <c r="BL216" s="14" t="s">
        <v>154</v>
      </c>
      <c r="BM216" s="178" t="s">
        <v>792</v>
      </c>
    </row>
    <row r="217" spans="1:65" s="2" customFormat="1" ht="16.5" customHeight="1">
      <c r="A217" s="29"/>
      <c r="B217" s="132"/>
      <c r="C217" s="167" t="s">
        <v>578</v>
      </c>
      <c r="D217" s="167" t="s">
        <v>150</v>
      </c>
      <c r="E217" s="168" t="s">
        <v>793</v>
      </c>
      <c r="F217" s="169" t="s">
        <v>794</v>
      </c>
      <c r="G217" s="170" t="s">
        <v>791</v>
      </c>
      <c r="H217" s="171">
        <v>1</v>
      </c>
      <c r="I217" s="172"/>
      <c r="J217" s="171">
        <f>ROUND(I217*H217,3)</f>
        <v>0</v>
      </c>
      <c r="K217" s="173"/>
      <c r="L217" s="30"/>
      <c r="M217" s="174" t="s">
        <v>1</v>
      </c>
      <c r="N217" s="175" t="s">
        <v>40</v>
      </c>
      <c r="O217" s="58"/>
      <c r="P217" s="176">
        <f>O217*H217</f>
        <v>0</v>
      </c>
      <c r="Q217" s="176">
        <v>0</v>
      </c>
      <c r="R217" s="176">
        <f>Q217*H217</f>
        <v>0</v>
      </c>
      <c r="S217" s="176">
        <v>0</v>
      </c>
      <c r="T217" s="177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8" t="s">
        <v>154</v>
      </c>
      <c r="AT217" s="178" t="s">
        <v>150</v>
      </c>
      <c r="AU217" s="178" t="s">
        <v>87</v>
      </c>
      <c r="AY217" s="14" t="s">
        <v>148</v>
      </c>
      <c r="BE217" s="179">
        <f>IF(N217="základná",J217,0)</f>
        <v>0</v>
      </c>
      <c r="BF217" s="179">
        <f>IF(N217="znížená",J217,0)</f>
        <v>0</v>
      </c>
      <c r="BG217" s="179">
        <f>IF(N217="zákl. prenesená",J217,0)</f>
        <v>0</v>
      </c>
      <c r="BH217" s="179">
        <f>IF(N217="zníž. prenesená",J217,0)</f>
        <v>0</v>
      </c>
      <c r="BI217" s="179">
        <f>IF(N217="nulová",J217,0)</f>
        <v>0</v>
      </c>
      <c r="BJ217" s="14" t="s">
        <v>87</v>
      </c>
      <c r="BK217" s="180">
        <f>ROUND(I217*H217,3)</f>
        <v>0</v>
      </c>
      <c r="BL217" s="14" t="s">
        <v>154</v>
      </c>
      <c r="BM217" s="178" t="s">
        <v>795</v>
      </c>
    </row>
    <row r="218" spans="1:65" s="2" customFormat="1" ht="16.5" customHeight="1">
      <c r="A218" s="29"/>
      <c r="B218" s="132"/>
      <c r="C218" s="167" t="s">
        <v>796</v>
      </c>
      <c r="D218" s="167" t="s">
        <v>150</v>
      </c>
      <c r="E218" s="168" t="s">
        <v>797</v>
      </c>
      <c r="F218" s="169" t="s">
        <v>798</v>
      </c>
      <c r="G218" s="170" t="s">
        <v>791</v>
      </c>
      <c r="H218" s="171">
        <v>1</v>
      </c>
      <c r="I218" s="172"/>
      <c r="J218" s="171">
        <f>ROUND(I218*H218,3)</f>
        <v>0</v>
      </c>
      <c r="K218" s="173"/>
      <c r="L218" s="30"/>
      <c r="M218" s="174" t="s">
        <v>1</v>
      </c>
      <c r="N218" s="175" t="s">
        <v>40</v>
      </c>
      <c r="O218" s="58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8" t="s">
        <v>154</v>
      </c>
      <c r="AT218" s="178" t="s">
        <v>150</v>
      </c>
      <c r="AU218" s="178" t="s">
        <v>87</v>
      </c>
      <c r="AY218" s="14" t="s">
        <v>148</v>
      </c>
      <c r="BE218" s="179">
        <f>IF(N218="základná",J218,0)</f>
        <v>0</v>
      </c>
      <c r="BF218" s="179">
        <f>IF(N218="znížená",J218,0)</f>
        <v>0</v>
      </c>
      <c r="BG218" s="179">
        <f>IF(N218="zákl. prenesená",J218,0)</f>
        <v>0</v>
      </c>
      <c r="BH218" s="179">
        <f>IF(N218="zníž. prenesená",J218,0)</f>
        <v>0</v>
      </c>
      <c r="BI218" s="179">
        <f>IF(N218="nulová",J218,0)</f>
        <v>0</v>
      </c>
      <c r="BJ218" s="14" t="s">
        <v>87</v>
      </c>
      <c r="BK218" s="180">
        <f>ROUND(I218*H218,3)</f>
        <v>0</v>
      </c>
      <c r="BL218" s="14" t="s">
        <v>154</v>
      </c>
      <c r="BM218" s="178" t="s">
        <v>799</v>
      </c>
    </row>
    <row r="219" spans="1:65" s="12" customFormat="1" ht="22.9" customHeight="1">
      <c r="B219" s="154"/>
      <c r="D219" s="155" t="s">
        <v>73</v>
      </c>
      <c r="E219" s="165" t="s">
        <v>800</v>
      </c>
      <c r="F219" s="165" t="s">
        <v>801</v>
      </c>
      <c r="I219" s="157"/>
      <c r="J219" s="166">
        <f>BK219</f>
        <v>0</v>
      </c>
      <c r="L219" s="154"/>
      <c r="M219" s="159"/>
      <c r="N219" s="160"/>
      <c r="O219" s="160"/>
      <c r="P219" s="161">
        <f>SUM(P220:P223)</f>
        <v>0</v>
      </c>
      <c r="Q219" s="160"/>
      <c r="R219" s="161">
        <f>SUM(R220:R223)</f>
        <v>0</v>
      </c>
      <c r="S219" s="160"/>
      <c r="T219" s="162">
        <f>SUM(T220:T223)</f>
        <v>0</v>
      </c>
      <c r="AR219" s="155" t="s">
        <v>81</v>
      </c>
      <c r="AT219" s="163" t="s">
        <v>73</v>
      </c>
      <c r="AU219" s="163" t="s">
        <v>81</v>
      </c>
      <c r="AY219" s="155" t="s">
        <v>148</v>
      </c>
      <c r="BK219" s="164">
        <f>SUM(BK220:BK223)</f>
        <v>0</v>
      </c>
    </row>
    <row r="220" spans="1:65" s="2" customFormat="1" ht="24.2" customHeight="1">
      <c r="A220" s="29"/>
      <c r="B220" s="132"/>
      <c r="C220" s="167" t="s">
        <v>581</v>
      </c>
      <c r="D220" s="167" t="s">
        <v>150</v>
      </c>
      <c r="E220" s="168" t="s">
        <v>802</v>
      </c>
      <c r="F220" s="169" t="s">
        <v>803</v>
      </c>
      <c r="G220" s="170" t="s">
        <v>577</v>
      </c>
      <c r="H220" s="171">
        <v>1</v>
      </c>
      <c r="I220" s="172"/>
      <c r="J220" s="171">
        <f>ROUND(I220*H220,3)</f>
        <v>0</v>
      </c>
      <c r="K220" s="173"/>
      <c r="L220" s="30"/>
      <c r="M220" s="174" t="s">
        <v>1</v>
      </c>
      <c r="N220" s="175" t="s">
        <v>40</v>
      </c>
      <c r="O220" s="58"/>
      <c r="P220" s="176">
        <f>O220*H220</f>
        <v>0</v>
      </c>
      <c r="Q220" s="176">
        <v>0</v>
      </c>
      <c r="R220" s="176">
        <f>Q220*H220</f>
        <v>0</v>
      </c>
      <c r="S220" s="176">
        <v>0</v>
      </c>
      <c r="T220" s="177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8" t="s">
        <v>154</v>
      </c>
      <c r="AT220" s="178" t="s">
        <v>150</v>
      </c>
      <c r="AU220" s="178" t="s">
        <v>87</v>
      </c>
      <c r="AY220" s="14" t="s">
        <v>148</v>
      </c>
      <c r="BE220" s="179">
        <f>IF(N220="základná",J220,0)</f>
        <v>0</v>
      </c>
      <c r="BF220" s="179">
        <f>IF(N220="znížená",J220,0)</f>
        <v>0</v>
      </c>
      <c r="BG220" s="179">
        <f>IF(N220="zákl. prenesená",J220,0)</f>
        <v>0</v>
      </c>
      <c r="BH220" s="179">
        <f>IF(N220="zníž. prenesená",J220,0)</f>
        <v>0</v>
      </c>
      <c r="BI220" s="179">
        <f>IF(N220="nulová",J220,0)</f>
        <v>0</v>
      </c>
      <c r="BJ220" s="14" t="s">
        <v>87</v>
      </c>
      <c r="BK220" s="180">
        <f>ROUND(I220*H220,3)</f>
        <v>0</v>
      </c>
      <c r="BL220" s="14" t="s">
        <v>154</v>
      </c>
      <c r="BM220" s="178" t="s">
        <v>804</v>
      </c>
    </row>
    <row r="221" spans="1:65" s="2" customFormat="1" ht="16.5" customHeight="1">
      <c r="A221" s="29"/>
      <c r="B221" s="132"/>
      <c r="C221" s="167" t="s">
        <v>805</v>
      </c>
      <c r="D221" s="167" t="s">
        <v>150</v>
      </c>
      <c r="E221" s="168" t="s">
        <v>806</v>
      </c>
      <c r="F221" s="169" t="s">
        <v>807</v>
      </c>
      <c r="G221" s="170" t="s">
        <v>305</v>
      </c>
      <c r="H221" s="171">
        <v>2</v>
      </c>
      <c r="I221" s="172"/>
      <c r="J221" s="171">
        <f>ROUND(I221*H221,3)</f>
        <v>0</v>
      </c>
      <c r="K221" s="173"/>
      <c r="L221" s="30"/>
      <c r="M221" s="174" t="s">
        <v>1</v>
      </c>
      <c r="N221" s="175" t="s">
        <v>40</v>
      </c>
      <c r="O221" s="58"/>
      <c r="P221" s="176">
        <f>O221*H221</f>
        <v>0</v>
      </c>
      <c r="Q221" s="176">
        <v>0</v>
      </c>
      <c r="R221" s="176">
        <f>Q221*H221</f>
        <v>0</v>
      </c>
      <c r="S221" s="176">
        <v>0</v>
      </c>
      <c r="T221" s="177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8" t="s">
        <v>154</v>
      </c>
      <c r="AT221" s="178" t="s">
        <v>150</v>
      </c>
      <c r="AU221" s="178" t="s">
        <v>87</v>
      </c>
      <c r="AY221" s="14" t="s">
        <v>148</v>
      </c>
      <c r="BE221" s="179">
        <f>IF(N221="základná",J221,0)</f>
        <v>0</v>
      </c>
      <c r="BF221" s="179">
        <f>IF(N221="znížená",J221,0)</f>
        <v>0</v>
      </c>
      <c r="BG221" s="179">
        <f>IF(N221="zákl. prenesená",J221,0)</f>
        <v>0</v>
      </c>
      <c r="BH221" s="179">
        <f>IF(N221="zníž. prenesená",J221,0)</f>
        <v>0</v>
      </c>
      <c r="BI221" s="179">
        <f>IF(N221="nulová",J221,0)</f>
        <v>0</v>
      </c>
      <c r="BJ221" s="14" t="s">
        <v>87</v>
      </c>
      <c r="BK221" s="180">
        <f>ROUND(I221*H221,3)</f>
        <v>0</v>
      </c>
      <c r="BL221" s="14" t="s">
        <v>154</v>
      </c>
      <c r="BM221" s="178" t="s">
        <v>808</v>
      </c>
    </row>
    <row r="222" spans="1:65" s="2" customFormat="1" ht="16.5" customHeight="1">
      <c r="A222" s="29"/>
      <c r="B222" s="132"/>
      <c r="C222" s="167" t="s">
        <v>584</v>
      </c>
      <c r="D222" s="167" t="s">
        <v>150</v>
      </c>
      <c r="E222" s="168" t="s">
        <v>809</v>
      </c>
      <c r="F222" s="169" t="s">
        <v>810</v>
      </c>
      <c r="G222" s="170" t="s">
        <v>305</v>
      </c>
      <c r="H222" s="171">
        <v>1</v>
      </c>
      <c r="I222" s="172"/>
      <c r="J222" s="171">
        <f>ROUND(I222*H222,3)</f>
        <v>0</v>
      </c>
      <c r="K222" s="173"/>
      <c r="L222" s="30"/>
      <c r="M222" s="174" t="s">
        <v>1</v>
      </c>
      <c r="N222" s="175" t="s">
        <v>40</v>
      </c>
      <c r="O222" s="58"/>
      <c r="P222" s="176">
        <f>O222*H222</f>
        <v>0</v>
      </c>
      <c r="Q222" s="176">
        <v>0</v>
      </c>
      <c r="R222" s="176">
        <f>Q222*H222</f>
        <v>0</v>
      </c>
      <c r="S222" s="176">
        <v>0</v>
      </c>
      <c r="T222" s="177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8" t="s">
        <v>154</v>
      </c>
      <c r="AT222" s="178" t="s">
        <v>150</v>
      </c>
      <c r="AU222" s="178" t="s">
        <v>87</v>
      </c>
      <c r="AY222" s="14" t="s">
        <v>148</v>
      </c>
      <c r="BE222" s="179">
        <f>IF(N222="základná",J222,0)</f>
        <v>0</v>
      </c>
      <c r="BF222" s="179">
        <f>IF(N222="znížená",J222,0)</f>
        <v>0</v>
      </c>
      <c r="BG222" s="179">
        <f>IF(N222="zákl. prenesená",J222,0)</f>
        <v>0</v>
      </c>
      <c r="BH222" s="179">
        <f>IF(N222="zníž. prenesená",J222,0)</f>
        <v>0</v>
      </c>
      <c r="BI222" s="179">
        <f>IF(N222="nulová",J222,0)</f>
        <v>0</v>
      </c>
      <c r="BJ222" s="14" t="s">
        <v>87</v>
      </c>
      <c r="BK222" s="180">
        <f>ROUND(I222*H222,3)</f>
        <v>0</v>
      </c>
      <c r="BL222" s="14" t="s">
        <v>154</v>
      </c>
      <c r="BM222" s="178" t="s">
        <v>811</v>
      </c>
    </row>
    <row r="223" spans="1:65" s="2" customFormat="1" ht="16.5" customHeight="1">
      <c r="A223" s="29"/>
      <c r="B223" s="132"/>
      <c r="C223" s="167" t="s">
        <v>812</v>
      </c>
      <c r="D223" s="167" t="s">
        <v>150</v>
      </c>
      <c r="E223" s="168" t="s">
        <v>813</v>
      </c>
      <c r="F223" s="169" t="s">
        <v>814</v>
      </c>
      <c r="G223" s="170" t="s">
        <v>305</v>
      </c>
      <c r="H223" s="171">
        <v>4</v>
      </c>
      <c r="I223" s="172"/>
      <c r="J223" s="171">
        <f>ROUND(I223*H223,3)</f>
        <v>0</v>
      </c>
      <c r="K223" s="173"/>
      <c r="L223" s="30"/>
      <c r="M223" s="191" t="s">
        <v>1</v>
      </c>
      <c r="N223" s="192" t="s">
        <v>40</v>
      </c>
      <c r="O223" s="193"/>
      <c r="P223" s="194">
        <f>O223*H223</f>
        <v>0</v>
      </c>
      <c r="Q223" s="194">
        <v>0</v>
      </c>
      <c r="R223" s="194">
        <f>Q223*H223</f>
        <v>0</v>
      </c>
      <c r="S223" s="194">
        <v>0</v>
      </c>
      <c r="T223" s="195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8" t="s">
        <v>154</v>
      </c>
      <c r="AT223" s="178" t="s">
        <v>150</v>
      </c>
      <c r="AU223" s="178" t="s">
        <v>87</v>
      </c>
      <c r="AY223" s="14" t="s">
        <v>148</v>
      </c>
      <c r="BE223" s="179">
        <f>IF(N223="základná",J223,0)</f>
        <v>0</v>
      </c>
      <c r="BF223" s="179">
        <f>IF(N223="znížená",J223,0)</f>
        <v>0</v>
      </c>
      <c r="BG223" s="179">
        <f>IF(N223="zákl. prenesená",J223,0)</f>
        <v>0</v>
      </c>
      <c r="BH223" s="179">
        <f>IF(N223="zníž. prenesená",J223,0)</f>
        <v>0</v>
      </c>
      <c r="BI223" s="179">
        <f>IF(N223="nulová",J223,0)</f>
        <v>0</v>
      </c>
      <c r="BJ223" s="14" t="s">
        <v>87</v>
      </c>
      <c r="BK223" s="180">
        <f>ROUND(I223*H223,3)</f>
        <v>0</v>
      </c>
      <c r="BL223" s="14" t="s">
        <v>154</v>
      </c>
      <c r="BM223" s="178" t="s">
        <v>815</v>
      </c>
    </row>
    <row r="224" spans="1:65" s="2" customFormat="1" ht="6.95" customHeight="1">
      <c r="A224" s="29"/>
      <c r="B224" s="47"/>
      <c r="C224" s="48"/>
      <c r="D224" s="48"/>
      <c r="E224" s="48"/>
      <c r="F224" s="48"/>
      <c r="G224" s="48"/>
      <c r="H224" s="48"/>
      <c r="I224" s="48"/>
      <c r="J224" s="48"/>
      <c r="K224" s="48"/>
      <c r="L224" s="30"/>
      <c r="M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</row>
  </sheetData>
  <autoFilter ref="C135:K223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1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101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42" t="str">
        <f>'Rekapitulácia stavby'!K6</f>
        <v>Modernizácia atletického oválu a vybudovanie ihriska pre malý futbal pri ZŠ Starozagorská 8, Košice</v>
      </c>
      <c r="F7" s="243"/>
      <c r="G7" s="243"/>
      <c r="H7" s="243"/>
      <c r="L7" s="17"/>
    </row>
    <row r="8" spans="1:46" s="2" customFormat="1" ht="12" customHeight="1">
      <c r="A8" s="29"/>
      <c r="B8" s="30"/>
      <c r="C8" s="29"/>
      <c r="D8" s="24" t="s">
        <v>102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6" t="s">
        <v>816</v>
      </c>
      <c r="F9" s="244"/>
      <c r="G9" s="244"/>
      <c r="H9" s="24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25. 2. 2021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5" t="str">
        <f>'Rekapitulácia stavby'!E14</f>
        <v>Vyplň údaj</v>
      </c>
      <c r="F18" s="222"/>
      <c r="G18" s="222"/>
      <c r="H18" s="222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9"/>
      <c r="B27" s="100"/>
      <c r="C27" s="99"/>
      <c r="D27" s="99"/>
      <c r="E27" s="227" t="s">
        <v>1</v>
      </c>
      <c r="F27" s="227"/>
      <c r="G27" s="227"/>
      <c r="H27" s="227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106</v>
      </c>
      <c r="E30" s="29"/>
      <c r="F30" s="29"/>
      <c r="G30" s="29"/>
      <c r="H30" s="29"/>
      <c r="I30" s="29"/>
      <c r="J30" s="102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103" t="s">
        <v>107</v>
      </c>
      <c r="E31" s="29"/>
      <c r="F31" s="29"/>
      <c r="G31" s="29"/>
      <c r="H31" s="29"/>
      <c r="I31" s="29"/>
      <c r="J31" s="102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4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5" t="s">
        <v>38</v>
      </c>
      <c r="E35" s="35" t="s">
        <v>39</v>
      </c>
      <c r="F35" s="106">
        <f>ROUND((SUM(BE106:BE113) + SUM(BE133:BE166)),  2)</f>
        <v>0</v>
      </c>
      <c r="G35" s="107"/>
      <c r="H35" s="107"/>
      <c r="I35" s="108">
        <v>0.2</v>
      </c>
      <c r="J35" s="106">
        <f>ROUND(((SUM(BE106:BE113) + SUM(BE133:BE166))*I35),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6">
        <f>ROUND((SUM(BF106:BF113) + SUM(BF133:BF166)),  2)</f>
        <v>0</v>
      </c>
      <c r="G36" s="107"/>
      <c r="H36" s="107"/>
      <c r="I36" s="108">
        <v>0.2</v>
      </c>
      <c r="J36" s="106">
        <f>ROUND(((SUM(BF106:BF113) + SUM(BF133:BF166))*I36),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9">
        <f>ROUND((SUM(BG106:BG113) + SUM(BG133:BG166)),  2)</f>
        <v>0</v>
      </c>
      <c r="G37" s="29"/>
      <c r="H37" s="29"/>
      <c r="I37" s="110">
        <v>0.2</v>
      </c>
      <c r="J37" s="10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9">
        <f>ROUND((SUM(BH106:BH113) + SUM(BH133:BH166)),  2)</f>
        <v>0</v>
      </c>
      <c r="G38" s="29"/>
      <c r="H38" s="29"/>
      <c r="I38" s="110">
        <v>0.2</v>
      </c>
      <c r="J38" s="109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6">
        <f>ROUND((SUM(BI106:BI113) + SUM(BI133:BI166)),  2)</f>
        <v>0</v>
      </c>
      <c r="G39" s="107"/>
      <c r="H39" s="107"/>
      <c r="I39" s="108">
        <v>0</v>
      </c>
      <c r="J39" s="106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1"/>
      <c r="D41" s="112" t="s">
        <v>44</v>
      </c>
      <c r="E41" s="60"/>
      <c r="F41" s="60"/>
      <c r="G41" s="113" t="s">
        <v>45</v>
      </c>
      <c r="H41" s="114" t="s">
        <v>46</v>
      </c>
      <c r="I41" s="60"/>
      <c r="J41" s="115">
        <f>SUM(J32:J39)</f>
        <v>0</v>
      </c>
      <c r="K41" s="116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7" t="s">
        <v>50</v>
      </c>
      <c r="G61" s="45" t="s">
        <v>49</v>
      </c>
      <c r="H61" s="32"/>
      <c r="I61" s="32"/>
      <c r="J61" s="118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7" t="s">
        <v>50</v>
      </c>
      <c r="G76" s="45" t="s">
        <v>49</v>
      </c>
      <c r="H76" s="32"/>
      <c r="I76" s="32"/>
      <c r="J76" s="118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42" t="str">
        <f>E7</f>
        <v>Modernizácia atletického oválu a vybudovanie ihriska pre malý futbal pri ZŠ Starozagorská 8, Košice</v>
      </c>
      <c r="F85" s="243"/>
      <c r="G85" s="243"/>
      <c r="H85" s="24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6" t="str">
        <f>E9</f>
        <v>04 -  SO 04 - Oplotenie ochranná sieť</v>
      </c>
      <c r="F87" s="244"/>
      <c r="G87" s="244"/>
      <c r="H87" s="24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25. 2. 2021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 SNP 48/A, Košice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109</v>
      </c>
      <c r="D94" s="111"/>
      <c r="E94" s="111"/>
      <c r="F94" s="111"/>
      <c r="G94" s="111"/>
      <c r="H94" s="111"/>
      <c r="I94" s="111"/>
      <c r="J94" s="120" t="s">
        <v>110</v>
      </c>
      <c r="K94" s="111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1" t="s">
        <v>111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112</v>
      </c>
    </row>
    <row r="97" spans="1:65" s="9" customFormat="1" ht="24.95" customHeight="1">
      <c r="B97" s="122"/>
      <c r="D97" s="123" t="s">
        <v>113</v>
      </c>
      <c r="E97" s="124"/>
      <c r="F97" s="124"/>
      <c r="G97" s="124"/>
      <c r="H97" s="124"/>
      <c r="I97" s="124"/>
      <c r="J97" s="125">
        <f>J134</f>
        <v>0</v>
      </c>
      <c r="L97" s="122"/>
    </row>
    <row r="98" spans="1:65" s="10" customFormat="1" ht="19.899999999999999" customHeight="1">
      <c r="B98" s="126"/>
      <c r="D98" s="127" t="s">
        <v>114</v>
      </c>
      <c r="E98" s="128"/>
      <c r="F98" s="128"/>
      <c r="G98" s="128"/>
      <c r="H98" s="128"/>
      <c r="I98" s="128"/>
      <c r="J98" s="129">
        <f>J135</f>
        <v>0</v>
      </c>
      <c r="L98" s="126"/>
    </row>
    <row r="99" spans="1:65" s="10" customFormat="1" ht="19.899999999999999" customHeight="1">
      <c r="B99" s="126"/>
      <c r="D99" s="127" t="s">
        <v>115</v>
      </c>
      <c r="E99" s="128"/>
      <c r="F99" s="128"/>
      <c r="G99" s="128"/>
      <c r="H99" s="128"/>
      <c r="I99" s="128"/>
      <c r="J99" s="129">
        <f>J142</f>
        <v>0</v>
      </c>
      <c r="L99" s="126"/>
    </row>
    <row r="100" spans="1:65" s="10" customFormat="1" ht="19.899999999999999" customHeight="1">
      <c r="B100" s="126"/>
      <c r="D100" s="127" t="s">
        <v>817</v>
      </c>
      <c r="E100" s="128"/>
      <c r="F100" s="128"/>
      <c r="G100" s="128"/>
      <c r="H100" s="128"/>
      <c r="I100" s="128"/>
      <c r="J100" s="129">
        <f>J147</f>
        <v>0</v>
      </c>
      <c r="L100" s="126"/>
    </row>
    <row r="101" spans="1:65" s="10" customFormat="1" ht="19.899999999999999" customHeight="1">
      <c r="B101" s="126"/>
      <c r="D101" s="127" t="s">
        <v>118</v>
      </c>
      <c r="E101" s="128"/>
      <c r="F101" s="128"/>
      <c r="G101" s="128"/>
      <c r="H101" s="128"/>
      <c r="I101" s="128"/>
      <c r="J101" s="129">
        <f>J154</f>
        <v>0</v>
      </c>
      <c r="L101" s="126"/>
    </row>
    <row r="102" spans="1:65" s="9" customFormat="1" ht="24.95" customHeight="1">
      <c r="B102" s="122"/>
      <c r="D102" s="123" t="s">
        <v>119</v>
      </c>
      <c r="E102" s="124"/>
      <c r="F102" s="124"/>
      <c r="G102" s="124"/>
      <c r="H102" s="124"/>
      <c r="I102" s="124"/>
      <c r="J102" s="125">
        <f>J156</f>
        <v>0</v>
      </c>
      <c r="L102" s="122"/>
    </row>
    <row r="103" spans="1:65" s="10" customFormat="1" ht="19.899999999999999" customHeight="1">
      <c r="B103" s="126"/>
      <c r="D103" s="127" t="s">
        <v>120</v>
      </c>
      <c r="E103" s="128"/>
      <c r="F103" s="128"/>
      <c r="G103" s="128"/>
      <c r="H103" s="128"/>
      <c r="I103" s="128"/>
      <c r="J103" s="129">
        <f>J157</f>
        <v>0</v>
      </c>
      <c r="L103" s="126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21" t="s">
        <v>124</v>
      </c>
      <c r="D106" s="29"/>
      <c r="E106" s="29"/>
      <c r="F106" s="29"/>
      <c r="G106" s="29"/>
      <c r="H106" s="29"/>
      <c r="I106" s="29"/>
      <c r="J106" s="130">
        <f>ROUND(J107 + J108 + J109 + J110 + J111 + J112,2)</f>
        <v>0</v>
      </c>
      <c r="K106" s="29"/>
      <c r="L106" s="42"/>
      <c r="N106" s="131" t="s">
        <v>38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32"/>
      <c r="C107" s="133"/>
      <c r="D107" s="246" t="s">
        <v>125</v>
      </c>
      <c r="E107" s="247"/>
      <c r="F107" s="247"/>
      <c r="G107" s="133"/>
      <c r="H107" s="133"/>
      <c r="I107" s="133"/>
      <c r="J107" s="135">
        <v>0</v>
      </c>
      <c r="K107" s="133"/>
      <c r="L107" s="136"/>
      <c r="M107" s="137"/>
      <c r="N107" s="138" t="s">
        <v>40</v>
      </c>
      <c r="O107" s="137"/>
      <c r="P107" s="137"/>
      <c r="Q107" s="137"/>
      <c r="R107" s="137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9" t="s">
        <v>126</v>
      </c>
      <c r="AZ107" s="137"/>
      <c r="BA107" s="137"/>
      <c r="BB107" s="137"/>
      <c r="BC107" s="137"/>
      <c r="BD107" s="137"/>
      <c r="BE107" s="140">
        <f t="shared" ref="BE107:BE112" si="0">IF(N107="základná",J107,0)</f>
        <v>0</v>
      </c>
      <c r="BF107" s="140">
        <f t="shared" ref="BF107:BF112" si="1">IF(N107="znížená",J107,0)</f>
        <v>0</v>
      </c>
      <c r="BG107" s="140">
        <f t="shared" ref="BG107:BG112" si="2">IF(N107="zákl. prenesená",J107,0)</f>
        <v>0</v>
      </c>
      <c r="BH107" s="140">
        <f t="shared" ref="BH107:BH112" si="3">IF(N107="zníž. prenesená",J107,0)</f>
        <v>0</v>
      </c>
      <c r="BI107" s="140">
        <f t="shared" ref="BI107:BI112" si="4">IF(N107="nulová",J107,0)</f>
        <v>0</v>
      </c>
      <c r="BJ107" s="139" t="s">
        <v>87</v>
      </c>
      <c r="BK107" s="137"/>
      <c r="BL107" s="137"/>
      <c r="BM107" s="137"/>
    </row>
    <row r="108" spans="1:65" s="2" customFormat="1" ht="18" customHeight="1">
      <c r="A108" s="29"/>
      <c r="B108" s="132"/>
      <c r="C108" s="133"/>
      <c r="D108" s="246" t="s">
        <v>127</v>
      </c>
      <c r="E108" s="247"/>
      <c r="F108" s="247"/>
      <c r="G108" s="133"/>
      <c r="H108" s="133"/>
      <c r="I108" s="133"/>
      <c r="J108" s="135">
        <v>0</v>
      </c>
      <c r="K108" s="133"/>
      <c r="L108" s="136"/>
      <c r="M108" s="137"/>
      <c r="N108" s="138" t="s">
        <v>40</v>
      </c>
      <c r="O108" s="137"/>
      <c r="P108" s="137"/>
      <c r="Q108" s="137"/>
      <c r="R108" s="137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9" t="s">
        <v>126</v>
      </c>
      <c r="AZ108" s="137"/>
      <c r="BA108" s="137"/>
      <c r="BB108" s="137"/>
      <c r="BC108" s="137"/>
      <c r="BD108" s="137"/>
      <c r="BE108" s="140">
        <f t="shared" si="0"/>
        <v>0</v>
      </c>
      <c r="BF108" s="140">
        <f t="shared" si="1"/>
        <v>0</v>
      </c>
      <c r="BG108" s="140">
        <f t="shared" si="2"/>
        <v>0</v>
      </c>
      <c r="BH108" s="140">
        <f t="shared" si="3"/>
        <v>0</v>
      </c>
      <c r="BI108" s="140">
        <f t="shared" si="4"/>
        <v>0</v>
      </c>
      <c r="BJ108" s="139" t="s">
        <v>87</v>
      </c>
      <c r="BK108" s="137"/>
      <c r="BL108" s="137"/>
      <c r="BM108" s="137"/>
    </row>
    <row r="109" spans="1:65" s="2" customFormat="1" ht="18" customHeight="1">
      <c r="A109" s="29"/>
      <c r="B109" s="132"/>
      <c r="C109" s="133"/>
      <c r="D109" s="246" t="s">
        <v>128</v>
      </c>
      <c r="E109" s="247"/>
      <c r="F109" s="247"/>
      <c r="G109" s="133"/>
      <c r="H109" s="133"/>
      <c r="I109" s="133"/>
      <c r="J109" s="135">
        <v>0</v>
      </c>
      <c r="K109" s="133"/>
      <c r="L109" s="136"/>
      <c r="M109" s="137"/>
      <c r="N109" s="138" t="s">
        <v>40</v>
      </c>
      <c r="O109" s="137"/>
      <c r="P109" s="137"/>
      <c r="Q109" s="137"/>
      <c r="R109" s="137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9" t="s">
        <v>126</v>
      </c>
      <c r="AZ109" s="137"/>
      <c r="BA109" s="137"/>
      <c r="BB109" s="137"/>
      <c r="BC109" s="137"/>
      <c r="BD109" s="137"/>
      <c r="BE109" s="140">
        <f t="shared" si="0"/>
        <v>0</v>
      </c>
      <c r="BF109" s="140">
        <f t="shared" si="1"/>
        <v>0</v>
      </c>
      <c r="BG109" s="140">
        <f t="shared" si="2"/>
        <v>0</v>
      </c>
      <c r="BH109" s="140">
        <f t="shared" si="3"/>
        <v>0</v>
      </c>
      <c r="BI109" s="140">
        <f t="shared" si="4"/>
        <v>0</v>
      </c>
      <c r="BJ109" s="139" t="s">
        <v>87</v>
      </c>
      <c r="BK109" s="137"/>
      <c r="BL109" s="137"/>
      <c r="BM109" s="137"/>
    </row>
    <row r="110" spans="1:65" s="2" customFormat="1" ht="18" customHeight="1">
      <c r="A110" s="29"/>
      <c r="B110" s="132"/>
      <c r="C110" s="133"/>
      <c r="D110" s="246" t="s">
        <v>129</v>
      </c>
      <c r="E110" s="247"/>
      <c r="F110" s="247"/>
      <c r="G110" s="133"/>
      <c r="H110" s="133"/>
      <c r="I110" s="133"/>
      <c r="J110" s="135">
        <v>0</v>
      </c>
      <c r="K110" s="133"/>
      <c r="L110" s="136"/>
      <c r="M110" s="137"/>
      <c r="N110" s="138" t="s">
        <v>40</v>
      </c>
      <c r="O110" s="137"/>
      <c r="P110" s="137"/>
      <c r="Q110" s="137"/>
      <c r="R110" s="137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9" t="s">
        <v>126</v>
      </c>
      <c r="AZ110" s="137"/>
      <c r="BA110" s="137"/>
      <c r="BB110" s="137"/>
      <c r="BC110" s="137"/>
      <c r="BD110" s="137"/>
      <c r="BE110" s="140">
        <f t="shared" si="0"/>
        <v>0</v>
      </c>
      <c r="BF110" s="140">
        <f t="shared" si="1"/>
        <v>0</v>
      </c>
      <c r="BG110" s="140">
        <f t="shared" si="2"/>
        <v>0</v>
      </c>
      <c r="BH110" s="140">
        <f t="shared" si="3"/>
        <v>0</v>
      </c>
      <c r="BI110" s="140">
        <f t="shared" si="4"/>
        <v>0</v>
      </c>
      <c r="BJ110" s="139" t="s">
        <v>87</v>
      </c>
      <c r="BK110" s="137"/>
      <c r="BL110" s="137"/>
      <c r="BM110" s="137"/>
    </row>
    <row r="111" spans="1:65" s="2" customFormat="1" ht="18" customHeight="1">
      <c r="A111" s="29"/>
      <c r="B111" s="132"/>
      <c r="C111" s="133"/>
      <c r="D111" s="246" t="s">
        <v>130</v>
      </c>
      <c r="E111" s="247"/>
      <c r="F111" s="247"/>
      <c r="G111" s="133"/>
      <c r="H111" s="133"/>
      <c r="I111" s="133"/>
      <c r="J111" s="135">
        <v>0</v>
      </c>
      <c r="K111" s="133"/>
      <c r="L111" s="136"/>
      <c r="M111" s="137"/>
      <c r="N111" s="138" t="s">
        <v>40</v>
      </c>
      <c r="O111" s="137"/>
      <c r="P111" s="137"/>
      <c r="Q111" s="137"/>
      <c r="R111" s="137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9" t="s">
        <v>126</v>
      </c>
      <c r="AZ111" s="137"/>
      <c r="BA111" s="137"/>
      <c r="BB111" s="137"/>
      <c r="BC111" s="137"/>
      <c r="BD111" s="137"/>
      <c r="BE111" s="140">
        <f t="shared" si="0"/>
        <v>0</v>
      </c>
      <c r="BF111" s="140">
        <f t="shared" si="1"/>
        <v>0</v>
      </c>
      <c r="BG111" s="140">
        <f t="shared" si="2"/>
        <v>0</v>
      </c>
      <c r="BH111" s="140">
        <f t="shared" si="3"/>
        <v>0</v>
      </c>
      <c r="BI111" s="140">
        <f t="shared" si="4"/>
        <v>0</v>
      </c>
      <c r="BJ111" s="139" t="s">
        <v>87</v>
      </c>
      <c r="BK111" s="137"/>
      <c r="BL111" s="137"/>
      <c r="BM111" s="137"/>
    </row>
    <row r="112" spans="1:65" s="2" customFormat="1" ht="18" customHeight="1">
      <c r="A112" s="29"/>
      <c r="B112" s="132"/>
      <c r="C112" s="133"/>
      <c r="D112" s="134" t="s">
        <v>131</v>
      </c>
      <c r="E112" s="133"/>
      <c r="F112" s="133"/>
      <c r="G112" s="133"/>
      <c r="H112" s="133"/>
      <c r="I112" s="133"/>
      <c r="J112" s="135">
        <f>ROUND(J30*T112,2)</f>
        <v>0</v>
      </c>
      <c r="K112" s="133"/>
      <c r="L112" s="136"/>
      <c r="M112" s="137"/>
      <c r="N112" s="138" t="s">
        <v>40</v>
      </c>
      <c r="O112" s="137"/>
      <c r="P112" s="137"/>
      <c r="Q112" s="137"/>
      <c r="R112" s="137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9" t="s">
        <v>132</v>
      </c>
      <c r="AZ112" s="137"/>
      <c r="BA112" s="137"/>
      <c r="BB112" s="137"/>
      <c r="BC112" s="137"/>
      <c r="BD112" s="137"/>
      <c r="BE112" s="140">
        <f t="shared" si="0"/>
        <v>0</v>
      </c>
      <c r="BF112" s="140">
        <f t="shared" si="1"/>
        <v>0</v>
      </c>
      <c r="BG112" s="140">
        <f t="shared" si="2"/>
        <v>0</v>
      </c>
      <c r="BH112" s="140">
        <f t="shared" si="3"/>
        <v>0</v>
      </c>
      <c r="BI112" s="140">
        <f t="shared" si="4"/>
        <v>0</v>
      </c>
      <c r="BJ112" s="139" t="s">
        <v>87</v>
      </c>
      <c r="BK112" s="137"/>
      <c r="BL112" s="137"/>
      <c r="BM112" s="137"/>
    </row>
    <row r="113" spans="1:31" s="2" customFormat="1" ht="11.25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41" t="s">
        <v>133</v>
      </c>
      <c r="D114" s="111"/>
      <c r="E114" s="111"/>
      <c r="F114" s="111"/>
      <c r="G114" s="111"/>
      <c r="H114" s="111"/>
      <c r="I114" s="111"/>
      <c r="J114" s="142">
        <f>ROUND(J96+J106,2)</f>
        <v>0</v>
      </c>
      <c r="K114" s="111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134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6.25" customHeight="1">
      <c r="A123" s="29"/>
      <c r="B123" s="30"/>
      <c r="C123" s="29"/>
      <c r="D123" s="29"/>
      <c r="E123" s="242" t="str">
        <f>E7</f>
        <v>Modernizácia atletického oválu a vybudovanie ihriska pre malý futbal pri ZŠ Starozagorská 8, Košice</v>
      </c>
      <c r="F123" s="243"/>
      <c r="G123" s="243"/>
      <c r="H123" s="243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102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196" t="str">
        <f>E9</f>
        <v>04 -  SO 04 - Oplotenie ochranná sieť</v>
      </c>
      <c r="F125" s="244"/>
      <c r="G125" s="244"/>
      <c r="H125" s="244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Košice</v>
      </c>
      <c r="G127" s="29"/>
      <c r="H127" s="29"/>
      <c r="I127" s="24" t="s">
        <v>20</v>
      </c>
      <c r="J127" s="55" t="str">
        <f>IF(J12="","",J12)</f>
        <v>25. 2. 2021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E15</f>
        <v>Mesto Košice SNP 48/A, Košice</v>
      </c>
      <c r="G129" s="29"/>
      <c r="H129" s="29"/>
      <c r="I129" s="24" t="s">
        <v>28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26</v>
      </c>
      <c r="D130" s="29"/>
      <c r="E130" s="29"/>
      <c r="F130" s="22" t="str">
        <f>IF(E18="","",E18)</f>
        <v>Vyplň údaj</v>
      </c>
      <c r="G130" s="29"/>
      <c r="H130" s="29"/>
      <c r="I130" s="24" t="s">
        <v>32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43"/>
      <c r="B132" s="144"/>
      <c r="C132" s="145" t="s">
        <v>135</v>
      </c>
      <c r="D132" s="146" t="s">
        <v>59</v>
      </c>
      <c r="E132" s="146" t="s">
        <v>55</v>
      </c>
      <c r="F132" s="146" t="s">
        <v>56</v>
      </c>
      <c r="G132" s="146" t="s">
        <v>136</v>
      </c>
      <c r="H132" s="146" t="s">
        <v>137</v>
      </c>
      <c r="I132" s="146" t="s">
        <v>138</v>
      </c>
      <c r="J132" s="147" t="s">
        <v>110</v>
      </c>
      <c r="K132" s="148" t="s">
        <v>139</v>
      </c>
      <c r="L132" s="149"/>
      <c r="M132" s="62" t="s">
        <v>1</v>
      </c>
      <c r="N132" s="63" t="s">
        <v>38</v>
      </c>
      <c r="O132" s="63" t="s">
        <v>140</v>
      </c>
      <c r="P132" s="63" t="s">
        <v>141</v>
      </c>
      <c r="Q132" s="63" t="s">
        <v>142</v>
      </c>
      <c r="R132" s="63" t="s">
        <v>143</v>
      </c>
      <c r="S132" s="63" t="s">
        <v>144</v>
      </c>
      <c r="T132" s="64" t="s">
        <v>145</v>
      </c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</row>
    <row r="133" spans="1:65" s="2" customFormat="1" ht="22.9" customHeight="1">
      <c r="A133" s="29"/>
      <c r="B133" s="30"/>
      <c r="C133" s="69" t="s">
        <v>106</v>
      </c>
      <c r="D133" s="29"/>
      <c r="E133" s="29"/>
      <c r="F133" s="29"/>
      <c r="G133" s="29"/>
      <c r="H133" s="29"/>
      <c r="I133" s="29"/>
      <c r="J133" s="150">
        <f>BK133</f>
        <v>0</v>
      </c>
      <c r="K133" s="29"/>
      <c r="L133" s="30"/>
      <c r="M133" s="65"/>
      <c r="N133" s="56"/>
      <c r="O133" s="66"/>
      <c r="P133" s="151">
        <f>P134+P156</f>
        <v>0</v>
      </c>
      <c r="Q133" s="66"/>
      <c r="R133" s="151">
        <f>R134+R156</f>
        <v>0</v>
      </c>
      <c r="S133" s="66"/>
      <c r="T133" s="152">
        <f>T134+T156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73</v>
      </c>
      <c r="AU133" s="14" t="s">
        <v>112</v>
      </c>
      <c r="BK133" s="153">
        <f>BK134+BK156</f>
        <v>0</v>
      </c>
    </row>
    <row r="134" spans="1:65" s="12" customFormat="1" ht="25.9" customHeight="1">
      <c r="B134" s="154"/>
      <c r="D134" s="155" t="s">
        <v>73</v>
      </c>
      <c r="E134" s="156" t="s">
        <v>146</v>
      </c>
      <c r="F134" s="156" t="s">
        <v>147</v>
      </c>
      <c r="I134" s="157"/>
      <c r="J134" s="158">
        <f>BK134</f>
        <v>0</v>
      </c>
      <c r="L134" s="154"/>
      <c r="M134" s="159"/>
      <c r="N134" s="160"/>
      <c r="O134" s="160"/>
      <c r="P134" s="161">
        <f>P135+P142+P147+P154</f>
        <v>0</v>
      </c>
      <c r="Q134" s="160"/>
      <c r="R134" s="161">
        <f>R135+R142+R147+R154</f>
        <v>0</v>
      </c>
      <c r="S134" s="160"/>
      <c r="T134" s="162">
        <f>T135+T142+T147+T154</f>
        <v>0</v>
      </c>
      <c r="AR134" s="155" t="s">
        <v>81</v>
      </c>
      <c r="AT134" s="163" t="s">
        <v>73</v>
      </c>
      <c r="AU134" s="163" t="s">
        <v>74</v>
      </c>
      <c r="AY134" s="155" t="s">
        <v>148</v>
      </c>
      <c r="BK134" s="164">
        <f>BK135+BK142+BK147+BK154</f>
        <v>0</v>
      </c>
    </row>
    <row r="135" spans="1:65" s="12" customFormat="1" ht="22.9" customHeight="1">
      <c r="B135" s="154"/>
      <c r="D135" s="155" t="s">
        <v>73</v>
      </c>
      <c r="E135" s="165" t="s">
        <v>81</v>
      </c>
      <c r="F135" s="165" t="s">
        <v>149</v>
      </c>
      <c r="I135" s="157"/>
      <c r="J135" s="166">
        <f>BK135</f>
        <v>0</v>
      </c>
      <c r="L135" s="154"/>
      <c r="M135" s="159"/>
      <c r="N135" s="160"/>
      <c r="O135" s="160"/>
      <c r="P135" s="161">
        <f>SUM(P136:P141)</f>
        <v>0</v>
      </c>
      <c r="Q135" s="160"/>
      <c r="R135" s="161">
        <f>SUM(R136:R141)</f>
        <v>0</v>
      </c>
      <c r="S135" s="160"/>
      <c r="T135" s="162">
        <f>SUM(T136:T141)</f>
        <v>0</v>
      </c>
      <c r="AR135" s="155" t="s">
        <v>81</v>
      </c>
      <c r="AT135" s="163" t="s">
        <v>73</v>
      </c>
      <c r="AU135" s="163" t="s">
        <v>81</v>
      </c>
      <c r="AY135" s="155" t="s">
        <v>148</v>
      </c>
      <c r="BK135" s="164">
        <f>SUM(BK136:BK141)</f>
        <v>0</v>
      </c>
    </row>
    <row r="136" spans="1:65" s="2" customFormat="1" ht="21.75" customHeight="1">
      <c r="A136" s="29"/>
      <c r="B136" s="132"/>
      <c r="C136" s="167" t="s">
        <v>81</v>
      </c>
      <c r="D136" s="167" t="s">
        <v>150</v>
      </c>
      <c r="E136" s="168" t="s">
        <v>818</v>
      </c>
      <c r="F136" s="169" t="s">
        <v>819</v>
      </c>
      <c r="G136" s="170" t="s">
        <v>163</v>
      </c>
      <c r="H136" s="171">
        <v>16.497</v>
      </c>
      <c r="I136" s="172"/>
      <c r="J136" s="171">
        <f t="shared" ref="J136:J141" si="5">ROUND(I136*H136,3)</f>
        <v>0</v>
      </c>
      <c r="K136" s="173"/>
      <c r="L136" s="30"/>
      <c r="M136" s="174" t="s">
        <v>1</v>
      </c>
      <c r="N136" s="175" t="s">
        <v>40</v>
      </c>
      <c r="O136" s="58"/>
      <c r="P136" s="176">
        <f t="shared" ref="P136:P141" si="6">O136*H136</f>
        <v>0</v>
      </c>
      <c r="Q136" s="176">
        <v>0</v>
      </c>
      <c r="R136" s="176">
        <f t="shared" ref="R136:R141" si="7">Q136*H136</f>
        <v>0</v>
      </c>
      <c r="S136" s="176">
        <v>0</v>
      </c>
      <c r="T136" s="177">
        <f t="shared" ref="T136:T141" si="8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8" t="s">
        <v>154</v>
      </c>
      <c r="AT136" s="178" t="s">
        <v>150</v>
      </c>
      <c r="AU136" s="178" t="s">
        <v>87</v>
      </c>
      <c r="AY136" s="14" t="s">
        <v>148</v>
      </c>
      <c r="BE136" s="179">
        <f t="shared" ref="BE136:BE141" si="9">IF(N136="základná",J136,0)</f>
        <v>0</v>
      </c>
      <c r="BF136" s="179">
        <f t="shared" ref="BF136:BF141" si="10">IF(N136="znížená",J136,0)</f>
        <v>0</v>
      </c>
      <c r="BG136" s="179">
        <f t="shared" ref="BG136:BG141" si="11">IF(N136="zákl. prenesená",J136,0)</f>
        <v>0</v>
      </c>
      <c r="BH136" s="179">
        <f t="shared" ref="BH136:BH141" si="12">IF(N136="zníž. prenesená",J136,0)</f>
        <v>0</v>
      </c>
      <c r="BI136" s="179">
        <f t="shared" ref="BI136:BI141" si="13">IF(N136="nulová",J136,0)</f>
        <v>0</v>
      </c>
      <c r="BJ136" s="14" t="s">
        <v>87</v>
      </c>
      <c r="BK136" s="180">
        <f t="shared" ref="BK136:BK141" si="14">ROUND(I136*H136,3)</f>
        <v>0</v>
      </c>
      <c r="BL136" s="14" t="s">
        <v>154</v>
      </c>
      <c r="BM136" s="178" t="s">
        <v>87</v>
      </c>
    </row>
    <row r="137" spans="1:65" s="2" customFormat="1" ht="24.2" customHeight="1">
      <c r="A137" s="29"/>
      <c r="B137" s="132"/>
      <c r="C137" s="167" t="s">
        <v>87</v>
      </c>
      <c r="D137" s="167" t="s">
        <v>150</v>
      </c>
      <c r="E137" s="168" t="s">
        <v>640</v>
      </c>
      <c r="F137" s="169" t="s">
        <v>641</v>
      </c>
      <c r="G137" s="170" t="s">
        <v>163</v>
      </c>
      <c r="H137" s="171">
        <v>4.9489999999999998</v>
      </c>
      <c r="I137" s="172"/>
      <c r="J137" s="171">
        <f t="shared" si="5"/>
        <v>0</v>
      </c>
      <c r="K137" s="173"/>
      <c r="L137" s="30"/>
      <c r="M137" s="174" t="s">
        <v>1</v>
      </c>
      <c r="N137" s="175" t="s">
        <v>40</v>
      </c>
      <c r="O137" s="58"/>
      <c r="P137" s="176">
        <f t="shared" si="6"/>
        <v>0</v>
      </c>
      <c r="Q137" s="176">
        <v>0</v>
      </c>
      <c r="R137" s="176">
        <f t="shared" si="7"/>
        <v>0</v>
      </c>
      <c r="S137" s="176">
        <v>0</v>
      </c>
      <c r="T137" s="177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8" t="s">
        <v>154</v>
      </c>
      <c r="AT137" s="178" t="s">
        <v>150</v>
      </c>
      <c r="AU137" s="178" t="s">
        <v>87</v>
      </c>
      <c r="AY137" s="14" t="s">
        <v>148</v>
      </c>
      <c r="BE137" s="179">
        <f t="shared" si="9"/>
        <v>0</v>
      </c>
      <c r="BF137" s="179">
        <f t="shared" si="10"/>
        <v>0</v>
      </c>
      <c r="BG137" s="179">
        <f t="shared" si="11"/>
        <v>0</v>
      </c>
      <c r="BH137" s="179">
        <f t="shared" si="12"/>
        <v>0</v>
      </c>
      <c r="BI137" s="179">
        <f t="shared" si="13"/>
        <v>0</v>
      </c>
      <c r="BJ137" s="14" t="s">
        <v>87</v>
      </c>
      <c r="BK137" s="180">
        <f t="shared" si="14"/>
        <v>0</v>
      </c>
      <c r="BL137" s="14" t="s">
        <v>154</v>
      </c>
      <c r="BM137" s="178" t="s">
        <v>154</v>
      </c>
    </row>
    <row r="138" spans="1:65" s="2" customFormat="1" ht="33" customHeight="1">
      <c r="A138" s="29"/>
      <c r="B138" s="132"/>
      <c r="C138" s="167" t="s">
        <v>160</v>
      </c>
      <c r="D138" s="167" t="s">
        <v>150</v>
      </c>
      <c r="E138" s="168" t="s">
        <v>820</v>
      </c>
      <c r="F138" s="169" t="s">
        <v>821</v>
      </c>
      <c r="G138" s="170" t="s">
        <v>163</v>
      </c>
      <c r="H138" s="171">
        <v>16.497</v>
      </c>
      <c r="I138" s="172"/>
      <c r="J138" s="171">
        <f t="shared" si="5"/>
        <v>0</v>
      </c>
      <c r="K138" s="173"/>
      <c r="L138" s="30"/>
      <c r="M138" s="174" t="s">
        <v>1</v>
      </c>
      <c r="N138" s="175" t="s">
        <v>40</v>
      </c>
      <c r="O138" s="58"/>
      <c r="P138" s="176">
        <f t="shared" si="6"/>
        <v>0</v>
      </c>
      <c r="Q138" s="176">
        <v>0</v>
      </c>
      <c r="R138" s="176">
        <f t="shared" si="7"/>
        <v>0</v>
      </c>
      <c r="S138" s="176">
        <v>0</v>
      </c>
      <c r="T138" s="177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8" t="s">
        <v>154</v>
      </c>
      <c r="AT138" s="178" t="s">
        <v>150</v>
      </c>
      <c r="AU138" s="178" t="s">
        <v>87</v>
      </c>
      <c r="AY138" s="14" t="s">
        <v>148</v>
      </c>
      <c r="BE138" s="179">
        <f t="shared" si="9"/>
        <v>0</v>
      </c>
      <c r="BF138" s="179">
        <f t="shared" si="10"/>
        <v>0</v>
      </c>
      <c r="BG138" s="179">
        <f t="shared" si="11"/>
        <v>0</v>
      </c>
      <c r="BH138" s="179">
        <f t="shared" si="12"/>
        <v>0</v>
      </c>
      <c r="BI138" s="179">
        <f t="shared" si="13"/>
        <v>0</v>
      </c>
      <c r="BJ138" s="14" t="s">
        <v>87</v>
      </c>
      <c r="BK138" s="180">
        <f t="shared" si="14"/>
        <v>0</v>
      </c>
      <c r="BL138" s="14" t="s">
        <v>154</v>
      </c>
      <c r="BM138" s="178" t="s">
        <v>172</v>
      </c>
    </row>
    <row r="139" spans="1:65" s="2" customFormat="1" ht="24.2" customHeight="1">
      <c r="A139" s="29"/>
      <c r="B139" s="132"/>
      <c r="C139" s="167" t="s">
        <v>154</v>
      </c>
      <c r="D139" s="167" t="s">
        <v>150</v>
      </c>
      <c r="E139" s="168" t="s">
        <v>822</v>
      </c>
      <c r="F139" s="169" t="s">
        <v>823</v>
      </c>
      <c r="G139" s="170" t="s">
        <v>163</v>
      </c>
      <c r="H139" s="171">
        <v>16.497</v>
      </c>
      <c r="I139" s="172"/>
      <c r="J139" s="171">
        <f t="shared" si="5"/>
        <v>0</v>
      </c>
      <c r="K139" s="173"/>
      <c r="L139" s="30"/>
      <c r="M139" s="174" t="s">
        <v>1</v>
      </c>
      <c r="N139" s="175" t="s">
        <v>40</v>
      </c>
      <c r="O139" s="58"/>
      <c r="P139" s="176">
        <f t="shared" si="6"/>
        <v>0</v>
      </c>
      <c r="Q139" s="176">
        <v>0</v>
      </c>
      <c r="R139" s="176">
        <f t="shared" si="7"/>
        <v>0</v>
      </c>
      <c r="S139" s="176">
        <v>0</v>
      </c>
      <c r="T139" s="177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8" t="s">
        <v>154</v>
      </c>
      <c r="AT139" s="178" t="s">
        <v>150</v>
      </c>
      <c r="AU139" s="178" t="s">
        <v>87</v>
      </c>
      <c r="AY139" s="14" t="s">
        <v>148</v>
      </c>
      <c r="BE139" s="179">
        <f t="shared" si="9"/>
        <v>0</v>
      </c>
      <c r="BF139" s="179">
        <f t="shared" si="10"/>
        <v>0</v>
      </c>
      <c r="BG139" s="179">
        <f t="shared" si="11"/>
        <v>0</v>
      </c>
      <c r="BH139" s="179">
        <f t="shared" si="12"/>
        <v>0</v>
      </c>
      <c r="BI139" s="179">
        <f t="shared" si="13"/>
        <v>0</v>
      </c>
      <c r="BJ139" s="14" t="s">
        <v>87</v>
      </c>
      <c r="BK139" s="180">
        <f t="shared" si="14"/>
        <v>0</v>
      </c>
      <c r="BL139" s="14" t="s">
        <v>154</v>
      </c>
      <c r="BM139" s="178" t="s">
        <v>180</v>
      </c>
    </row>
    <row r="140" spans="1:65" s="2" customFormat="1" ht="16.5" customHeight="1">
      <c r="A140" s="29"/>
      <c r="B140" s="132"/>
      <c r="C140" s="167" t="s">
        <v>168</v>
      </c>
      <c r="D140" s="167" t="s">
        <v>150</v>
      </c>
      <c r="E140" s="168" t="s">
        <v>824</v>
      </c>
      <c r="F140" s="169" t="s">
        <v>825</v>
      </c>
      <c r="G140" s="170" t="s">
        <v>163</v>
      </c>
      <c r="H140" s="171">
        <v>16.497</v>
      </c>
      <c r="I140" s="172"/>
      <c r="J140" s="171">
        <f t="shared" si="5"/>
        <v>0</v>
      </c>
      <c r="K140" s="173"/>
      <c r="L140" s="30"/>
      <c r="M140" s="174" t="s">
        <v>1</v>
      </c>
      <c r="N140" s="175" t="s">
        <v>40</v>
      </c>
      <c r="O140" s="58"/>
      <c r="P140" s="176">
        <f t="shared" si="6"/>
        <v>0</v>
      </c>
      <c r="Q140" s="176">
        <v>0</v>
      </c>
      <c r="R140" s="176">
        <f t="shared" si="7"/>
        <v>0</v>
      </c>
      <c r="S140" s="176">
        <v>0</v>
      </c>
      <c r="T140" s="177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8" t="s">
        <v>154</v>
      </c>
      <c r="AT140" s="178" t="s">
        <v>150</v>
      </c>
      <c r="AU140" s="178" t="s">
        <v>87</v>
      </c>
      <c r="AY140" s="14" t="s">
        <v>148</v>
      </c>
      <c r="BE140" s="179">
        <f t="shared" si="9"/>
        <v>0</v>
      </c>
      <c r="BF140" s="179">
        <f t="shared" si="10"/>
        <v>0</v>
      </c>
      <c r="BG140" s="179">
        <f t="shared" si="11"/>
        <v>0</v>
      </c>
      <c r="BH140" s="179">
        <f t="shared" si="12"/>
        <v>0</v>
      </c>
      <c r="BI140" s="179">
        <f t="shared" si="13"/>
        <v>0</v>
      </c>
      <c r="BJ140" s="14" t="s">
        <v>87</v>
      </c>
      <c r="BK140" s="180">
        <f t="shared" si="14"/>
        <v>0</v>
      </c>
      <c r="BL140" s="14" t="s">
        <v>154</v>
      </c>
      <c r="BM140" s="178" t="s">
        <v>188</v>
      </c>
    </row>
    <row r="141" spans="1:65" s="2" customFormat="1" ht="24.2" customHeight="1">
      <c r="A141" s="29"/>
      <c r="B141" s="132"/>
      <c r="C141" s="167" t="s">
        <v>172</v>
      </c>
      <c r="D141" s="167" t="s">
        <v>150</v>
      </c>
      <c r="E141" s="168" t="s">
        <v>189</v>
      </c>
      <c r="F141" s="169" t="s">
        <v>190</v>
      </c>
      <c r="G141" s="170" t="s">
        <v>163</v>
      </c>
      <c r="H141" s="171">
        <v>16.497</v>
      </c>
      <c r="I141" s="172"/>
      <c r="J141" s="171">
        <f t="shared" si="5"/>
        <v>0</v>
      </c>
      <c r="K141" s="173"/>
      <c r="L141" s="30"/>
      <c r="M141" s="174" t="s">
        <v>1</v>
      </c>
      <c r="N141" s="175" t="s">
        <v>40</v>
      </c>
      <c r="O141" s="58"/>
      <c r="P141" s="176">
        <f t="shared" si="6"/>
        <v>0</v>
      </c>
      <c r="Q141" s="176">
        <v>0</v>
      </c>
      <c r="R141" s="176">
        <f t="shared" si="7"/>
        <v>0</v>
      </c>
      <c r="S141" s="176">
        <v>0</v>
      </c>
      <c r="T141" s="177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8" t="s">
        <v>154</v>
      </c>
      <c r="AT141" s="178" t="s">
        <v>150</v>
      </c>
      <c r="AU141" s="178" t="s">
        <v>87</v>
      </c>
      <c r="AY141" s="14" t="s">
        <v>148</v>
      </c>
      <c r="BE141" s="179">
        <f t="shared" si="9"/>
        <v>0</v>
      </c>
      <c r="BF141" s="179">
        <f t="shared" si="10"/>
        <v>0</v>
      </c>
      <c r="BG141" s="179">
        <f t="shared" si="11"/>
        <v>0</v>
      </c>
      <c r="BH141" s="179">
        <f t="shared" si="12"/>
        <v>0</v>
      </c>
      <c r="BI141" s="179">
        <f t="shared" si="13"/>
        <v>0</v>
      </c>
      <c r="BJ141" s="14" t="s">
        <v>87</v>
      </c>
      <c r="BK141" s="180">
        <f t="shared" si="14"/>
        <v>0</v>
      </c>
      <c r="BL141" s="14" t="s">
        <v>154</v>
      </c>
      <c r="BM141" s="178" t="s">
        <v>196</v>
      </c>
    </row>
    <row r="142" spans="1:65" s="12" customFormat="1" ht="22.9" customHeight="1">
      <c r="B142" s="154"/>
      <c r="D142" s="155" t="s">
        <v>73</v>
      </c>
      <c r="E142" s="165" t="s">
        <v>87</v>
      </c>
      <c r="F142" s="165" t="s">
        <v>238</v>
      </c>
      <c r="I142" s="157"/>
      <c r="J142" s="166">
        <f>BK142</f>
        <v>0</v>
      </c>
      <c r="L142" s="154"/>
      <c r="M142" s="159"/>
      <c r="N142" s="160"/>
      <c r="O142" s="160"/>
      <c r="P142" s="161">
        <f>SUM(P143:P146)</f>
        <v>0</v>
      </c>
      <c r="Q142" s="160"/>
      <c r="R142" s="161">
        <f>SUM(R143:R146)</f>
        <v>0</v>
      </c>
      <c r="S142" s="160"/>
      <c r="T142" s="162">
        <f>SUM(T143:T146)</f>
        <v>0</v>
      </c>
      <c r="AR142" s="155" t="s">
        <v>81</v>
      </c>
      <c r="AT142" s="163" t="s">
        <v>73</v>
      </c>
      <c r="AU142" s="163" t="s">
        <v>81</v>
      </c>
      <c r="AY142" s="155" t="s">
        <v>148</v>
      </c>
      <c r="BK142" s="164">
        <f>SUM(BK143:BK146)</f>
        <v>0</v>
      </c>
    </row>
    <row r="143" spans="1:65" s="2" customFormat="1" ht="16.5" customHeight="1">
      <c r="A143" s="29"/>
      <c r="B143" s="132"/>
      <c r="C143" s="167" t="s">
        <v>176</v>
      </c>
      <c r="D143" s="167" t="s">
        <v>150</v>
      </c>
      <c r="E143" s="168" t="s">
        <v>691</v>
      </c>
      <c r="F143" s="169" t="s">
        <v>692</v>
      </c>
      <c r="G143" s="170" t="s">
        <v>163</v>
      </c>
      <c r="H143" s="171">
        <v>1.85</v>
      </c>
      <c r="I143" s="172"/>
      <c r="J143" s="171">
        <f>ROUND(I143*H143,3)</f>
        <v>0</v>
      </c>
      <c r="K143" s="173"/>
      <c r="L143" s="30"/>
      <c r="M143" s="174" t="s">
        <v>1</v>
      </c>
      <c r="N143" s="175" t="s">
        <v>40</v>
      </c>
      <c r="O143" s="58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8" t="s">
        <v>154</v>
      </c>
      <c r="AT143" s="178" t="s">
        <v>150</v>
      </c>
      <c r="AU143" s="178" t="s">
        <v>87</v>
      </c>
      <c r="AY143" s="14" t="s">
        <v>148</v>
      </c>
      <c r="BE143" s="179">
        <f>IF(N143="základná",J143,0)</f>
        <v>0</v>
      </c>
      <c r="BF143" s="179">
        <f>IF(N143="znížená",J143,0)</f>
        <v>0</v>
      </c>
      <c r="BG143" s="179">
        <f>IF(N143="zákl. prenesená",J143,0)</f>
        <v>0</v>
      </c>
      <c r="BH143" s="179">
        <f>IF(N143="zníž. prenesená",J143,0)</f>
        <v>0</v>
      </c>
      <c r="BI143" s="179">
        <f>IF(N143="nulová",J143,0)</f>
        <v>0</v>
      </c>
      <c r="BJ143" s="14" t="s">
        <v>87</v>
      </c>
      <c r="BK143" s="180">
        <f>ROUND(I143*H143,3)</f>
        <v>0</v>
      </c>
      <c r="BL143" s="14" t="s">
        <v>154</v>
      </c>
      <c r="BM143" s="178" t="s">
        <v>206</v>
      </c>
    </row>
    <row r="144" spans="1:65" s="2" customFormat="1" ht="16.5" customHeight="1">
      <c r="A144" s="29"/>
      <c r="B144" s="132"/>
      <c r="C144" s="167" t="s">
        <v>180</v>
      </c>
      <c r="D144" s="167" t="s">
        <v>150</v>
      </c>
      <c r="E144" s="168" t="s">
        <v>826</v>
      </c>
      <c r="F144" s="169" t="s">
        <v>827</v>
      </c>
      <c r="G144" s="170" t="s">
        <v>163</v>
      </c>
      <c r="H144" s="171">
        <v>18.643999999999998</v>
      </c>
      <c r="I144" s="172"/>
      <c r="J144" s="171">
        <f>ROUND(I144*H144,3)</f>
        <v>0</v>
      </c>
      <c r="K144" s="173"/>
      <c r="L144" s="30"/>
      <c r="M144" s="174" t="s">
        <v>1</v>
      </c>
      <c r="N144" s="175" t="s">
        <v>40</v>
      </c>
      <c r="O144" s="58"/>
      <c r="P144" s="176">
        <f>O144*H144</f>
        <v>0</v>
      </c>
      <c r="Q144" s="176">
        <v>0</v>
      </c>
      <c r="R144" s="176">
        <f>Q144*H144</f>
        <v>0</v>
      </c>
      <c r="S144" s="176">
        <v>0</v>
      </c>
      <c r="T144" s="17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8" t="s">
        <v>154</v>
      </c>
      <c r="AT144" s="178" t="s">
        <v>150</v>
      </c>
      <c r="AU144" s="178" t="s">
        <v>87</v>
      </c>
      <c r="AY144" s="14" t="s">
        <v>148</v>
      </c>
      <c r="BE144" s="179">
        <f>IF(N144="základná",J144,0)</f>
        <v>0</v>
      </c>
      <c r="BF144" s="179">
        <f>IF(N144="znížená",J144,0)</f>
        <v>0</v>
      </c>
      <c r="BG144" s="179">
        <f>IF(N144="zákl. prenesená",J144,0)</f>
        <v>0</v>
      </c>
      <c r="BH144" s="179">
        <f>IF(N144="zníž. prenesená",J144,0)</f>
        <v>0</v>
      </c>
      <c r="BI144" s="179">
        <f>IF(N144="nulová",J144,0)</f>
        <v>0</v>
      </c>
      <c r="BJ144" s="14" t="s">
        <v>87</v>
      </c>
      <c r="BK144" s="180">
        <f>ROUND(I144*H144,3)</f>
        <v>0</v>
      </c>
      <c r="BL144" s="14" t="s">
        <v>154</v>
      </c>
      <c r="BM144" s="178" t="s">
        <v>214</v>
      </c>
    </row>
    <row r="145" spans="1:65" s="2" customFormat="1" ht="21.75" customHeight="1">
      <c r="A145" s="29"/>
      <c r="B145" s="132"/>
      <c r="C145" s="167" t="s">
        <v>184</v>
      </c>
      <c r="D145" s="167" t="s">
        <v>150</v>
      </c>
      <c r="E145" s="168" t="s">
        <v>701</v>
      </c>
      <c r="F145" s="169" t="s">
        <v>702</v>
      </c>
      <c r="G145" s="170" t="s">
        <v>153</v>
      </c>
      <c r="H145" s="171">
        <v>57.36</v>
      </c>
      <c r="I145" s="172"/>
      <c r="J145" s="171">
        <f>ROUND(I145*H145,3)</f>
        <v>0</v>
      </c>
      <c r="K145" s="173"/>
      <c r="L145" s="30"/>
      <c r="M145" s="174" t="s">
        <v>1</v>
      </c>
      <c r="N145" s="175" t="s">
        <v>40</v>
      </c>
      <c r="O145" s="58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8" t="s">
        <v>154</v>
      </c>
      <c r="AT145" s="178" t="s">
        <v>150</v>
      </c>
      <c r="AU145" s="178" t="s">
        <v>87</v>
      </c>
      <c r="AY145" s="14" t="s">
        <v>148</v>
      </c>
      <c r="BE145" s="179">
        <f>IF(N145="základná",J145,0)</f>
        <v>0</v>
      </c>
      <c r="BF145" s="179">
        <f>IF(N145="znížená",J145,0)</f>
        <v>0</v>
      </c>
      <c r="BG145" s="179">
        <f>IF(N145="zákl. prenesená",J145,0)</f>
        <v>0</v>
      </c>
      <c r="BH145" s="179">
        <f>IF(N145="zníž. prenesená",J145,0)</f>
        <v>0</v>
      </c>
      <c r="BI145" s="179">
        <f>IF(N145="nulová",J145,0)</f>
        <v>0</v>
      </c>
      <c r="BJ145" s="14" t="s">
        <v>87</v>
      </c>
      <c r="BK145" s="180">
        <f>ROUND(I145*H145,3)</f>
        <v>0</v>
      </c>
      <c r="BL145" s="14" t="s">
        <v>154</v>
      </c>
      <c r="BM145" s="178" t="s">
        <v>222</v>
      </c>
    </row>
    <row r="146" spans="1:65" s="2" customFormat="1" ht="21.75" customHeight="1">
      <c r="A146" s="29"/>
      <c r="B146" s="132"/>
      <c r="C146" s="167" t="s">
        <v>188</v>
      </c>
      <c r="D146" s="167" t="s">
        <v>150</v>
      </c>
      <c r="E146" s="168" t="s">
        <v>703</v>
      </c>
      <c r="F146" s="169" t="s">
        <v>704</v>
      </c>
      <c r="G146" s="170" t="s">
        <v>153</v>
      </c>
      <c r="H146" s="171">
        <v>57.36</v>
      </c>
      <c r="I146" s="172"/>
      <c r="J146" s="171">
        <f>ROUND(I146*H146,3)</f>
        <v>0</v>
      </c>
      <c r="K146" s="173"/>
      <c r="L146" s="30"/>
      <c r="M146" s="174" t="s">
        <v>1</v>
      </c>
      <c r="N146" s="175" t="s">
        <v>40</v>
      </c>
      <c r="O146" s="58"/>
      <c r="P146" s="176">
        <f>O146*H146</f>
        <v>0</v>
      </c>
      <c r="Q146" s="176">
        <v>0</v>
      </c>
      <c r="R146" s="176">
        <f>Q146*H146</f>
        <v>0</v>
      </c>
      <c r="S146" s="176">
        <v>0</v>
      </c>
      <c r="T146" s="177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8" t="s">
        <v>154</v>
      </c>
      <c r="AT146" s="178" t="s">
        <v>150</v>
      </c>
      <c r="AU146" s="178" t="s">
        <v>87</v>
      </c>
      <c r="AY146" s="14" t="s">
        <v>148</v>
      </c>
      <c r="BE146" s="179">
        <f>IF(N146="základná",J146,0)</f>
        <v>0</v>
      </c>
      <c r="BF146" s="179">
        <f>IF(N146="znížená",J146,0)</f>
        <v>0</v>
      </c>
      <c r="BG146" s="179">
        <f>IF(N146="zákl. prenesená",J146,0)</f>
        <v>0</v>
      </c>
      <c r="BH146" s="179">
        <f>IF(N146="zníž. prenesená",J146,0)</f>
        <v>0</v>
      </c>
      <c r="BI146" s="179">
        <f>IF(N146="nulová",J146,0)</f>
        <v>0</v>
      </c>
      <c r="BJ146" s="14" t="s">
        <v>87</v>
      </c>
      <c r="BK146" s="180">
        <f>ROUND(I146*H146,3)</f>
        <v>0</v>
      </c>
      <c r="BL146" s="14" t="s">
        <v>154</v>
      </c>
      <c r="BM146" s="178" t="s">
        <v>7</v>
      </c>
    </row>
    <row r="147" spans="1:65" s="12" customFormat="1" ht="22.9" customHeight="1">
      <c r="B147" s="154"/>
      <c r="D147" s="155" t="s">
        <v>73</v>
      </c>
      <c r="E147" s="165" t="s">
        <v>160</v>
      </c>
      <c r="F147" s="165" t="s">
        <v>828</v>
      </c>
      <c r="I147" s="157"/>
      <c r="J147" s="166">
        <f>BK147</f>
        <v>0</v>
      </c>
      <c r="L147" s="154"/>
      <c r="M147" s="159"/>
      <c r="N147" s="160"/>
      <c r="O147" s="160"/>
      <c r="P147" s="161">
        <f>SUM(P148:P153)</f>
        <v>0</v>
      </c>
      <c r="Q147" s="160"/>
      <c r="R147" s="161">
        <f>SUM(R148:R153)</f>
        <v>0</v>
      </c>
      <c r="S147" s="160"/>
      <c r="T147" s="162">
        <f>SUM(T148:T153)</f>
        <v>0</v>
      </c>
      <c r="AR147" s="155" t="s">
        <v>81</v>
      </c>
      <c r="AT147" s="163" t="s">
        <v>73</v>
      </c>
      <c r="AU147" s="163" t="s">
        <v>81</v>
      </c>
      <c r="AY147" s="155" t="s">
        <v>148</v>
      </c>
      <c r="BK147" s="164">
        <f>SUM(BK148:BK153)</f>
        <v>0</v>
      </c>
    </row>
    <row r="148" spans="1:65" s="2" customFormat="1" ht="37.9" customHeight="1">
      <c r="A148" s="29"/>
      <c r="B148" s="132"/>
      <c r="C148" s="167" t="s">
        <v>192</v>
      </c>
      <c r="D148" s="167" t="s">
        <v>150</v>
      </c>
      <c r="E148" s="168" t="s">
        <v>829</v>
      </c>
      <c r="F148" s="169" t="s">
        <v>830</v>
      </c>
      <c r="G148" s="170" t="s">
        <v>305</v>
      </c>
      <c r="H148" s="171">
        <v>68</v>
      </c>
      <c r="I148" s="172"/>
      <c r="J148" s="171">
        <f t="shared" ref="J148:J153" si="15">ROUND(I148*H148,3)</f>
        <v>0</v>
      </c>
      <c r="K148" s="173"/>
      <c r="L148" s="30"/>
      <c r="M148" s="174" t="s">
        <v>1</v>
      </c>
      <c r="N148" s="175" t="s">
        <v>40</v>
      </c>
      <c r="O148" s="58"/>
      <c r="P148" s="176">
        <f t="shared" ref="P148:P153" si="16">O148*H148</f>
        <v>0</v>
      </c>
      <c r="Q148" s="176">
        <v>0</v>
      </c>
      <c r="R148" s="176">
        <f t="shared" ref="R148:R153" si="17">Q148*H148</f>
        <v>0</v>
      </c>
      <c r="S148" s="176">
        <v>0</v>
      </c>
      <c r="T148" s="177">
        <f t="shared" ref="T148:T153" si="1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8" t="s">
        <v>154</v>
      </c>
      <c r="AT148" s="178" t="s">
        <v>150</v>
      </c>
      <c r="AU148" s="178" t="s">
        <v>87</v>
      </c>
      <c r="AY148" s="14" t="s">
        <v>148</v>
      </c>
      <c r="BE148" s="179">
        <f t="shared" ref="BE148:BE153" si="19">IF(N148="základná",J148,0)</f>
        <v>0</v>
      </c>
      <c r="BF148" s="179">
        <f t="shared" ref="BF148:BF153" si="20">IF(N148="znížená",J148,0)</f>
        <v>0</v>
      </c>
      <c r="BG148" s="179">
        <f t="shared" ref="BG148:BG153" si="21">IF(N148="zákl. prenesená",J148,0)</f>
        <v>0</v>
      </c>
      <c r="BH148" s="179">
        <f t="shared" ref="BH148:BH153" si="22">IF(N148="zníž. prenesená",J148,0)</f>
        <v>0</v>
      </c>
      <c r="BI148" s="179">
        <f t="shared" ref="BI148:BI153" si="23">IF(N148="nulová",J148,0)</f>
        <v>0</v>
      </c>
      <c r="BJ148" s="14" t="s">
        <v>87</v>
      </c>
      <c r="BK148" s="180">
        <f t="shared" ref="BK148:BK153" si="24">ROUND(I148*H148,3)</f>
        <v>0</v>
      </c>
      <c r="BL148" s="14" t="s">
        <v>154</v>
      </c>
      <c r="BM148" s="178" t="s">
        <v>239</v>
      </c>
    </row>
    <row r="149" spans="1:65" s="2" customFormat="1" ht="16.5" customHeight="1">
      <c r="A149" s="29"/>
      <c r="B149" s="132"/>
      <c r="C149" s="167" t="s">
        <v>196</v>
      </c>
      <c r="D149" s="167" t="s">
        <v>150</v>
      </c>
      <c r="E149" s="168" t="s">
        <v>831</v>
      </c>
      <c r="F149" s="169" t="s">
        <v>832</v>
      </c>
      <c r="G149" s="170" t="s">
        <v>305</v>
      </c>
      <c r="H149" s="171">
        <v>48</v>
      </c>
      <c r="I149" s="172"/>
      <c r="J149" s="171">
        <f t="shared" si="15"/>
        <v>0</v>
      </c>
      <c r="K149" s="173"/>
      <c r="L149" s="30"/>
      <c r="M149" s="174" t="s">
        <v>1</v>
      </c>
      <c r="N149" s="175" t="s">
        <v>40</v>
      </c>
      <c r="O149" s="58"/>
      <c r="P149" s="176">
        <f t="shared" si="16"/>
        <v>0</v>
      </c>
      <c r="Q149" s="176">
        <v>0</v>
      </c>
      <c r="R149" s="176">
        <f t="shared" si="17"/>
        <v>0</v>
      </c>
      <c r="S149" s="176">
        <v>0</v>
      </c>
      <c r="T149" s="177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8" t="s">
        <v>154</v>
      </c>
      <c r="AT149" s="178" t="s">
        <v>150</v>
      </c>
      <c r="AU149" s="178" t="s">
        <v>87</v>
      </c>
      <c r="AY149" s="14" t="s">
        <v>148</v>
      </c>
      <c r="BE149" s="179">
        <f t="shared" si="19"/>
        <v>0</v>
      </c>
      <c r="BF149" s="179">
        <f t="shared" si="20"/>
        <v>0</v>
      </c>
      <c r="BG149" s="179">
        <f t="shared" si="21"/>
        <v>0</v>
      </c>
      <c r="BH149" s="179">
        <f t="shared" si="22"/>
        <v>0</v>
      </c>
      <c r="BI149" s="179">
        <f t="shared" si="23"/>
        <v>0</v>
      </c>
      <c r="BJ149" s="14" t="s">
        <v>87</v>
      </c>
      <c r="BK149" s="180">
        <f t="shared" si="24"/>
        <v>0</v>
      </c>
      <c r="BL149" s="14" t="s">
        <v>154</v>
      </c>
      <c r="BM149" s="178" t="s">
        <v>248</v>
      </c>
    </row>
    <row r="150" spans="1:65" s="2" customFormat="1" ht="37.9" customHeight="1">
      <c r="A150" s="29"/>
      <c r="B150" s="132"/>
      <c r="C150" s="181" t="s">
        <v>200</v>
      </c>
      <c r="D150" s="181" t="s">
        <v>201</v>
      </c>
      <c r="E150" s="182" t="s">
        <v>833</v>
      </c>
      <c r="F150" s="183" t="s">
        <v>834</v>
      </c>
      <c r="G150" s="184" t="s">
        <v>305</v>
      </c>
      <c r="H150" s="185">
        <v>12</v>
      </c>
      <c r="I150" s="186"/>
      <c r="J150" s="185">
        <f t="shared" si="15"/>
        <v>0</v>
      </c>
      <c r="K150" s="187"/>
      <c r="L150" s="188"/>
      <c r="M150" s="189" t="s">
        <v>1</v>
      </c>
      <c r="N150" s="190" t="s">
        <v>40</v>
      </c>
      <c r="O150" s="58"/>
      <c r="P150" s="176">
        <f t="shared" si="16"/>
        <v>0</v>
      </c>
      <c r="Q150" s="176">
        <v>0</v>
      </c>
      <c r="R150" s="176">
        <f t="shared" si="17"/>
        <v>0</v>
      </c>
      <c r="S150" s="176">
        <v>0</v>
      </c>
      <c r="T150" s="177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8" t="s">
        <v>180</v>
      </c>
      <c r="AT150" s="178" t="s">
        <v>201</v>
      </c>
      <c r="AU150" s="178" t="s">
        <v>87</v>
      </c>
      <c r="AY150" s="14" t="s">
        <v>148</v>
      </c>
      <c r="BE150" s="179">
        <f t="shared" si="19"/>
        <v>0</v>
      </c>
      <c r="BF150" s="179">
        <f t="shared" si="20"/>
        <v>0</v>
      </c>
      <c r="BG150" s="179">
        <f t="shared" si="21"/>
        <v>0</v>
      </c>
      <c r="BH150" s="179">
        <f t="shared" si="22"/>
        <v>0</v>
      </c>
      <c r="BI150" s="179">
        <f t="shared" si="23"/>
        <v>0</v>
      </c>
      <c r="BJ150" s="14" t="s">
        <v>87</v>
      </c>
      <c r="BK150" s="180">
        <f t="shared" si="24"/>
        <v>0</v>
      </c>
      <c r="BL150" s="14" t="s">
        <v>154</v>
      </c>
      <c r="BM150" s="178" t="s">
        <v>256</v>
      </c>
    </row>
    <row r="151" spans="1:65" s="2" customFormat="1" ht="37.9" customHeight="1">
      <c r="A151" s="29"/>
      <c r="B151" s="132"/>
      <c r="C151" s="181" t="s">
        <v>206</v>
      </c>
      <c r="D151" s="181" t="s">
        <v>201</v>
      </c>
      <c r="E151" s="182" t="s">
        <v>835</v>
      </c>
      <c r="F151" s="183" t="s">
        <v>836</v>
      </c>
      <c r="G151" s="184" t="s">
        <v>305</v>
      </c>
      <c r="H151" s="185">
        <v>4</v>
      </c>
      <c r="I151" s="186"/>
      <c r="J151" s="185">
        <f t="shared" si="15"/>
        <v>0</v>
      </c>
      <c r="K151" s="187"/>
      <c r="L151" s="188"/>
      <c r="M151" s="189" t="s">
        <v>1</v>
      </c>
      <c r="N151" s="190" t="s">
        <v>40</v>
      </c>
      <c r="O151" s="58"/>
      <c r="P151" s="176">
        <f t="shared" si="16"/>
        <v>0</v>
      </c>
      <c r="Q151" s="176">
        <v>0</v>
      </c>
      <c r="R151" s="176">
        <f t="shared" si="17"/>
        <v>0</v>
      </c>
      <c r="S151" s="176">
        <v>0</v>
      </c>
      <c r="T151" s="177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8" t="s">
        <v>180</v>
      </c>
      <c r="AT151" s="178" t="s">
        <v>201</v>
      </c>
      <c r="AU151" s="178" t="s">
        <v>87</v>
      </c>
      <c r="AY151" s="14" t="s">
        <v>148</v>
      </c>
      <c r="BE151" s="179">
        <f t="shared" si="19"/>
        <v>0</v>
      </c>
      <c r="BF151" s="179">
        <f t="shared" si="20"/>
        <v>0</v>
      </c>
      <c r="BG151" s="179">
        <f t="shared" si="21"/>
        <v>0</v>
      </c>
      <c r="BH151" s="179">
        <f t="shared" si="22"/>
        <v>0</v>
      </c>
      <c r="BI151" s="179">
        <f t="shared" si="23"/>
        <v>0</v>
      </c>
      <c r="BJ151" s="14" t="s">
        <v>87</v>
      </c>
      <c r="BK151" s="180">
        <f t="shared" si="24"/>
        <v>0</v>
      </c>
      <c r="BL151" s="14" t="s">
        <v>154</v>
      </c>
      <c r="BM151" s="178" t="s">
        <v>264</v>
      </c>
    </row>
    <row r="152" spans="1:65" s="2" customFormat="1" ht="37.9" customHeight="1">
      <c r="A152" s="29"/>
      <c r="B152" s="132"/>
      <c r="C152" s="181" t="s">
        <v>210</v>
      </c>
      <c r="D152" s="181" t="s">
        <v>201</v>
      </c>
      <c r="E152" s="182" t="s">
        <v>837</v>
      </c>
      <c r="F152" s="183" t="s">
        <v>838</v>
      </c>
      <c r="G152" s="184" t="s">
        <v>305</v>
      </c>
      <c r="H152" s="185">
        <v>24</v>
      </c>
      <c r="I152" s="186"/>
      <c r="J152" s="185">
        <f t="shared" si="15"/>
        <v>0</v>
      </c>
      <c r="K152" s="187"/>
      <c r="L152" s="188"/>
      <c r="M152" s="189" t="s">
        <v>1</v>
      </c>
      <c r="N152" s="190" t="s">
        <v>40</v>
      </c>
      <c r="O152" s="58"/>
      <c r="P152" s="176">
        <f t="shared" si="16"/>
        <v>0</v>
      </c>
      <c r="Q152" s="176">
        <v>0</v>
      </c>
      <c r="R152" s="176">
        <f t="shared" si="17"/>
        <v>0</v>
      </c>
      <c r="S152" s="176">
        <v>0</v>
      </c>
      <c r="T152" s="177">
        <f t="shared" si="1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8" t="s">
        <v>180</v>
      </c>
      <c r="AT152" s="178" t="s">
        <v>201</v>
      </c>
      <c r="AU152" s="178" t="s">
        <v>87</v>
      </c>
      <c r="AY152" s="14" t="s">
        <v>148</v>
      </c>
      <c r="BE152" s="179">
        <f t="shared" si="19"/>
        <v>0</v>
      </c>
      <c r="BF152" s="179">
        <f t="shared" si="20"/>
        <v>0</v>
      </c>
      <c r="BG152" s="179">
        <f t="shared" si="21"/>
        <v>0</v>
      </c>
      <c r="BH152" s="179">
        <f t="shared" si="22"/>
        <v>0</v>
      </c>
      <c r="BI152" s="179">
        <f t="shared" si="23"/>
        <v>0</v>
      </c>
      <c r="BJ152" s="14" t="s">
        <v>87</v>
      </c>
      <c r="BK152" s="180">
        <f t="shared" si="24"/>
        <v>0</v>
      </c>
      <c r="BL152" s="14" t="s">
        <v>154</v>
      </c>
      <c r="BM152" s="178" t="s">
        <v>272</v>
      </c>
    </row>
    <row r="153" spans="1:65" s="2" customFormat="1" ht="37.9" customHeight="1">
      <c r="A153" s="29"/>
      <c r="B153" s="132"/>
      <c r="C153" s="181" t="s">
        <v>214</v>
      </c>
      <c r="D153" s="181" t="s">
        <v>201</v>
      </c>
      <c r="E153" s="182" t="s">
        <v>839</v>
      </c>
      <c r="F153" s="183" t="s">
        <v>840</v>
      </c>
      <c r="G153" s="184" t="s">
        <v>305</v>
      </c>
      <c r="H153" s="185">
        <v>8</v>
      </c>
      <c r="I153" s="186"/>
      <c r="J153" s="185">
        <f t="shared" si="15"/>
        <v>0</v>
      </c>
      <c r="K153" s="187"/>
      <c r="L153" s="188"/>
      <c r="M153" s="189" t="s">
        <v>1</v>
      </c>
      <c r="N153" s="190" t="s">
        <v>40</v>
      </c>
      <c r="O153" s="58"/>
      <c r="P153" s="176">
        <f t="shared" si="16"/>
        <v>0</v>
      </c>
      <c r="Q153" s="176">
        <v>0</v>
      </c>
      <c r="R153" s="176">
        <f t="shared" si="17"/>
        <v>0</v>
      </c>
      <c r="S153" s="176">
        <v>0</v>
      </c>
      <c r="T153" s="177">
        <f t="shared" si="1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8" t="s">
        <v>180</v>
      </c>
      <c r="AT153" s="178" t="s">
        <v>201</v>
      </c>
      <c r="AU153" s="178" t="s">
        <v>87</v>
      </c>
      <c r="AY153" s="14" t="s">
        <v>148</v>
      </c>
      <c r="BE153" s="179">
        <f t="shared" si="19"/>
        <v>0</v>
      </c>
      <c r="BF153" s="179">
        <f t="shared" si="20"/>
        <v>0</v>
      </c>
      <c r="BG153" s="179">
        <f t="shared" si="21"/>
        <v>0</v>
      </c>
      <c r="BH153" s="179">
        <f t="shared" si="22"/>
        <v>0</v>
      </c>
      <c r="BI153" s="179">
        <f t="shared" si="23"/>
        <v>0</v>
      </c>
      <c r="BJ153" s="14" t="s">
        <v>87</v>
      </c>
      <c r="BK153" s="180">
        <f t="shared" si="24"/>
        <v>0</v>
      </c>
      <c r="BL153" s="14" t="s">
        <v>154</v>
      </c>
      <c r="BM153" s="178" t="s">
        <v>277</v>
      </c>
    </row>
    <row r="154" spans="1:65" s="12" customFormat="1" ht="22.9" customHeight="1">
      <c r="B154" s="154"/>
      <c r="D154" s="155" t="s">
        <v>73</v>
      </c>
      <c r="E154" s="165" t="s">
        <v>355</v>
      </c>
      <c r="F154" s="165" t="s">
        <v>356</v>
      </c>
      <c r="I154" s="157"/>
      <c r="J154" s="166">
        <f>BK154</f>
        <v>0</v>
      </c>
      <c r="L154" s="154"/>
      <c r="M154" s="159"/>
      <c r="N154" s="160"/>
      <c r="O154" s="160"/>
      <c r="P154" s="161">
        <f>P155</f>
        <v>0</v>
      </c>
      <c r="Q154" s="160"/>
      <c r="R154" s="161">
        <f>R155</f>
        <v>0</v>
      </c>
      <c r="S154" s="160"/>
      <c r="T154" s="162">
        <f>T155</f>
        <v>0</v>
      </c>
      <c r="AR154" s="155" t="s">
        <v>81</v>
      </c>
      <c r="AT154" s="163" t="s">
        <v>73</v>
      </c>
      <c r="AU154" s="163" t="s">
        <v>81</v>
      </c>
      <c r="AY154" s="155" t="s">
        <v>148</v>
      </c>
      <c r="BK154" s="164">
        <f>BK155</f>
        <v>0</v>
      </c>
    </row>
    <row r="155" spans="1:65" s="2" customFormat="1" ht="24.2" customHeight="1">
      <c r="A155" s="29"/>
      <c r="B155" s="132"/>
      <c r="C155" s="167" t="s">
        <v>218</v>
      </c>
      <c r="D155" s="167" t="s">
        <v>150</v>
      </c>
      <c r="E155" s="168" t="s">
        <v>841</v>
      </c>
      <c r="F155" s="169" t="s">
        <v>842</v>
      </c>
      <c r="G155" s="170" t="s">
        <v>229</v>
      </c>
      <c r="H155" s="171">
        <v>53.427</v>
      </c>
      <c r="I155" s="172"/>
      <c r="J155" s="171">
        <f>ROUND(I155*H155,3)</f>
        <v>0</v>
      </c>
      <c r="K155" s="173"/>
      <c r="L155" s="30"/>
      <c r="M155" s="174" t="s">
        <v>1</v>
      </c>
      <c r="N155" s="175" t="s">
        <v>40</v>
      </c>
      <c r="O155" s="58"/>
      <c r="P155" s="176">
        <f>O155*H155</f>
        <v>0</v>
      </c>
      <c r="Q155" s="176">
        <v>0</v>
      </c>
      <c r="R155" s="176">
        <f>Q155*H155</f>
        <v>0</v>
      </c>
      <c r="S155" s="176">
        <v>0</v>
      </c>
      <c r="T155" s="177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8" t="s">
        <v>154</v>
      </c>
      <c r="AT155" s="178" t="s">
        <v>150</v>
      </c>
      <c r="AU155" s="178" t="s">
        <v>87</v>
      </c>
      <c r="AY155" s="14" t="s">
        <v>148</v>
      </c>
      <c r="BE155" s="179">
        <f>IF(N155="základná",J155,0)</f>
        <v>0</v>
      </c>
      <c r="BF155" s="179">
        <f>IF(N155="znížená",J155,0)</f>
        <v>0</v>
      </c>
      <c r="BG155" s="179">
        <f>IF(N155="zákl. prenesená",J155,0)</f>
        <v>0</v>
      </c>
      <c r="BH155" s="179">
        <f>IF(N155="zníž. prenesená",J155,0)</f>
        <v>0</v>
      </c>
      <c r="BI155" s="179">
        <f>IF(N155="nulová",J155,0)</f>
        <v>0</v>
      </c>
      <c r="BJ155" s="14" t="s">
        <v>87</v>
      </c>
      <c r="BK155" s="180">
        <f>ROUND(I155*H155,3)</f>
        <v>0</v>
      </c>
      <c r="BL155" s="14" t="s">
        <v>154</v>
      </c>
      <c r="BM155" s="178" t="s">
        <v>285</v>
      </c>
    </row>
    <row r="156" spans="1:65" s="12" customFormat="1" ht="25.9" customHeight="1">
      <c r="B156" s="154"/>
      <c r="D156" s="155" t="s">
        <v>73</v>
      </c>
      <c r="E156" s="156" t="s">
        <v>361</v>
      </c>
      <c r="F156" s="156" t="s">
        <v>362</v>
      </c>
      <c r="I156" s="157"/>
      <c r="J156" s="158">
        <f>BK156</f>
        <v>0</v>
      </c>
      <c r="L156" s="154"/>
      <c r="M156" s="159"/>
      <c r="N156" s="160"/>
      <c r="O156" s="160"/>
      <c r="P156" s="161">
        <f>P157</f>
        <v>0</v>
      </c>
      <c r="Q156" s="160"/>
      <c r="R156" s="161">
        <f>R157</f>
        <v>0</v>
      </c>
      <c r="S156" s="160"/>
      <c r="T156" s="162">
        <f>T157</f>
        <v>0</v>
      </c>
      <c r="AR156" s="155" t="s">
        <v>87</v>
      </c>
      <c r="AT156" s="163" t="s">
        <v>73</v>
      </c>
      <c r="AU156" s="163" t="s">
        <v>74</v>
      </c>
      <c r="AY156" s="155" t="s">
        <v>148</v>
      </c>
      <c r="BK156" s="164">
        <f>BK157</f>
        <v>0</v>
      </c>
    </row>
    <row r="157" spans="1:65" s="12" customFormat="1" ht="22.9" customHeight="1">
      <c r="B157" s="154"/>
      <c r="D157" s="155" t="s">
        <v>73</v>
      </c>
      <c r="E157" s="165" t="s">
        <v>363</v>
      </c>
      <c r="F157" s="165" t="s">
        <v>364</v>
      </c>
      <c r="I157" s="157"/>
      <c r="J157" s="166">
        <f>BK157</f>
        <v>0</v>
      </c>
      <c r="L157" s="154"/>
      <c r="M157" s="159"/>
      <c r="N157" s="160"/>
      <c r="O157" s="160"/>
      <c r="P157" s="161">
        <f>SUM(P158:P166)</f>
        <v>0</v>
      </c>
      <c r="Q157" s="160"/>
      <c r="R157" s="161">
        <f>SUM(R158:R166)</f>
        <v>0</v>
      </c>
      <c r="S157" s="160"/>
      <c r="T157" s="162">
        <f>SUM(T158:T166)</f>
        <v>0</v>
      </c>
      <c r="AR157" s="155" t="s">
        <v>87</v>
      </c>
      <c r="AT157" s="163" t="s">
        <v>73</v>
      </c>
      <c r="AU157" s="163" t="s">
        <v>81</v>
      </c>
      <c r="AY157" s="155" t="s">
        <v>148</v>
      </c>
      <c r="BK157" s="164">
        <f>SUM(BK158:BK166)</f>
        <v>0</v>
      </c>
    </row>
    <row r="158" spans="1:65" s="2" customFormat="1" ht="16.5" customHeight="1">
      <c r="A158" s="29"/>
      <c r="B158" s="132"/>
      <c r="C158" s="167" t="s">
        <v>222</v>
      </c>
      <c r="D158" s="167" t="s">
        <v>150</v>
      </c>
      <c r="E158" s="168" t="s">
        <v>843</v>
      </c>
      <c r="F158" s="169" t="s">
        <v>844</v>
      </c>
      <c r="G158" s="170" t="s">
        <v>158</v>
      </c>
      <c r="H158" s="171">
        <v>65.2</v>
      </c>
      <c r="I158" s="172"/>
      <c r="J158" s="171">
        <f t="shared" ref="J158:J166" si="25">ROUND(I158*H158,3)</f>
        <v>0</v>
      </c>
      <c r="K158" s="173"/>
      <c r="L158" s="30"/>
      <c r="M158" s="174" t="s">
        <v>1</v>
      </c>
      <c r="N158" s="175" t="s">
        <v>40</v>
      </c>
      <c r="O158" s="58"/>
      <c r="P158" s="176">
        <f t="shared" ref="P158:P166" si="26">O158*H158</f>
        <v>0</v>
      </c>
      <c r="Q158" s="176">
        <v>0</v>
      </c>
      <c r="R158" s="176">
        <f t="shared" ref="R158:R166" si="27">Q158*H158</f>
        <v>0</v>
      </c>
      <c r="S158" s="176">
        <v>0</v>
      </c>
      <c r="T158" s="177">
        <f t="shared" ref="T158:T166" si="28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8" t="s">
        <v>214</v>
      </c>
      <c r="AT158" s="178" t="s">
        <v>150</v>
      </c>
      <c r="AU158" s="178" t="s">
        <v>87</v>
      </c>
      <c r="AY158" s="14" t="s">
        <v>148</v>
      </c>
      <c r="BE158" s="179">
        <f t="shared" ref="BE158:BE166" si="29">IF(N158="základná",J158,0)</f>
        <v>0</v>
      </c>
      <c r="BF158" s="179">
        <f t="shared" ref="BF158:BF166" si="30">IF(N158="znížená",J158,0)</f>
        <v>0</v>
      </c>
      <c r="BG158" s="179">
        <f t="shared" ref="BG158:BG166" si="31">IF(N158="zákl. prenesená",J158,0)</f>
        <v>0</v>
      </c>
      <c r="BH158" s="179">
        <f t="shared" ref="BH158:BH166" si="32">IF(N158="zníž. prenesená",J158,0)</f>
        <v>0</v>
      </c>
      <c r="BI158" s="179">
        <f t="shared" ref="BI158:BI166" si="33">IF(N158="nulová",J158,0)</f>
        <v>0</v>
      </c>
      <c r="BJ158" s="14" t="s">
        <v>87</v>
      </c>
      <c r="BK158" s="180">
        <f t="shared" ref="BK158:BK166" si="34">ROUND(I158*H158,3)</f>
        <v>0</v>
      </c>
      <c r="BL158" s="14" t="s">
        <v>214</v>
      </c>
      <c r="BM158" s="178" t="s">
        <v>293</v>
      </c>
    </row>
    <row r="159" spans="1:65" s="2" customFormat="1" ht="24.2" customHeight="1">
      <c r="A159" s="29"/>
      <c r="B159" s="132"/>
      <c r="C159" s="181" t="s">
        <v>226</v>
      </c>
      <c r="D159" s="181" t="s">
        <v>201</v>
      </c>
      <c r="E159" s="182" t="s">
        <v>845</v>
      </c>
      <c r="F159" s="183" t="s">
        <v>846</v>
      </c>
      <c r="G159" s="184" t="s">
        <v>153</v>
      </c>
      <c r="H159" s="185">
        <v>260.8</v>
      </c>
      <c r="I159" s="186"/>
      <c r="J159" s="185">
        <f t="shared" si="25"/>
        <v>0</v>
      </c>
      <c r="K159" s="187"/>
      <c r="L159" s="188"/>
      <c r="M159" s="189" t="s">
        <v>1</v>
      </c>
      <c r="N159" s="190" t="s">
        <v>40</v>
      </c>
      <c r="O159" s="58"/>
      <c r="P159" s="176">
        <f t="shared" si="26"/>
        <v>0</v>
      </c>
      <c r="Q159" s="176">
        <v>0</v>
      </c>
      <c r="R159" s="176">
        <f t="shared" si="27"/>
        <v>0</v>
      </c>
      <c r="S159" s="176">
        <v>0</v>
      </c>
      <c r="T159" s="177">
        <f t="shared" si="2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8" t="s">
        <v>277</v>
      </c>
      <c r="AT159" s="178" t="s">
        <v>201</v>
      </c>
      <c r="AU159" s="178" t="s">
        <v>87</v>
      </c>
      <c r="AY159" s="14" t="s">
        <v>148</v>
      </c>
      <c r="BE159" s="179">
        <f t="shared" si="29"/>
        <v>0</v>
      </c>
      <c r="BF159" s="179">
        <f t="shared" si="30"/>
        <v>0</v>
      </c>
      <c r="BG159" s="179">
        <f t="shared" si="31"/>
        <v>0</v>
      </c>
      <c r="BH159" s="179">
        <f t="shared" si="32"/>
        <v>0</v>
      </c>
      <c r="BI159" s="179">
        <f t="shared" si="33"/>
        <v>0</v>
      </c>
      <c r="BJ159" s="14" t="s">
        <v>87</v>
      </c>
      <c r="BK159" s="180">
        <f t="shared" si="34"/>
        <v>0</v>
      </c>
      <c r="BL159" s="14" t="s">
        <v>214</v>
      </c>
      <c r="BM159" s="178" t="s">
        <v>302</v>
      </c>
    </row>
    <row r="160" spans="1:65" s="2" customFormat="1" ht="16.5" customHeight="1">
      <c r="A160" s="29"/>
      <c r="B160" s="132"/>
      <c r="C160" s="167" t="s">
        <v>7</v>
      </c>
      <c r="D160" s="167" t="s">
        <v>150</v>
      </c>
      <c r="E160" s="168" t="s">
        <v>847</v>
      </c>
      <c r="F160" s="169" t="s">
        <v>848</v>
      </c>
      <c r="G160" s="170" t="s">
        <v>158</v>
      </c>
      <c r="H160" s="171">
        <v>91.56</v>
      </c>
      <c r="I160" s="172"/>
      <c r="J160" s="171">
        <f t="shared" si="25"/>
        <v>0</v>
      </c>
      <c r="K160" s="173"/>
      <c r="L160" s="30"/>
      <c r="M160" s="174" t="s">
        <v>1</v>
      </c>
      <c r="N160" s="175" t="s">
        <v>40</v>
      </c>
      <c r="O160" s="58"/>
      <c r="P160" s="176">
        <f t="shared" si="26"/>
        <v>0</v>
      </c>
      <c r="Q160" s="176">
        <v>0</v>
      </c>
      <c r="R160" s="176">
        <f t="shared" si="27"/>
        <v>0</v>
      </c>
      <c r="S160" s="176">
        <v>0</v>
      </c>
      <c r="T160" s="177">
        <f t="shared" si="2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8" t="s">
        <v>214</v>
      </c>
      <c r="AT160" s="178" t="s">
        <v>150</v>
      </c>
      <c r="AU160" s="178" t="s">
        <v>87</v>
      </c>
      <c r="AY160" s="14" t="s">
        <v>148</v>
      </c>
      <c r="BE160" s="179">
        <f t="shared" si="29"/>
        <v>0</v>
      </c>
      <c r="BF160" s="179">
        <f t="shared" si="30"/>
        <v>0</v>
      </c>
      <c r="BG160" s="179">
        <f t="shared" si="31"/>
        <v>0</v>
      </c>
      <c r="BH160" s="179">
        <f t="shared" si="32"/>
        <v>0</v>
      </c>
      <c r="BI160" s="179">
        <f t="shared" si="33"/>
        <v>0</v>
      </c>
      <c r="BJ160" s="14" t="s">
        <v>87</v>
      </c>
      <c r="BK160" s="180">
        <f t="shared" si="34"/>
        <v>0</v>
      </c>
      <c r="BL160" s="14" t="s">
        <v>214</v>
      </c>
      <c r="BM160" s="178" t="s">
        <v>311</v>
      </c>
    </row>
    <row r="161" spans="1:65" s="2" customFormat="1" ht="21.75" customHeight="1">
      <c r="A161" s="29"/>
      <c r="B161" s="132"/>
      <c r="C161" s="167" t="s">
        <v>234</v>
      </c>
      <c r="D161" s="167" t="s">
        <v>150</v>
      </c>
      <c r="E161" s="168" t="s">
        <v>849</v>
      </c>
      <c r="F161" s="169" t="s">
        <v>850</v>
      </c>
      <c r="G161" s="170" t="s">
        <v>158</v>
      </c>
      <c r="H161" s="171">
        <v>65.2</v>
      </c>
      <c r="I161" s="172"/>
      <c r="J161" s="171">
        <f t="shared" si="25"/>
        <v>0</v>
      </c>
      <c r="K161" s="173"/>
      <c r="L161" s="30"/>
      <c r="M161" s="174" t="s">
        <v>1</v>
      </c>
      <c r="N161" s="175" t="s">
        <v>40</v>
      </c>
      <c r="O161" s="58"/>
      <c r="P161" s="176">
        <f t="shared" si="26"/>
        <v>0</v>
      </c>
      <c r="Q161" s="176">
        <v>0</v>
      </c>
      <c r="R161" s="176">
        <f t="shared" si="27"/>
        <v>0</v>
      </c>
      <c r="S161" s="176">
        <v>0</v>
      </c>
      <c r="T161" s="177">
        <f t="shared" si="2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8" t="s">
        <v>214</v>
      </c>
      <c r="AT161" s="178" t="s">
        <v>150</v>
      </c>
      <c r="AU161" s="178" t="s">
        <v>87</v>
      </c>
      <c r="AY161" s="14" t="s">
        <v>148</v>
      </c>
      <c r="BE161" s="179">
        <f t="shared" si="29"/>
        <v>0</v>
      </c>
      <c r="BF161" s="179">
        <f t="shared" si="30"/>
        <v>0</v>
      </c>
      <c r="BG161" s="179">
        <f t="shared" si="31"/>
        <v>0</v>
      </c>
      <c r="BH161" s="179">
        <f t="shared" si="32"/>
        <v>0</v>
      </c>
      <c r="BI161" s="179">
        <f t="shared" si="33"/>
        <v>0</v>
      </c>
      <c r="BJ161" s="14" t="s">
        <v>87</v>
      </c>
      <c r="BK161" s="180">
        <f t="shared" si="34"/>
        <v>0</v>
      </c>
      <c r="BL161" s="14" t="s">
        <v>214</v>
      </c>
      <c r="BM161" s="178" t="s">
        <v>319</v>
      </c>
    </row>
    <row r="162" spans="1:65" s="2" customFormat="1" ht="55.5" customHeight="1">
      <c r="A162" s="29"/>
      <c r="B162" s="132"/>
      <c r="C162" s="181" t="s">
        <v>239</v>
      </c>
      <c r="D162" s="181" t="s">
        <v>201</v>
      </c>
      <c r="E162" s="182" t="s">
        <v>851</v>
      </c>
      <c r="F162" s="183" t="s">
        <v>852</v>
      </c>
      <c r="G162" s="184" t="s">
        <v>158</v>
      </c>
      <c r="H162" s="185">
        <v>91.56</v>
      </c>
      <c r="I162" s="186"/>
      <c r="J162" s="185">
        <f t="shared" si="25"/>
        <v>0</v>
      </c>
      <c r="K162" s="187"/>
      <c r="L162" s="188"/>
      <c r="M162" s="189" t="s">
        <v>1</v>
      </c>
      <c r="N162" s="190" t="s">
        <v>40</v>
      </c>
      <c r="O162" s="58"/>
      <c r="P162" s="176">
        <f t="shared" si="26"/>
        <v>0</v>
      </c>
      <c r="Q162" s="176">
        <v>0</v>
      </c>
      <c r="R162" s="176">
        <f t="shared" si="27"/>
        <v>0</v>
      </c>
      <c r="S162" s="176">
        <v>0</v>
      </c>
      <c r="T162" s="177">
        <f t="shared" si="2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8" t="s">
        <v>277</v>
      </c>
      <c r="AT162" s="178" t="s">
        <v>201</v>
      </c>
      <c r="AU162" s="178" t="s">
        <v>87</v>
      </c>
      <c r="AY162" s="14" t="s">
        <v>148</v>
      </c>
      <c r="BE162" s="179">
        <f t="shared" si="29"/>
        <v>0</v>
      </c>
      <c r="BF162" s="179">
        <f t="shared" si="30"/>
        <v>0</v>
      </c>
      <c r="BG162" s="179">
        <f t="shared" si="31"/>
        <v>0</v>
      </c>
      <c r="BH162" s="179">
        <f t="shared" si="32"/>
        <v>0</v>
      </c>
      <c r="BI162" s="179">
        <f t="shared" si="33"/>
        <v>0</v>
      </c>
      <c r="BJ162" s="14" t="s">
        <v>87</v>
      </c>
      <c r="BK162" s="180">
        <f t="shared" si="34"/>
        <v>0</v>
      </c>
      <c r="BL162" s="14" t="s">
        <v>214</v>
      </c>
      <c r="BM162" s="178" t="s">
        <v>327</v>
      </c>
    </row>
    <row r="163" spans="1:65" s="2" customFormat="1" ht="55.5" customHeight="1">
      <c r="A163" s="29"/>
      <c r="B163" s="132"/>
      <c r="C163" s="181" t="s">
        <v>244</v>
      </c>
      <c r="D163" s="181" t="s">
        <v>201</v>
      </c>
      <c r="E163" s="182" t="s">
        <v>853</v>
      </c>
      <c r="F163" s="183" t="s">
        <v>854</v>
      </c>
      <c r="G163" s="184" t="s">
        <v>158</v>
      </c>
      <c r="H163" s="185">
        <v>65.2</v>
      </c>
      <c r="I163" s="186"/>
      <c r="J163" s="185">
        <f t="shared" si="25"/>
        <v>0</v>
      </c>
      <c r="K163" s="187"/>
      <c r="L163" s="188"/>
      <c r="M163" s="189" t="s">
        <v>1</v>
      </c>
      <c r="N163" s="190" t="s">
        <v>40</v>
      </c>
      <c r="O163" s="58"/>
      <c r="P163" s="176">
        <f t="shared" si="26"/>
        <v>0</v>
      </c>
      <c r="Q163" s="176">
        <v>0</v>
      </c>
      <c r="R163" s="176">
        <f t="shared" si="27"/>
        <v>0</v>
      </c>
      <c r="S163" s="176">
        <v>0</v>
      </c>
      <c r="T163" s="177">
        <f t="shared" si="2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8" t="s">
        <v>277</v>
      </c>
      <c r="AT163" s="178" t="s">
        <v>201</v>
      </c>
      <c r="AU163" s="178" t="s">
        <v>87</v>
      </c>
      <c r="AY163" s="14" t="s">
        <v>148</v>
      </c>
      <c r="BE163" s="179">
        <f t="shared" si="29"/>
        <v>0</v>
      </c>
      <c r="BF163" s="179">
        <f t="shared" si="30"/>
        <v>0</v>
      </c>
      <c r="BG163" s="179">
        <f t="shared" si="31"/>
        <v>0</v>
      </c>
      <c r="BH163" s="179">
        <f t="shared" si="32"/>
        <v>0</v>
      </c>
      <c r="BI163" s="179">
        <f t="shared" si="33"/>
        <v>0</v>
      </c>
      <c r="BJ163" s="14" t="s">
        <v>87</v>
      </c>
      <c r="BK163" s="180">
        <f t="shared" si="34"/>
        <v>0</v>
      </c>
      <c r="BL163" s="14" t="s">
        <v>214</v>
      </c>
      <c r="BM163" s="178" t="s">
        <v>335</v>
      </c>
    </row>
    <row r="164" spans="1:65" s="2" customFormat="1" ht="33" customHeight="1">
      <c r="A164" s="29"/>
      <c r="B164" s="132"/>
      <c r="C164" s="167" t="s">
        <v>248</v>
      </c>
      <c r="D164" s="167" t="s">
        <v>150</v>
      </c>
      <c r="E164" s="168" t="s">
        <v>855</v>
      </c>
      <c r="F164" s="169" t="s">
        <v>856</v>
      </c>
      <c r="G164" s="170" t="s">
        <v>305</v>
      </c>
      <c r="H164" s="171">
        <v>4</v>
      </c>
      <c r="I164" s="172"/>
      <c r="J164" s="171">
        <f t="shared" si="25"/>
        <v>0</v>
      </c>
      <c r="K164" s="173"/>
      <c r="L164" s="30"/>
      <c r="M164" s="174" t="s">
        <v>1</v>
      </c>
      <c r="N164" s="175" t="s">
        <v>40</v>
      </c>
      <c r="O164" s="58"/>
      <c r="P164" s="176">
        <f t="shared" si="26"/>
        <v>0</v>
      </c>
      <c r="Q164" s="176">
        <v>0</v>
      </c>
      <c r="R164" s="176">
        <f t="shared" si="27"/>
        <v>0</v>
      </c>
      <c r="S164" s="176">
        <v>0</v>
      </c>
      <c r="T164" s="177">
        <f t="shared" si="2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8" t="s">
        <v>214</v>
      </c>
      <c r="AT164" s="178" t="s">
        <v>150</v>
      </c>
      <c r="AU164" s="178" t="s">
        <v>87</v>
      </c>
      <c r="AY164" s="14" t="s">
        <v>148</v>
      </c>
      <c r="BE164" s="179">
        <f t="shared" si="29"/>
        <v>0</v>
      </c>
      <c r="BF164" s="179">
        <f t="shared" si="30"/>
        <v>0</v>
      </c>
      <c r="BG164" s="179">
        <f t="shared" si="31"/>
        <v>0</v>
      </c>
      <c r="BH164" s="179">
        <f t="shared" si="32"/>
        <v>0</v>
      </c>
      <c r="BI164" s="179">
        <f t="shared" si="33"/>
        <v>0</v>
      </c>
      <c r="BJ164" s="14" t="s">
        <v>87</v>
      </c>
      <c r="BK164" s="180">
        <f t="shared" si="34"/>
        <v>0</v>
      </c>
      <c r="BL164" s="14" t="s">
        <v>214</v>
      </c>
      <c r="BM164" s="178" t="s">
        <v>343</v>
      </c>
    </row>
    <row r="165" spans="1:65" s="2" customFormat="1" ht="33" customHeight="1">
      <c r="A165" s="29"/>
      <c r="B165" s="132"/>
      <c r="C165" s="181" t="s">
        <v>252</v>
      </c>
      <c r="D165" s="181" t="s">
        <v>201</v>
      </c>
      <c r="E165" s="182" t="s">
        <v>857</v>
      </c>
      <c r="F165" s="183" t="s">
        <v>858</v>
      </c>
      <c r="G165" s="184" t="s">
        <v>305</v>
      </c>
      <c r="H165" s="185">
        <v>4.4000000000000004</v>
      </c>
      <c r="I165" s="186"/>
      <c r="J165" s="185">
        <f t="shared" si="25"/>
        <v>0</v>
      </c>
      <c r="K165" s="187"/>
      <c r="L165" s="188"/>
      <c r="M165" s="189" t="s">
        <v>1</v>
      </c>
      <c r="N165" s="190" t="s">
        <v>40</v>
      </c>
      <c r="O165" s="58"/>
      <c r="P165" s="176">
        <f t="shared" si="26"/>
        <v>0</v>
      </c>
      <c r="Q165" s="176">
        <v>0</v>
      </c>
      <c r="R165" s="176">
        <f t="shared" si="27"/>
        <v>0</v>
      </c>
      <c r="S165" s="176">
        <v>0</v>
      </c>
      <c r="T165" s="177">
        <f t="shared" si="2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8" t="s">
        <v>277</v>
      </c>
      <c r="AT165" s="178" t="s">
        <v>201</v>
      </c>
      <c r="AU165" s="178" t="s">
        <v>87</v>
      </c>
      <c r="AY165" s="14" t="s">
        <v>148</v>
      </c>
      <c r="BE165" s="179">
        <f t="shared" si="29"/>
        <v>0</v>
      </c>
      <c r="BF165" s="179">
        <f t="shared" si="30"/>
        <v>0</v>
      </c>
      <c r="BG165" s="179">
        <f t="shared" si="31"/>
        <v>0</v>
      </c>
      <c r="BH165" s="179">
        <f t="shared" si="32"/>
        <v>0</v>
      </c>
      <c r="BI165" s="179">
        <f t="shared" si="33"/>
        <v>0</v>
      </c>
      <c r="BJ165" s="14" t="s">
        <v>87</v>
      </c>
      <c r="BK165" s="180">
        <f t="shared" si="34"/>
        <v>0</v>
      </c>
      <c r="BL165" s="14" t="s">
        <v>214</v>
      </c>
      <c r="BM165" s="178" t="s">
        <v>351</v>
      </c>
    </row>
    <row r="166" spans="1:65" s="2" customFormat="1" ht="24.2" customHeight="1">
      <c r="A166" s="29"/>
      <c r="B166" s="132"/>
      <c r="C166" s="167" t="s">
        <v>256</v>
      </c>
      <c r="D166" s="167" t="s">
        <v>150</v>
      </c>
      <c r="E166" s="168" t="s">
        <v>859</v>
      </c>
      <c r="F166" s="169" t="s">
        <v>860</v>
      </c>
      <c r="G166" s="170" t="s">
        <v>229</v>
      </c>
      <c r="H166" s="171">
        <v>4.3259999999999996</v>
      </c>
      <c r="I166" s="172"/>
      <c r="J166" s="171">
        <f t="shared" si="25"/>
        <v>0</v>
      </c>
      <c r="K166" s="173"/>
      <c r="L166" s="30"/>
      <c r="M166" s="191" t="s">
        <v>1</v>
      </c>
      <c r="N166" s="192" t="s">
        <v>40</v>
      </c>
      <c r="O166" s="193"/>
      <c r="P166" s="194">
        <f t="shared" si="26"/>
        <v>0</v>
      </c>
      <c r="Q166" s="194">
        <v>0</v>
      </c>
      <c r="R166" s="194">
        <f t="shared" si="27"/>
        <v>0</v>
      </c>
      <c r="S166" s="194">
        <v>0</v>
      </c>
      <c r="T166" s="195">
        <f t="shared" si="2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8" t="s">
        <v>214</v>
      </c>
      <c r="AT166" s="178" t="s">
        <v>150</v>
      </c>
      <c r="AU166" s="178" t="s">
        <v>87</v>
      </c>
      <c r="AY166" s="14" t="s">
        <v>148</v>
      </c>
      <c r="BE166" s="179">
        <f t="shared" si="29"/>
        <v>0</v>
      </c>
      <c r="BF166" s="179">
        <f t="shared" si="30"/>
        <v>0</v>
      </c>
      <c r="BG166" s="179">
        <f t="shared" si="31"/>
        <v>0</v>
      </c>
      <c r="BH166" s="179">
        <f t="shared" si="32"/>
        <v>0</v>
      </c>
      <c r="BI166" s="179">
        <f t="shared" si="33"/>
        <v>0</v>
      </c>
      <c r="BJ166" s="14" t="s">
        <v>87</v>
      </c>
      <c r="BK166" s="180">
        <f t="shared" si="34"/>
        <v>0</v>
      </c>
      <c r="BL166" s="14" t="s">
        <v>214</v>
      </c>
      <c r="BM166" s="178" t="s">
        <v>365</v>
      </c>
    </row>
    <row r="167" spans="1:65" s="2" customFormat="1" ht="6.95" customHeight="1">
      <c r="A167" s="29"/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30"/>
      <c r="M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</sheetData>
  <autoFilter ref="C132:K166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011 - SO 01.1 Bežecky oval </vt:lpstr>
      <vt:lpstr>012 - SO 01.2 Osvetlenie ...</vt:lpstr>
      <vt:lpstr>02 - SO 02 - Osvetlenie i...</vt:lpstr>
      <vt:lpstr>03 -  SO 03 - Ihrisko s u...</vt:lpstr>
      <vt:lpstr>04 -  SO 04 - Oplotenie o...</vt:lpstr>
      <vt:lpstr>'011 - SO 01.1 Bežecky oval '!Názvy_tlače</vt:lpstr>
      <vt:lpstr>'012 - SO 01.2 Osvetlenie ...'!Názvy_tlače</vt:lpstr>
      <vt:lpstr>'02 - SO 02 - Osvetlenie i...'!Názvy_tlače</vt:lpstr>
      <vt:lpstr>'03 -  SO 03 - Ihrisko s u...'!Názvy_tlače</vt:lpstr>
      <vt:lpstr>'04 -  SO 04 - Oplotenie o...'!Názvy_tlače</vt:lpstr>
      <vt:lpstr>'Rekapitulácia stavby'!Názvy_tlače</vt:lpstr>
      <vt:lpstr>'011 - SO 01.1 Bežecky oval '!Oblasť_tlače</vt:lpstr>
      <vt:lpstr>'012 - SO 01.2 Osvetlenie ...'!Oblasť_tlače</vt:lpstr>
      <vt:lpstr>'02 - SO 02 - Osvetlenie i...'!Oblasť_tlače</vt:lpstr>
      <vt:lpstr>'03 -  SO 03 - Ihrisko s u...'!Oblasť_tlače</vt:lpstr>
      <vt:lpstr>'04 -  SO 04 - Oplotenie o...'!Oblasť_tlače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apro</cp:lastModifiedBy>
  <dcterms:created xsi:type="dcterms:W3CDTF">2021-07-29T12:29:53Z</dcterms:created>
  <dcterms:modified xsi:type="dcterms:W3CDTF">2021-07-29T13:28:40Z</dcterms:modified>
</cp:coreProperties>
</file>