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E:\Modernizácia iluminácie budovy\"/>
    </mc:Choice>
  </mc:AlternateContent>
  <xr:revisionPtr revIDLastSave="0" documentId="8_{F5C0F844-69EB-4D62-A162-F8C9B653BF61}" xr6:coauthVersionLast="45" xr6:coauthVersionMax="45" xr10:uidLastSave="{00000000-0000-0000-0000-000000000000}"/>
  <bookViews>
    <workbookView xWindow="-120" yWindow="-120" windowWidth="29040" windowHeight="17640" activeTab="2" xr2:uid="{00000000-000D-0000-FFFF-FFFF00000000}"/>
  </bookViews>
  <sheets>
    <sheet name="Rekapitulácia stavby" sheetId="1" r:id="rId1"/>
    <sheet name="ZADANIE - iluminácia" sheetId="2" r:id="rId2"/>
    <sheet name="SO_14_Elektroinštalácie - rozpi" sheetId="3" r:id="rId3"/>
  </sheets>
  <definedNames>
    <definedName name="__xlnm._FilterDatabase" localSheetId="1">'ZADANIE - iluminácia'!$C$128:$K$287</definedName>
    <definedName name="__xlnm._FilterDatabase_1">'ZADANIE - iluminácia'!$C$128:$K$287</definedName>
    <definedName name="__xlnm.Print_Area" localSheetId="0">('Rekapitulácia stavby'!$D$4:$AO$76,'Rekapitulácia stavby'!$C$82:$AQ$96)</definedName>
    <definedName name="__xlnm.Print_Area" localSheetId="1">('ZADANIE - iluminácia'!$C$4:$J$37,'ZADANIE - iluminácia'!$C$50:$J$76,'ZADANIE - iluminácia'!$C$82:$J$112,'ZADANIE - iluminácia'!$C$118:$K$287)</definedName>
    <definedName name="__xlnm.Print_Titles" localSheetId="0">'Rekapitulácia stavby'!$92:$92</definedName>
    <definedName name="__xlnm.Print_Titles" localSheetId="1">'ZADANIE - iluminácia'!$128:$128</definedName>
    <definedName name="_xlnm._FilterDatabase" localSheetId="1" hidden="1">'ZADANIE - iluminácia'!$C$128:$K$287</definedName>
    <definedName name="_xlnm.Print_Area" localSheetId="0">('Rekapitulácia stavby'!$D$4:$AO$76,'Rekapitulácia stavby'!$C$82:$AQ$96)</definedName>
    <definedName name="_xlnm.Print_Area" localSheetId="1">('ZADANIE - iluminácia'!$C$4:$J$37,'ZADANIE - iluminácia'!$C$50:$J$76,'ZADANIE - iluminácia'!$C$82:$J$112,'ZADANIE - iluminácia'!$C$118:$K$287)</definedName>
    <definedName name="_xlnm.Print_Titles" localSheetId="0">'Rekapitulácia stavby'!$92:$92</definedName>
    <definedName name="_xlnm.Print_Titles" localSheetId="1">'ZADANIE - iluminácia'!$128:$128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84" i="1" l="1"/>
  <c r="L85" i="1"/>
  <c r="L87" i="1"/>
  <c r="AM87" i="1"/>
  <c r="L89" i="1"/>
  <c r="AM89" i="1"/>
  <c r="L90" i="1"/>
  <c r="AM90" i="1"/>
  <c r="AS94" i="1"/>
  <c r="I6" i="3"/>
  <c r="I7" i="3"/>
  <c r="I8" i="3"/>
  <c r="I9" i="3"/>
  <c r="I10" i="3"/>
  <c r="I11" i="3"/>
  <c r="H13" i="3"/>
  <c r="H14" i="3"/>
  <c r="H15" i="3"/>
  <c r="H16" i="3"/>
  <c r="H17" i="3"/>
  <c r="H18" i="3"/>
  <c r="H19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I51" i="3"/>
  <c r="I52" i="3"/>
  <c r="I53" i="3"/>
  <c r="I54" i="3"/>
  <c r="H56" i="3"/>
  <c r="H57" i="3"/>
  <c r="H58" i="3"/>
  <c r="H59" i="3"/>
  <c r="H60" i="3"/>
  <c r="I63" i="3"/>
  <c r="I64" i="3"/>
  <c r="I65" i="3"/>
  <c r="I66" i="3"/>
  <c r="H68" i="3"/>
  <c r="H69" i="3"/>
  <c r="H70" i="3"/>
  <c r="H71" i="3"/>
  <c r="I74" i="3"/>
  <c r="I75" i="3"/>
  <c r="I76" i="3"/>
  <c r="I77" i="3"/>
  <c r="H79" i="3"/>
  <c r="H80" i="3"/>
  <c r="H81" i="3"/>
  <c r="H82" i="3"/>
  <c r="I85" i="3"/>
  <c r="I86" i="3"/>
  <c r="I87" i="3"/>
  <c r="H89" i="3"/>
  <c r="H90" i="3"/>
  <c r="H91" i="3"/>
  <c r="I94" i="3"/>
  <c r="I95" i="3"/>
  <c r="I96" i="3"/>
  <c r="I97" i="3"/>
  <c r="I98" i="3"/>
  <c r="I99" i="3"/>
  <c r="I100" i="3"/>
  <c r="I101" i="3"/>
  <c r="I102" i="3"/>
  <c r="I103" i="3"/>
  <c r="I104" i="3"/>
  <c r="I105" i="3"/>
  <c r="H107" i="3"/>
  <c r="H108" i="3"/>
  <c r="H109" i="3"/>
  <c r="H110" i="3"/>
  <c r="H111" i="3"/>
  <c r="H112" i="3"/>
  <c r="H113" i="3"/>
  <c r="H114" i="3"/>
  <c r="I117" i="3"/>
  <c r="I118" i="3"/>
  <c r="I119" i="3"/>
  <c r="I120" i="3"/>
  <c r="I121" i="3"/>
  <c r="I122" i="3"/>
  <c r="I123" i="3"/>
  <c r="I124" i="3"/>
  <c r="I125" i="3"/>
  <c r="H127" i="3"/>
  <c r="H128" i="3"/>
  <c r="H129" i="3"/>
  <c r="H130" i="3"/>
  <c r="H131" i="3"/>
  <c r="H132" i="3"/>
  <c r="H133" i="3"/>
  <c r="H134" i="3"/>
  <c r="H135" i="3"/>
  <c r="I138" i="3"/>
  <c r="I139" i="3"/>
  <c r="I140" i="3"/>
  <c r="I141" i="3"/>
  <c r="I142" i="3"/>
  <c r="I143" i="3"/>
  <c r="H145" i="3"/>
  <c r="H146" i="3"/>
  <c r="H147" i="3"/>
  <c r="H148" i="3"/>
  <c r="H149" i="3"/>
  <c r="H150" i="3"/>
  <c r="I151" i="3"/>
  <c r="H154" i="3"/>
  <c r="H155" i="3"/>
  <c r="H156" i="3"/>
  <c r="H157" i="3"/>
  <c r="H158" i="3"/>
  <c r="H159" i="3"/>
  <c r="J10" i="2"/>
  <c r="J87" i="2" s="1"/>
  <c r="J15" i="2"/>
  <c r="E16" i="2"/>
  <c r="F126" i="2" s="1"/>
  <c r="J16" i="2"/>
  <c r="J33" i="2"/>
  <c r="AX95" i="1" s="1"/>
  <c r="J34" i="2"/>
  <c r="AY95" i="1" s="1"/>
  <c r="J35" i="2"/>
  <c r="E85" i="2"/>
  <c r="F87" i="2"/>
  <c r="F89" i="2"/>
  <c r="J89" i="2"/>
  <c r="J90" i="2"/>
  <c r="E121" i="2"/>
  <c r="F123" i="2"/>
  <c r="F125" i="2"/>
  <c r="J125" i="2"/>
  <c r="J126" i="2"/>
  <c r="J132" i="2"/>
  <c r="BF132" i="2" s="1"/>
  <c r="P132" i="2"/>
  <c r="P131" i="2" s="1"/>
  <c r="R132" i="2"/>
  <c r="R131" i="2" s="1"/>
  <c r="T132" i="2"/>
  <c r="T131" i="2" s="1"/>
  <c r="BE132" i="2"/>
  <c r="BG132" i="2"/>
  <c r="BH132" i="2"/>
  <c r="BI132" i="2"/>
  <c r="BK132" i="2"/>
  <c r="BK131" i="2" s="1"/>
  <c r="T134" i="2"/>
  <c r="J135" i="2"/>
  <c r="BF135" i="2" s="1"/>
  <c r="P135" i="2"/>
  <c r="P134" i="2" s="1"/>
  <c r="R135" i="2"/>
  <c r="R134" i="2" s="1"/>
  <c r="T135" i="2"/>
  <c r="BE135" i="2"/>
  <c r="BG135" i="2"/>
  <c r="BH135" i="2"/>
  <c r="BI135" i="2"/>
  <c r="BK135" i="2"/>
  <c r="BK134" i="2" s="1"/>
  <c r="J134" i="2" s="1"/>
  <c r="J97" i="2" s="1"/>
  <c r="J138" i="2"/>
  <c r="BF138" i="2" s="1"/>
  <c r="P138" i="2"/>
  <c r="R138" i="2"/>
  <c r="T138" i="2"/>
  <c r="BE138" i="2"/>
  <c r="BG138" i="2"/>
  <c r="BH138" i="2"/>
  <c r="BI138" i="2"/>
  <c r="BK138" i="2"/>
  <c r="J140" i="2"/>
  <c r="P140" i="2"/>
  <c r="R140" i="2"/>
  <c r="T140" i="2"/>
  <c r="BE140" i="2"/>
  <c r="BF140" i="2"/>
  <c r="BG140" i="2"/>
  <c r="BH140" i="2"/>
  <c r="BI140" i="2"/>
  <c r="BK140" i="2"/>
  <c r="J152" i="2"/>
  <c r="BF152" i="2" s="1"/>
  <c r="P152" i="2"/>
  <c r="R152" i="2"/>
  <c r="T152" i="2"/>
  <c r="BE152" i="2"/>
  <c r="BG152" i="2"/>
  <c r="BH152" i="2"/>
  <c r="BI152" i="2"/>
  <c r="BK152" i="2"/>
  <c r="J158" i="2"/>
  <c r="BF158" i="2" s="1"/>
  <c r="P158" i="2"/>
  <c r="R158" i="2"/>
  <c r="T158" i="2"/>
  <c r="BE158" i="2"/>
  <c r="BG158" i="2"/>
  <c r="BH158" i="2"/>
  <c r="BI158" i="2"/>
  <c r="BK158" i="2"/>
  <c r="J162" i="2"/>
  <c r="BF162" i="2" s="1"/>
  <c r="P162" i="2"/>
  <c r="R162" i="2"/>
  <c r="T162" i="2"/>
  <c r="BE162" i="2"/>
  <c r="BG162" i="2"/>
  <c r="BH162" i="2"/>
  <c r="BI162" i="2"/>
  <c r="BK162" i="2"/>
  <c r="J164" i="2"/>
  <c r="BF164" i="2" s="1"/>
  <c r="P164" i="2"/>
  <c r="R164" i="2"/>
  <c r="T164" i="2"/>
  <c r="BE164" i="2"/>
  <c r="BG164" i="2"/>
  <c r="BH164" i="2"/>
  <c r="BI164" i="2"/>
  <c r="BK164" i="2"/>
  <c r="J165" i="2"/>
  <c r="BF165" i="2" s="1"/>
  <c r="P165" i="2"/>
  <c r="R165" i="2"/>
  <c r="T165" i="2"/>
  <c r="BE165" i="2"/>
  <c r="BG165" i="2"/>
  <c r="BH165" i="2"/>
  <c r="BI165" i="2"/>
  <c r="BK165" i="2"/>
  <c r="J167" i="2"/>
  <c r="P167" i="2"/>
  <c r="R167" i="2"/>
  <c r="T167" i="2"/>
  <c r="BE167" i="2"/>
  <c r="BF167" i="2"/>
  <c r="BG167" i="2"/>
  <c r="BH167" i="2"/>
  <c r="BI167" i="2"/>
  <c r="BK167" i="2"/>
  <c r="J168" i="2"/>
  <c r="BF168" i="2" s="1"/>
  <c r="P168" i="2"/>
  <c r="R168" i="2"/>
  <c r="T168" i="2"/>
  <c r="BE168" i="2"/>
  <c r="BG168" i="2"/>
  <c r="BH168" i="2"/>
  <c r="BI168" i="2"/>
  <c r="BK168" i="2"/>
  <c r="J169" i="2"/>
  <c r="BF169" i="2" s="1"/>
  <c r="P169" i="2"/>
  <c r="R169" i="2"/>
  <c r="T169" i="2"/>
  <c r="BE169" i="2"/>
  <c r="BG169" i="2"/>
  <c r="BH169" i="2"/>
  <c r="BI169" i="2"/>
  <c r="BK169" i="2"/>
  <c r="J170" i="2"/>
  <c r="BF170" i="2" s="1"/>
  <c r="P170" i="2"/>
  <c r="R170" i="2"/>
  <c r="T170" i="2"/>
  <c r="BE170" i="2"/>
  <c r="BG170" i="2"/>
  <c r="BH170" i="2"/>
  <c r="BI170" i="2"/>
  <c r="BK170" i="2"/>
  <c r="J172" i="2"/>
  <c r="P172" i="2"/>
  <c r="R172" i="2"/>
  <c r="T172" i="2"/>
  <c r="BE172" i="2"/>
  <c r="BF172" i="2"/>
  <c r="BG172" i="2"/>
  <c r="BH172" i="2"/>
  <c r="BI172" i="2"/>
  <c r="BK172" i="2"/>
  <c r="J175" i="2"/>
  <c r="BF175" i="2" s="1"/>
  <c r="P175" i="2"/>
  <c r="R175" i="2"/>
  <c r="R174" i="2" s="1"/>
  <c r="T175" i="2"/>
  <c r="BE175" i="2"/>
  <c r="BG175" i="2"/>
  <c r="BH175" i="2"/>
  <c r="BI175" i="2"/>
  <c r="BK175" i="2"/>
  <c r="J177" i="2"/>
  <c r="BF177" i="2" s="1"/>
  <c r="P177" i="2"/>
  <c r="R177" i="2"/>
  <c r="T177" i="2"/>
  <c r="BE177" i="2"/>
  <c r="BG177" i="2"/>
  <c r="BH177" i="2"/>
  <c r="BI177" i="2"/>
  <c r="BK177" i="2"/>
  <c r="J178" i="2"/>
  <c r="BF178" i="2" s="1"/>
  <c r="P178" i="2"/>
  <c r="R178" i="2"/>
  <c r="T178" i="2"/>
  <c r="BE178" i="2"/>
  <c r="BG178" i="2"/>
  <c r="BH178" i="2"/>
  <c r="BI178" i="2"/>
  <c r="BK178" i="2"/>
  <c r="J180" i="2"/>
  <c r="P180" i="2"/>
  <c r="R180" i="2"/>
  <c r="T180" i="2"/>
  <c r="T179" i="2" s="1"/>
  <c r="BE180" i="2"/>
  <c r="BF180" i="2"/>
  <c r="BG180" i="2"/>
  <c r="BH180" i="2"/>
  <c r="BI180" i="2"/>
  <c r="BK180" i="2"/>
  <c r="J182" i="2"/>
  <c r="BF182" i="2" s="1"/>
  <c r="P182" i="2"/>
  <c r="R182" i="2"/>
  <c r="T182" i="2"/>
  <c r="BE182" i="2"/>
  <c r="BG182" i="2"/>
  <c r="BH182" i="2"/>
  <c r="BI182" i="2"/>
  <c r="BK182" i="2"/>
  <c r="J184" i="2"/>
  <c r="BF184" i="2" s="1"/>
  <c r="P184" i="2"/>
  <c r="R184" i="2"/>
  <c r="T184" i="2"/>
  <c r="BE184" i="2"/>
  <c r="BG184" i="2"/>
  <c r="BH184" i="2"/>
  <c r="BI184" i="2"/>
  <c r="BK184" i="2"/>
  <c r="J186" i="2"/>
  <c r="BF186" i="2" s="1"/>
  <c r="P186" i="2"/>
  <c r="R186" i="2"/>
  <c r="T186" i="2"/>
  <c r="BE186" i="2"/>
  <c r="BG186" i="2"/>
  <c r="BH186" i="2"/>
  <c r="BI186" i="2"/>
  <c r="BK186" i="2"/>
  <c r="J188" i="2"/>
  <c r="BF188" i="2" s="1"/>
  <c r="P188" i="2"/>
  <c r="R188" i="2"/>
  <c r="T188" i="2"/>
  <c r="BE188" i="2"/>
  <c r="BG188" i="2"/>
  <c r="BH188" i="2"/>
  <c r="BI188" i="2"/>
  <c r="BK188" i="2"/>
  <c r="J189" i="2"/>
  <c r="BF189" i="2" s="1"/>
  <c r="P189" i="2"/>
  <c r="R189" i="2"/>
  <c r="T189" i="2"/>
  <c r="BE189" i="2"/>
  <c r="BG189" i="2"/>
  <c r="BH189" i="2"/>
  <c r="BI189" i="2"/>
  <c r="BK189" i="2"/>
  <c r="J190" i="2"/>
  <c r="P190" i="2"/>
  <c r="R190" i="2"/>
  <c r="T190" i="2"/>
  <c r="BE190" i="2"/>
  <c r="BF190" i="2"/>
  <c r="BG190" i="2"/>
  <c r="BH190" i="2"/>
  <c r="BI190" i="2"/>
  <c r="BK190" i="2"/>
  <c r="J204" i="2"/>
  <c r="BF204" i="2" s="1"/>
  <c r="P204" i="2"/>
  <c r="R204" i="2"/>
  <c r="T204" i="2"/>
  <c r="BE204" i="2"/>
  <c r="BG204" i="2"/>
  <c r="BH204" i="2"/>
  <c r="BI204" i="2"/>
  <c r="BK204" i="2"/>
  <c r="J209" i="2"/>
  <c r="BF209" i="2" s="1"/>
  <c r="P209" i="2"/>
  <c r="R209" i="2"/>
  <c r="T209" i="2"/>
  <c r="BE209" i="2"/>
  <c r="BG209" i="2"/>
  <c r="BH209" i="2"/>
  <c r="BI209" i="2"/>
  <c r="BK209" i="2"/>
  <c r="J213" i="2"/>
  <c r="BF213" i="2" s="1"/>
  <c r="P213" i="2"/>
  <c r="R213" i="2"/>
  <c r="T213" i="2"/>
  <c r="BE213" i="2"/>
  <c r="BG213" i="2"/>
  <c r="BH213" i="2"/>
  <c r="BI213" i="2"/>
  <c r="BK213" i="2"/>
  <c r="J215" i="2"/>
  <c r="P215" i="2"/>
  <c r="R215" i="2"/>
  <c r="T215" i="2"/>
  <c r="BE215" i="2"/>
  <c r="BF215" i="2"/>
  <c r="BG215" i="2"/>
  <c r="BH215" i="2"/>
  <c r="BI215" i="2"/>
  <c r="BK215" i="2"/>
  <c r="J219" i="2"/>
  <c r="BF219" i="2" s="1"/>
  <c r="P219" i="2"/>
  <c r="R219" i="2"/>
  <c r="T219" i="2"/>
  <c r="BE219" i="2"/>
  <c r="BG219" i="2"/>
  <c r="BH219" i="2"/>
  <c r="BI219" i="2"/>
  <c r="BK219" i="2"/>
  <c r="J220" i="2"/>
  <c r="BF220" i="2" s="1"/>
  <c r="P220" i="2"/>
  <c r="R220" i="2"/>
  <c r="T220" i="2"/>
  <c r="BE220" i="2"/>
  <c r="BG220" i="2"/>
  <c r="BH220" i="2"/>
  <c r="BI220" i="2"/>
  <c r="BK220" i="2"/>
  <c r="J222" i="2"/>
  <c r="BF222" i="2" s="1"/>
  <c r="P222" i="2"/>
  <c r="R222" i="2"/>
  <c r="R221" i="2" s="1"/>
  <c r="T222" i="2"/>
  <c r="BE222" i="2"/>
  <c r="BG222" i="2"/>
  <c r="BH222" i="2"/>
  <c r="BI222" i="2"/>
  <c r="BK222" i="2"/>
  <c r="J224" i="2"/>
  <c r="BF224" i="2" s="1"/>
  <c r="P224" i="2"/>
  <c r="P221" i="2" s="1"/>
  <c r="R224" i="2"/>
  <c r="T224" i="2"/>
  <c r="BE224" i="2"/>
  <c r="BG224" i="2"/>
  <c r="BH224" i="2"/>
  <c r="BI224" i="2"/>
  <c r="BK224" i="2"/>
  <c r="BK221" i="2" s="1"/>
  <c r="J221" i="2" s="1"/>
  <c r="J102" i="2" s="1"/>
  <c r="J226" i="2"/>
  <c r="BF226" i="2" s="1"/>
  <c r="P226" i="2"/>
  <c r="R226" i="2"/>
  <c r="T226" i="2"/>
  <c r="BE226" i="2"/>
  <c r="BG226" i="2"/>
  <c r="BH226" i="2"/>
  <c r="BI226" i="2"/>
  <c r="BK226" i="2"/>
  <c r="J228" i="2"/>
  <c r="P228" i="2"/>
  <c r="R228" i="2"/>
  <c r="T228" i="2"/>
  <c r="BE228" i="2"/>
  <c r="BF228" i="2"/>
  <c r="BG228" i="2"/>
  <c r="BH228" i="2"/>
  <c r="BI228" i="2"/>
  <c r="BK228" i="2"/>
  <c r="J230" i="2"/>
  <c r="BF230" i="2" s="1"/>
  <c r="P230" i="2"/>
  <c r="R230" i="2"/>
  <c r="T230" i="2"/>
  <c r="BE230" i="2"/>
  <c r="BG230" i="2"/>
  <c r="BH230" i="2"/>
  <c r="BI230" i="2"/>
  <c r="BK230" i="2"/>
  <c r="BK231" i="2"/>
  <c r="J231" i="2" s="1"/>
  <c r="J103" i="2" s="1"/>
  <c r="J232" i="2"/>
  <c r="BF232" i="2" s="1"/>
  <c r="P232" i="2"/>
  <c r="P231" i="2" s="1"/>
  <c r="R232" i="2"/>
  <c r="R231" i="2" s="1"/>
  <c r="T232" i="2"/>
  <c r="T231" i="2" s="1"/>
  <c r="BE232" i="2"/>
  <c r="BG232" i="2"/>
  <c r="BH232" i="2"/>
  <c r="BI232" i="2"/>
  <c r="BK232" i="2"/>
  <c r="R234" i="2"/>
  <c r="J235" i="2"/>
  <c r="P235" i="2"/>
  <c r="R235" i="2"/>
  <c r="T235" i="2"/>
  <c r="BE235" i="2"/>
  <c r="BF235" i="2"/>
  <c r="BG235" i="2"/>
  <c r="BH235" i="2"/>
  <c r="BI235" i="2"/>
  <c r="BK235" i="2"/>
  <c r="J236" i="2"/>
  <c r="P236" i="2"/>
  <c r="R236" i="2"/>
  <c r="T236" i="2"/>
  <c r="BE236" i="2"/>
  <c r="BF236" i="2"/>
  <c r="BG236" i="2"/>
  <c r="BH236" i="2"/>
  <c r="BI236" i="2"/>
  <c r="BK236" i="2"/>
  <c r="J237" i="2"/>
  <c r="P237" i="2"/>
  <c r="R237" i="2"/>
  <c r="T237" i="2"/>
  <c r="BE237" i="2"/>
  <c r="BF237" i="2"/>
  <c r="BG237" i="2"/>
  <c r="BH237" i="2"/>
  <c r="BI237" i="2"/>
  <c r="BK237" i="2"/>
  <c r="J238" i="2"/>
  <c r="BF238" i="2" s="1"/>
  <c r="P238" i="2"/>
  <c r="R238" i="2"/>
  <c r="T238" i="2"/>
  <c r="BE238" i="2"/>
  <c r="BG238" i="2"/>
  <c r="BH238" i="2"/>
  <c r="BI238" i="2"/>
  <c r="BK238" i="2"/>
  <c r="J240" i="2"/>
  <c r="BF240" i="2" s="1"/>
  <c r="P240" i="2"/>
  <c r="R240" i="2"/>
  <c r="T240" i="2"/>
  <c r="BE240" i="2"/>
  <c r="BG240" i="2"/>
  <c r="BH240" i="2"/>
  <c r="BI240" i="2"/>
  <c r="BK240" i="2"/>
  <c r="J252" i="2"/>
  <c r="P252" i="2"/>
  <c r="P239" i="2" s="1"/>
  <c r="R252" i="2"/>
  <c r="T252" i="2"/>
  <c r="BE252" i="2"/>
  <c r="BF252" i="2"/>
  <c r="BG252" i="2"/>
  <c r="BH252" i="2"/>
  <c r="BI252" i="2"/>
  <c r="BK252" i="2"/>
  <c r="J254" i="2"/>
  <c r="BF254" i="2" s="1"/>
  <c r="P254" i="2"/>
  <c r="R254" i="2"/>
  <c r="T254" i="2"/>
  <c r="BE254" i="2"/>
  <c r="BG254" i="2"/>
  <c r="BH254" i="2"/>
  <c r="BI254" i="2"/>
  <c r="BK254" i="2"/>
  <c r="J256" i="2"/>
  <c r="BF256" i="2" s="1"/>
  <c r="P256" i="2"/>
  <c r="R256" i="2"/>
  <c r="T256" i="2"/>
  <c r="BE256" i="2"/>
  <c r="BG256" i="2"/>
  <c r="BH256" i="2"/>
  <c r="BI256" i="2"/>
  <c r="BK256" i="2"/>
  <c r="BK257" i="2"/>
  <c r="J257" i="2" s="1"/>
  <c r="J106" i="2" s="1"/>
  <c r="J258" i="2"/>
  <c r="P258" i="2"/>
  <c r="P257" i="2" s="1"/>
  <c r="R258" i="2"/>
  <c r="R257" i="2" s="1"/>
  <c r="T258" i="2"/>
  <c r="T257" i="2" s="1"/>
  <c r="BE258" i="2"/>
  <c r="BF258" i="2"/>
  <c r="BG258" i="2"/>
  <c r="BH258" i="2"/>
  <c r="BI258" i="2"/>
  <c r="BK258" i="2"/>
  <c r="J271" i="2"/>
  <c r="BF271" i="2" s="1"/>
  <c r="P271" i="2"/>
  <c r="R271" i="2"/>
  <c r="T271" i="2"/>
  <c r="BE271" i="2"/>
  <c r="BG271" i="2"/>
  <c r="BH271" i="2"/>
  <c r="BI271" i="2"/>
  <c r="BK271" i="2"/>
  <c r="J273" i="2"/>
  <c r="BF273" i="2" s="1"/>
  <c r="P273" i="2"/>
  <c r="R273" i="2"/>
  <c r="T273" i="2"/>
  <c r="BE273" i="2"/>
  <c r="BG273" i="2"/>
  <c r="BH273" i="2"/>
  <c r="BI273" i="2"/>
  <c r="BK273" i="2"/>
  <c r="P275" i="2"/>
  <c r="R275" i="2"/>
  <c r="T275" i="2"/>
  <c r="BE275" i="2"/>
  <c r="BF275" i="2"/>
  <c r="BG275" i="2"/>
  <c r="BH275" i="2"/>
  <c r="BI275" i="2"/>
  <c r="BK275" i="2"/>
  <c r="J277" i="2"/>
  <c r="BF277" i="2" s="1"/>
  <c r="P277" i="2"/>
  <c r="R277" i="2"/>
  <c r="T277" i="2"/>
  <c r="BE277" i="2"/>
  <c r="BG277" i="2"/>
  <c r="BH277" i="2"/>
  <c r="BI277" i="2"/>
  <c r="BK277" i="2"/>
  <c r="BK278" i="2"/>
  <c r="J278" i="2" s="1"/>
  <c r="J108" i="2" s="1"/>
  <c r="J279" i="2"/>
  <c r="BF279" i="2" s="1"/>
  <c r="P279" i="2"/>
  <c r="P278" i="2" s="1"/>
  <c r="R279" i="2"/>
  <c r="R278" i="2" s="1"/>
  <c r="T279" i="2"/>
  <c r="T278" i="2" s="1"/>
  <c r="BE279" i="2"/>
  <c r="BG279" i="2"/>
  <c r="BH279" i="2"/>
  <c r="BI279" i="2"/>
  <c r="BK279" i="2"/>
  <c r="P281" i="2"/>
  <c r="P280" i="2" s="1"/>
  <c r="P282" i="2"/>
  <c r="R282" i="2"/>
  <c r="R281" i="2" s="1"/>
  <c r="R280" i="2" s="1"/>
  <c r="T282" i="2"/>
  <c r="T281" i="2" s="1"/>
  <c r="T280" i="2" s="1"/>
  <c r="BE282" i="2"/>
  <c r="BG282" i="2"/>
  <c r="BH282" i="2"/>
  <c r="BI282" i="2"/>
  <c r="J284" i="2"/>
  <c r="BF284" i="2" s="1"/>
  <c r="P284" i="2"/>
  <c r="P283" i="2" s="1"/>
  <c r="R284" i="2"/>
  <c r="R283" i="2" s="1"/>
  <c r="T284" i="2"/>
  <c r="T283" i="2" s="1"/>
  <c r="BE284" i="2"/>
  <c r="BG284" i="2"/>
  <c r="BH284" i="2"/>
  <c r="BI284" i="2"/>
  <c r="BK284" i="2"/>
  <c r="BK283" i="2" s="1"/>
  <c r="J283" i="2" s="1"/>
  <c r="J111" i="2" s="1"/>
  <c r="P270" i="2" l="1"/>
  <c r="BK270" i="2"/>
  <c r="J270" i="2" s="1"/>
  <c r="J107" i="2" s="1"/>
  <c r="R270" i="2"/>
  <c r="T239" i="2"/>
  <c r="BK174" i="2"/>
  <c r="P174" i="2"/>
  <c r="R239" i="2"/>
  <c r="R173" i="2" s="1"/>
  <c r="T234" i="2"/>
  <c r="R179" i="2"/>
  <c r="T137" i="2"/>
  <c r="T130" i="2" s="1"/>
  <c r="F35" i="2"/>
  <c r="BD95" i="1" s="1"/>
  <c r="BD94" i="1" s="1"/>
  <c r="W33" i="1" s="1"/>
  <c r="BK239" i="2"/>
  <c r="J239" i="2" s="1"/>
  <c r="J105" i="2" s="1"/>
  <c r="BK179" i="2"/>
  <c r="J179" i="2" s="1"/>
  <c r="J101" i="2" s="1"/>
  <c r="P179" i="2"/>
  <c r="BK137" i="2"/>
  <c r="J137" i="2" s="1"/>
  <c r="J98" i="2" s="1"/>
  <c r="P137" i="2"/>
  <c r="P130" i="2" s="1"/>
  <c r="R137" i="2"/>
  <c r="I3" i="3"/>
  <c r="F33" i="2"/>
  <c r="BB95" i="1" s="1"/>
  <c r="BB94" i="1" s="1"/>
  <c r="W31" i="1" s="1"/>
  <c r="F90" i="2"/>
  <c r="BK234" i="2"/>
  <c r="J234" i="2" s="1"/>
  <c r="J104" i="2" s="1"/>
  <c r="P234" i="2"/>
  <c r="T221" i="2"/>
  <c r="T174" i="2"/>
  <c r="T173" i="2" s="1"/>
  <c r="J31" i="2"/>
  <c r="AV95" i="1" s="1"/>
  <c r="F34" i="2"/>
  <c r="BC95" i="1" s="1"/>
  <c r="BC94" i="1" s="1"/>
  <c r="W32" i="1" s="1"/>
  <c r="T270" i="2"/>
  <c r="H3" i="3"/>
  <c r="J174" i="2"/>
  <c r="J100" i="2" s="1"/>
  <c r="BK173" i="2"/>
  <c r="J173" i="2" s="1"/>
  <c r="J99" i="2" s="1"/>
  <c r="J131" i="2"/>
  <c r="J96" i="2" s="1"/>
  <c r="BK130" i="2"/>
  <c r="AX94" i="1"/>
  <c r="R130" i="2"/>
  <c r="J123" i="2"/>
  <c r="F31" i="2"/>
  <c r="AZ95" i="1" s="1"/>
  <c r="AZ94" i="1" s="1"/>
  <c r="T129" i="2" l="1"/>
  <c r="AY94" i="1"/>
  <c r="J3" i="3"/>
  <c r="I282" i="2" s="1"/>
  <c r="P173" i="2"/>
  <c r="P129" i="2" s="1"/>
  <c r="AU95" i="1" s="1"/>
  <c r="AU94" i="1" s="1"/>
  <c r="W29" i="1"/>
  <c r="AV94" i="1"/>
  <c r="R129" i="2"/>
  <c r="J130" i="2"/>
  <c r="J95" i="2" s="1"/>
  <c r="BK282" i="2" l="1"/>
  <c r="BK281" i="2" s="1"/>
  <c r="J282" i="2"/>
  <c r="BF282" i="2" s="1"/>
  <c r="AK29" i="1"/>
  <c r="BK280" i="2" l="1"/>
  <c r="J281" i="2"/>
  <c r="J110" i="2" s="1"/>
  <c r="F32" i="2"/>
  <c r="BA95" i="1" s="1"/>
  <c r="BA94" i="1" s="1"/>
  <c r="J32" i="2"/>
  <c r="AW95" i="1" s="1"/>
  <c r="AT95" i="1" s="1"/>
  <c r="J280" i="2" l="1"/>
  <c r="J109" i="2" s="1"/>
  <c r="BK129" i="2"/>
  <c r="J129" i="2" s="1"/>
  <c r="W30" i="1"/>
  <c r="AW94" i="1"/>
  <c r="AK30" i="1" l="1"/>
  <c r="AT94" i="1"/>
  <c r="J94" i="2"/>
  <c r="J28" i="2"/>
  <c r="AG95" i="1" l="1"/>
  <c r="J37" i="2"/>
  <c r="AN95" i="1" l="1"/>
  <c r="AG94" i="1"/>
  <c r="AK26" i="1" l="1"/>
  <c r="AK35" i="1" s="1"/>
  <c r="AN94" i="1"/>
</calcChain>
</file>

<file path=xl/sharedStrings.xml><?xml version="1.0" encoding="utf-8"?>
<sst xmlns="http://schemas.openxmlformats.org/spreadsheetml/2006/main" count="2393" uniqueCount="527">
  <si>
    <t>Export Komplet</t>
  </si>
  <si>
    <t>2.0</t>
  </si>
  <si>
    <t>ZAMOK</t>
  </si>
  <si>
    <t>False</t>
  </si>
  <si>
    <t>{4f83703a-ed8d-4249-87b9-cf6c89f97ad6}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</si>
  <si>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</si>
  <si>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</si>
  <si>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</si>
  <si>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</si>
  <si>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</si>
  <si>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</si>
  <si>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1</t>
  </si>
  <si>
    <t>Meniť je možné iba bunky so žltým podfarbením!_x005F_x000D_
_x005F_x000D_
1) na prvom liste Rekapitulácie stavby vyplňte v zostave_x005F_x000D_
_x005F_x000D_
    a) Rekapitulácia stavby_x005F_x000D_
       - údaje o Zhotoviteľovi_x005F_x000D_
         (prenesú sa do ostatných zostáv aj v iných listoch)_x005F_x000D_
_x005F_x000D_
    b) Rekapitulácia objektov stavby_x005F_x000D_
       - potrebné Ostatné náklady_x005F_x000D_
_x005F_x000D_
2) na vybraných listoch vyplňte v zostave_x005F_x000D_
_x005F_x000D_
    a) Krycí list_x005F_x000D_
       - údaje o Zhotoviteľovi, pokiaľ sa líšia od údajov o Zhotoviteľovi na Rekapitulácii stavby_x005F_x000D_
         (údaje se prenesú do ostatných zostav v danom liste)_x005F_x000D_
_x005F_x000D_
    b) Rekapitulácia rozpočtu_x005F_x000D_
       - potrebné Ostatné náklady_x005F_x000D_
_x005F_x000D_
    c) Celkové náklady za stavbu_x005F_x000D_
       - ceny na položkách_x005F_x000D_
       - množstvo, pokiaľ má žlté podfarbenie_x005F_x000D_
       - a v prípade potreby poznámku (tá je v skrytom stĺpci)</t>
  </si>
  <si>
    <t>Stavba:</t>
  </si>
  <si>
    <t>Modernizácia iluminácie budovy NBS - ústredie Btatislava</t>
  </si>
  <si>
    <t>JKSO:</t>
  </si>
  <si>
    <t>KS:</t>
  </si>
  <si>
    <t>Miesto:</t>
  </si>
  <si>
    <t xml:space="preserve"> </t>
  </si>
  <si>
    <t>Dátum:</t>
  </si>
  <si>
    <t>17. 5. 2021</t>
  </si>
  <si>
    <t>Objednávateľ:</t>
  </si>
  <si>
    <t>IČO:</t>
  </si>
  <si>
    <t>NBS ústredie</t>
  </si>
  <si>
    <t>IČ DPH:</t>
  </si>
  <si>
    <t>Zhotoviteľ:</t>
  </si>
  <si>
    <t>Vyplň údaj</t>
  </si>
  <si>
    <t>Projektant:</t>
  </si>
  <si>
    <t>A B.K.P.Š. spol.s.r.o.</t>
  </si>
  <si>
    <t>True</t>
  </si>
  <si>
    <t>0,01</t>
  </si>
  <si>
    <t>Spracovateľ:</t>
  </si>
  <si>
    <t>Tordaji Ľubomir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</si>
  <si>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</si>
  <si>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</si>
  <si>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</si>
  <si>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</si>
  <si>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</si>
  <si>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</si>
  <si>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</si>
  <si>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</si>
  <si>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</si>
  <si>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</si>
  <si>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</si>
  <si>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</si>
  <si>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</si>
  <si>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</si>
  <si>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</si>
  <si>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</si>
  <si>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</si>
  <si>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</si>
  <si>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</si>
  <si>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</si>
  <si>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</si>
  <si>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</si>
  <si>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</si>
  <si>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</si>
  <si>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</si>
  <si>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</si>
  <si>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</si>
  <si>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Ostat._x005F_x000D_
náklady [EUR]</t>
  </si>
  <si>
    <t>DPH [EUR]</t>
  </si>
  <si>
    <t>Normohodiny [h]</t>
  </si>
  <si>
    <t>DPH základná [EUR]</t>
  </si>
  <si>
    <t>DPH znížená [EUR]</t>
  </si>
  <si>
    <t>DPH základná prenesená_x005F_x000D_
[EUR]</t>
  </si>
  <si>
    <t>DPH znížená prenesená_x005F_x000D_
[EUR]</t>
  </si>
  <si>
    <t>Základňa_x005F_x000D_
DPH základná</t>
  </si>
  <si>
    <t>Základňa_x005F_x000D_
DPH znížená</t>
  </si>
  <si>
    <t>Základňa_x005F_x000D_
DPH zákl. prenesená</t>
  </si>
  <si>
    <t>Základňa_x005F_x000D_
DPH zníž. prenesená</t>
  </si>
  <si>
    <t>Základňa_x005F_x000D_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</si>
  <si>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</si>
  <si>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</si>
  <si>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</si>
  <si>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</si>
  <si>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</si>
  <si>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</si>
  <si>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</si>
  <si>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###NOINSERT###</t>
  </si>
  <si>
    <r>
      <t>KRYCÍ LIST</t>
    </r>
    <r>
      <rPr>
        <b/>
        <sz val="14"/>
        <rFont val="Arial CE"/>
        <family val="2"/>
        <charset val="1"/>
      </rPr>
      <t xml:space="preserve"> </t>
    </r>
    <r>
      <rPr>
        <b/>
        <sz val="14"/>
        <color indexed="53"/>
        <rFont val="Arial CE"/>
        <family val="2"/>
        <charset val="1"/>
      </rPr>
      <t>ZADANIA</t>
    </r>
  </si>
  <si>
    <t>REKAPITULÁCIA ZADANIA</t>
  </si>
  <si>
    <t>Kód dielu - Popis</t>
  </si>
  <si>
    <t>Cena celkom [EUR]</t>
  </si>
  <si>
    <t>Náklady z rozpočtu</t>
  </si>
  <si>
    <t>-1</t>
  </si>
  <si>
    <t>HSV - Práce a dodávky HSV</t>
  </si>
  <si>
    <t xml:space="preserve">    2 - Zakladanie</t>
  </si>
  <si>
    <t xml:space="preserve">    6 - Úpravy povrchov, podlahy, osadenie</t>
  </si>
  <si>
    <t xml:space="preserve">    9 - Ostatné konštrukcie a práce-búranie</t>
  </si>
  <si>
    <t>PSV - Práce a dodávky PSV</t>
  </si>
  <si>
    <t xml:space="preserve">    712 - Izolácie striech, povlakové krytiny</t>
  </si>
  <si>
    <t xml:space="preserve">    713 - Izolácie tepelné</t>
  </si>
  <si>
    <t xml:space="preserve">    714 - Akustické a protiotrasové opatrenie</t>
  </si>
  <si>
    <t xml:space="preserve">    723 – Prechodka</t>
  </si>
  <si>
    <t xml:space="preserve">    763 - Konštrukcie - drevostavby</t>
  </si>
  <si>
    <t xml:space="preserve">    767 - Konštrukcie doplnkové kovové</t>
  </si>
  <si>
    <t xml:space="preserve">    776 - Podlahy povlakové</t>
  </si>
  <si>
    <t xml:space="preserve">    782 - Obklady z prírodného a konglomerovaného kameňa</t>
  </si>
  <si>
    <t xml:space="preserve">    784 - Maľby</t>
  </si>
  <si>
    <t>M - Práce a dodávky M</t>
  </si>
  <si>
    <t xml:space="preserve">    21-M - Elektromontáže</t>
  </si>
  <si>
    <t>HZS - Hodinové zúčtovacie sadzby</t>
  </si>
  <si>
    <t>ZADANIE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</si>
  <si>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</si>
  <si>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</si>
  <si>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</si>
  <si>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</si>
  <si>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</si>
  <si>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</si>
  <si>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</si>
  <si>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</si>
  <si>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</si>
  <si>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</si>
  <si>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</si>
  <si>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</si>
  <si>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</si>
  <si>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</si>
  <si>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2</t>
  </si>
  <si>
    <t>Zakladanie</t>
  </si>
  <si>
    <t>K</t>
  </si>
  <si>
    <t>216904391</t>
  </si>
  <si>
    <t>Príplatok k cene za ručné dočistenie oceľovými kefami</t>
  </si>
  <si>
    <t>m2</t>
  </si>
  <si>
    <t>4</t>
  </si>
  <si>
    <t>-1397888708</t>
  </si>
  <si>
    <t>VV</t>
  </si>
  <si>
    <t>0,5*2</t>
  </si>
  <si>
    <t>6</t>
  </si>
  <si>
    <t>Úpravy povrchov, podlahy, osadenie</t>
  </si>
  <si>
    <t>621462744</t>
  </si>
  <si>
    <t>Vonkajšia sanačná omietka podhľadov Baumit NHL stierka, ručné nanášanie, hr. 3 mm</t>
  </si>
  <si>
    <t>1097645122</t>
  </si>
  <si>
    <t>"okolo prieniku chraničky"   0,5*2</t>
  </si>
  <si>
    <t>9</t>
  </si>
  <si>
    <t>Ostatné konštrukcie a práce-búranie</t>
  </si>
  <si>
    <t>3</t>
  </si>
  <si>
    <t>949942101.S</t>
  </si>
  <si>
    <t>Hydraulická zdvíhacia plošina vrátane obsluhy inštalovaná na automobilovom podvozku výšky zdvihu do 27 m</t>
  </si>
  <si>
    <t>hod</t>
  </si>
  <si>
    <t>2101077486</t>
  </si>
  <si>
    <t>952902110</t>
  </si>
  <si>
    <t>Čistenie budov zametaním v miestnostiach, chodbách, na schodišti a na povalách</t>
  </si>
  <si>
    <t>-799722256</t>
  </si>
  <si>
    <t>"vč.01"</t>
  </si>
  <si>
    <t>"mč.508C1"     20,3</t>
  </si>
  <si>
    <t>"mč.598C1"     53,8</t>
  </si>
  <si>
    <t>"mč.502C1"     25,0</t>
  </si>
  <si>
    <t>"vč.02"</t>
  </si>
  <si>
    <t>"mč.506"     6,0</t>
  </si>
  <si>
    <t>"mč.565c1"     0,55</t>
  </si>
  <si>
    <t>"vč.03"</t>
  </si>
  <si>
    <t>"mč.21-011"     0,9</t>
  </si>
  <si>
    <t>"mč.21-501"     7,0</t>
  </si>
  <si>
    <t>Súčet</t>
  </si>
  <si>
    <t>5</t>
  </si>
  <si>
    <t>971036009</t>
  </si>
  <si>
    <t>Jadrové vrty diamantovými korunkami do D 100 mm do stien - murivo tehlové -0,00013t</t>
  </si>
  <si>
    <t>cm</t>
  </si>
  <si>
    <t>152647232</t>
  </si>
  <si>
    <t>"odk.03+04+06+07+08" (  1+1+1+1+1)*12,5</t>
  </si>
  <si>
    <t>"odk.06+07+08"  (1+1+1)*12,5</t>
  </si>
  <si>
    <t>971056009</t>
  </si>
  <si>
    <t>Jadrové vrty diamantovými korunkami do D 100 mm do stien - železobetónových -0,00019t</t>
  </si>
  <si>
    <t>1191257487</t>
  </si>
  <si>
    <t>"vč.02...odk.09"     15</t>
  </si>
  <si>
    <t>"vč.03...odk.14+15"     20+20</t>
  </si>
  <si>
    <t>7</t>
  </si>
  <si>
    <t>971081411R1</t>
  </si>
  <si>
    <t>Prestup v SKT hr,100mm  -0,02700t</t>
  </si>
  <si>
    <t>ks</t>
  </si>
  <si>
    <t>765310597</t>
  </si>
  <si>
    <t>"vč.03...odk.13"    1</t>
  </si>
  <si>
    <t>8</t>
  </si>
  <si>
    <t>979011131</t>
  </si>
  <si>
    <t>Zvislá doprava sutiny po schodoch ručne do 3.5 m</t>
  </si>
  <si>
    <t>t</t>
  </si>
  <si>
    <t>114023818</t>
  </si>
  <si>
    <t>979011141</t>
  </si>
  <si>
    <t>Príplatok za každých ďalších 3.5 m</t>
  </si>
  <si>
    <t>926858831</t>
  </si>
  <si>
    <t>0,05*7 'Přepočítané koeficientom množstva</t>
  </si>
  <si>
    <t>10</t>
  </si>
  <si>
    <t>979081111</t>
  </si>
  <si>
    <t>Odvoz sutiny a vybúraných hmôt na skládku do 1 km</t>
  </si>
  <si>
    <t>-1146671243</t>
  </si>
  <si>
    <t>11</t>
  </si>
  <si>
    <t>979081121</t>
  </si>
  <si>
    <t>Odvoz sutiny a vybúraných hmôt na skládku za každý ďalší 1 km</t>
  </si>
  <si>
    <t>1783241567</t>
  </si>
  <si>
    <t>12</t>
  </si>
  <si>
    <t>979082111</t>
  </si>
  <si>
    <t>Vnútrostavenisková doprava sutiny a vybúraných hmôt do 10 m</t>
  </si>
  <si>
    <t>-2139196954</t>
  </si>
  <si>
    <t>13</t>
  </si>
  <si>
    <t>979082121</t>
  </si>
  <si>
    <t>Vnútrostavenisková doprava sutiny a vybúraných hmôt za každých ďalších 5 m</t>
  </si>
  <si>
    <t>1623296180</t>
  </si>
  <si>
    <t>0,05*10 'Přepočítané koeficientom množstva</t>
  </si>
  <si>
    <t>14</t>
  </si>
  <si>
    <t>979089012.1</t>
  </si>
  <si>
    <t>Poplatok za skladovanie - betón, tehly, dlaždice (17 01 ), ostatné</t>
  </si>
  <si>
    <t>1348372938</t>
  </si>
  <si>
    <t>PSV</t>
  </si>
  <si>
    <t>Práce a dodávky PSV</t>
  </si>
  <si>
    <t>712</t>
  </si>
  <si>
    <t>Izolácie striech, povlakové krytiny</t>
  </si>
  <si>
    <t>15</t>
  </si>
  <si>
    <t>712961901.S1</t>
  </si>
  <si>
    <t>Vykonanie údržby prienikov povlakovej krytiny striech gumami a PVC prilep. plnoplošne s odstránením pôvodné vrstvy</t>
  </si>
  <si>
    <t>16</t>
  </si>
  <si>
    <t>1413209949</t>
  </si>
  <si>
    <t>"7.np...strecha - zaizolovanie prieniku"    1</t>
  </si>
  <si>
    <t>M</t>
  </si>
  <si>
    <t>283220001300</t>
  </si>
  <si>
    <t>Hydroizolačná fólia PVC-P FATRAFOL 804, hr. 2 mm, š. 1,2 m, izolácia balkónov, strešných detailov, farba modrá, červená, zelená, FATRA IZOLFA</t>
  </si>
  <si>
    <t>32</t>
  </si>
  <si>
    <t>-134715655</t>
  </si>
  <si>
    <t>17</t>
  </si>
  <si>
    <t>998712206.S</t>
  </si>
  <si>
    <t>Presun hmôt pre izoláciu povlakovej krytiny v objektoch výšky nad 48 do 60 m</t>
  </si>
  <si>
    <t>%</t>
  </si>
  <si>
    <t>-1285947381</t>
  </si>
  <si>
    <t>713</t>
  </si>
  <si>
    <t>Izolácie tepelné</t>
  </si>
  <si>
    <t>18</t>
  </si>
  <si>
    <t>713131132</t>
  </si>
  <si>
    <t>Montáž tepelnej izolácie stien minerálnou vlnou, celoplošným prilepením</t>
  </si>
  <si>
    <t>-1213172401</t>
  </si>
  <si>
    <t>"vč.02   doplnenie zatepl.fasady"   0,5*0,7</t>
  </si>
  <si>
    <t>19</t>
  </si>
  <si>
    <t>631640000500</t>
  </si>
  <si>
    <t>Doska ISOVER MULTIMAX 120x600x1200 mm izolácia zo sklenej vlny vhodná pre izolovanie šikmých striech a odvetraných fasád</t>
  </si>
  <si>
    <t>1228496140</t>
  </si>
  <si>
    <t>0,35*1,02 'Přepočítané koeficientom množstva</t>
  </si>
  <si>
    <t>713131143</t>
  </si>
  <si>
    <t>Montáž parotesnej fólie na steny</t>
  </si>
  <si>
    <t>2143015104</t>
  </si>
  <si>
    <t>21</t>
  </si>
  <si>
    <t>283230007940</t>
  </si>
  <si>
    <t>Fólia Tyvek UV Facade Tape 2524B, š. 1500 mm, dĺ. 50 m, vodotesná, vysokodifúzna, s lepiacou páskou, HDPE+PP pre prevetrávané fasády s otvorenými špárami, čierna</t>
  </si>
  <si>
    <t>-1439737016</t>
  </si>
  <si>
    <t>0,35*1,15 'Přepočítané koeficientom množstva</t>
  </si>
  <si>
    <t>22</t>
  </si>
  <si>
    <t>7135309001</t>
  </si>
  <si>
    <t xml:space="preserve">Tesnenie prestupov káblov - vzduchotechnická upchávka na fasáde (Sika)  o 0,006 m2, </t>
  </si>
  <si>
    <t>463487064</t>
  </si>
  <si>
    <t>23</t>
  </si>
  <si>
    <t>214755744</t>
  </si>
  <si>
    <t>24</t>
  </si>
  <si>
    <t>713530910</t>
  </si>
  <si>
    <t>Tesnenie prestupov káblov cez strop, plocha otvoru 0,01-0,015 m2, zaplnenie 30%, protipožiarnym tmelom PO90 min</t>
  </si>
  <si>
    <t>-85769224</t>
  </si>
  <si>
    <t>"vč.E7...schema   3.np"    3</t>
  </si>
  <si>
    <t xml:space="preserve">                                "4.np"    3</t>
  </si>
  <si>
    <t xml:space="preserve">                                "5.np"    3</t>
  </si>
  <si>
    <t xml:space="preserve">                                "6.np"    4</t>
  </si>
  <si>
    <t xml:space="preserve">                                "7.np"    3</t>
  </si>
  <si>
    <t xml:space="preserve">                                "8.np"    2</t>
  </si>
  <si>
    <t xml:space="preserve">                              "21.np"    1</t>
  </si>
  <si>
    <t xml:space="preserve">                              "22.np"    1</t>
  </si>
  <si>
    <t xml:space="preserve">                              "31.np"    1</t>
  </si>
  <si>
    <t xml:space="preserve">                              "32.np"    1</t>
  </si>
  <si>
    <t>"vč.E8...6.np"    1</t>
  </si>
  <si>
    <t xml:space="preserve">               "7.np"    2</t>
  </si>
  <si>
    <t>25</t>
  </si>
  <si>
    <t>7135309601</t>
  </si>
  <si>
    <t>Tesnenie prestupov káblov cez stenu, plocha otvoru 0,01-0,015 m2, zaplnenie 30%, protipožiarnym tmelom PO30 min</t>
  </si>
  <si>
    <t>-299577601</t>
  </si>
  <si>
    <t>"vč.02...odk.06"     1</t>
  </si>
  <si>
    <t>"vč.02...odk.07"     1</t>
  </si>
  <si>
    <t>"vč.03...odk.15"     1</t>
  </si>
  <si>
    <t>26</t>
  </si>
  <si>
    <t>7135309602</t>
  </si>
  <si>
    <t>Tesnenie prestupov káblov cez stenu, plocha otvoru 0,01-0,015 m2, zaplnenie 30%, protipožiarnym tmelom PO40 min</t>
  </si>
  <si>
    <t>-529769942</t>
  </si>
  <si>
    <t>"vč.01...odk.06"   1</t>
  </si>
  <si>
    <t xml:space="preserve">             "odk.07"   1</t>
  </si>
  <si>
    <t>27</t>
  </si>
  <si>
    <t>7135309603</t>
  </si>
  <si>
    <t>Tesnenie prestupov káblov cez stenu, plocha otvoru 0,01-0,015 m2, zaplnenie 30%, protipožiarnym tmelom PO45 min</t>
  </si>
  <si>
    <t>269353510</t>
  </si>
  <si>
    <t>"vč.01...odk.01"   1</t>
  </si>
  <si>
    <t>28</t>
  </si>
  <si>
    <t>7135309604</t>
  </si>
  <si>
    <t>Tesnenie prestupov káblov cez stenu, plocha otvoru 0,01-0,015 m2, zaplnenie 30%, protipožiarnym tmelom PO60 min</t>
  </si>
  <si>
    <t>-1770573278</t>
  </si>
  <si>
    <t>"vč.01...odk.04"   1</t>
  </si>
  <si>
    <t xml:space="preserve">             "odk.08"   1</t>
  </si>
  <si>
    <t>29</t>
  </si>
  <si>
    <t>713530900</t>
  </si>
  <si>
    <t xml:space="preserve"> Tesnenie prestupov káblov - vzduchotechnická upchávka na fasáde (Sika)  o 0,006 m2, </t>
  </si>
  <si>
    <t>-492000235</t>
  </si>
  <si>
    <t>30</t>
  </si>
  <si>
    <t>998713206</t>
  </si>
  <si>
    <t>Presun hmôt pre izolácie tepelné v objektoch výšky nad 48 m do 60 m</t>
  </si>
  <si>
    <t>-578347419</t>
  </si>
  <si>
    <t>714</t>
  </si>
  <si>
    <t>Akustické a protiotrasové opatrenie</t>
  </si>
  <si>
    <t>31</t>
  </si>
  <si>
    <t>714191002.S1</t>
  </si>
  <si>
    <t>Akustické utesnenie v stene  SKT hr.100mm</t>
  </si>
  <si>
    <t>-1081745967</t>
  </si>
  <si>
    <t>"EL.prestup...odk.13"    1</t>
  </si>
  <si>
    <t>714191002.S2</t>
  </si>
  <si>
    <t>Akustické utesnenie v žb stene  hr.200mm</t>
  </si>
  <si>
    <t>553915932</t>
  </si>
  <si>
    <t>"EL.prestup...odk.14"    1</t>
  </si>
  <si>
    <t>33</t>
  </si>
  <si>
    <t>714191002.S3</t>
  </si>
  <si>
    <t>Vzduchotesná úprava v žb stene fasády hr.140mm</t>
  </si>
  <si>
    <t>-1680375994</t>
  </si>
  <si>
    <t>"vč.02 EL...odk.09"    1</t>
  </si>
  <si>
    <t>34</t>
  </si>
  <si>
    <t>714191002.S4</t>
  </si>
  <si>
    <t>Akustické utesnenie v priečka  hr.125mm</t>
  </si>
  <si>
    <t>-606921289</t>
  </si>
  <si>
    <t>"vč.01...odk.03"    1</t>
  </si>
  <si>
    <t>35</t>
  </si>
  <si>
    <t>998714205.S</t>
  </si>
  <si>
    <t>Presun hmôt pre izolácie akustické a protiotrasové opatrenia v objektoch výšky (hĺbky) nad 36 do 48m</t>
  </si>
  <si>
    <t>-1563159490</t>
  </si>
  <si>
    <t>723</t>
  </si>
  <si>
    <t>Prechodka</t>
  </si>
  <si>
    <t>36</t>
  </si>
  <si>
    <t>723100156.S1</t>
  </si>
  <si>
    <t>Chránička  z plasthliníkových rúrok D 20</t>
  </si>
  <si>
    <t>m</t>
  </si>
  <si>
    <t>1261802961</t>
  </si>
  <si>
    <t>3,0*2</t>
  </si>
  <si>
    <t>763</t>
  </si>
  <si>
    <t>Konštrukcie - drevostavby</t>
  </si>
  <si>
    <t>37</t>
  </si>
  <si>
    <t>7631617051</t>
  </si>
  <si>
    <t>Montáž SDK prefabrikovaného výrobku - revízne dvierka 600x600 mm do SDK stropov</t>
  </si>
  <si>
    <t>-583781326</t>
  </si>
  <si>
    <t>38</t>
  </si>
  <si>
    <t>5901100059601</t>
  </si>
  <si>
    <t xml:space="preserve">Sadrokartónové revízne dvierka, rozmer 600x600 mm, doska GKB/RB 12,5 </t>
  </si>
  <si>
    <t>-384479436</t>
  </si>
  <si>
    <t>39</t>
  </si>
  <si>
    <t>763182291R1</t>
  </si>
  <si>
    <t>Úprava sadrokartonového podhľadu pre osadenie revíznych dvierok (600x600)</t>
  </si>
  <si>
    <t>-1738312775</t>
  </si>
  <si>
    <t>40</t>
  </si>
  <si>
    <t>998763406</t>
  </si>
  <si>
    <t>Presun hmôt pre sádrokartónové konštrukcie v stavbách(objektoch )výšky od 24 do 52 m</t>
  </si>
  <si>
    <t>-2130746335</t>
  </si>
  <si>
    <t>767</t>
  </si>
  <si>
    <t>Konštrukcie doplnkové kovové</t>
  </si>
  <si>
    <t>41</t>
  </si>
  <si>
    <t>767581802R1</t>
  </si>
  <si>
    <t>Odborná demontáž podhľadov lamiel pre opätovnú montáž,  -0,00400t</t>
  </si>
  <si>
    <t>1963504639</t>
  </si>
  <si>
    <t>42</t>
  </si>
  <si>
    <t>767583241R1</t>
  </si>
  <si>
    <t>Montáž podhľadov lamelových systé, s plochou do 10 m2</t>
  </si>
  <si>
    <t>-1911783227</t>
  </si>
  <si>
    <t>6,0+0,55+0,9+7,0</t>
  </si>
  <si>
    <t>43</t>
  </si>
  <si>
    <t>767583243R2</t>
  </si>
  <si>
    <t>Montáž podhľadov lamelových systém , s plochou nad 20 m2</t>
  </si>
  <si>
    <t>840903921</t>
  </si>
  <si>
    <t>20,3+53,8+25,0</t>
  </si>
  <si>
    <t>44</t>
  </si>
  <si>
    <t>998767206</t>
  </si>
  <si>
    <t>Presun hmôt pre kovové stavebné doplnkové konštrukcie v objektoch výšky nad 48 do 60 m</t>
  </si>
  <si>
    <t>1899317198</t>
  </si>
  <si>
    <t>776</t>
  </si>
  <si>
    <t>Podlahy povlakové</t>
  </si>
  <si>
    <t>45</t>
  </si>
  <si>
    <t>776990105</t>
  </si>
  <si>
    <t>Vysávanie podlahy</t>
  </si>
  <si>
    <t>1485447266</t>
  </si>
  <si>
    <t>782</t>
  </si>
  <si>
    <t>Obklady z prírodného a konglomerovaného kameňa</t>
  </si>
  <si>
    <t>46</t>
  </si>
  <si>
    <t>78213114R1</t>
  </si>
  <si>
    <t>Demontáž kamenného obkladu fasády-(pre spätné použitie)</t>
  </si>
  <si>
    <t>-1596513232</t>
  </si>
  <si>
    <t>0,5*0,7</t>
  </si>
  <si>
    <t>47</t>
  </si>
  <si>
    <t>78213114R2</t>
  </si>
  <si>
    <t xml:space="preserve">Spätná montáž kamenného obkladu fasády vrátane dodania nosných a prídržných nerez kotiev </t>
  </si>
  <si>
    <t>1789351457</t>
  </si>
  <si>
    <t>-398183329</t>
  </si>
  <si>
    <t>998782203</t>
  </si>
  <si>
    <t>Presun hmôt pre kamenné obklady v objektoch výšky nad 12 do 60 m</t>
  </si>
  <si>
    <t>76423117</t>
  </si>
  <si>
    <t>784</t>
  </si>
  <si>
    <t>Maľby</t>
  </si>
  <si>
    <t>784430910</t>
  </si>
  <si>
    <t>Oprava, maľby akrylátové základné dvojnásobné, ručne nanášané na jemnozrnný podklad výšky do 3,80 m</t>
  </si>
  <si>
    <t>140808844</t>
  </si>
  <si>
    <t>Práce a dodávky M</t>
  </si>
  <si>
    <t>21-M</t>
  </si>
  <si>
    <t>Elektromontáže</t>
  </si>
  <si>
    <t>51</t>
  </si>
  <si>
    <t>21001-1</t>
  </si>
  <si>
    <t>Elektroinštalácia</t>
  </si>
  <si>
    <t>subor</t>
  </si>
  <si>
    <t>64</t>
  </si>
  <si>
    <t>1359373100</t>
  </si>
  <si>
    <t>HZS</t>
  </si>
  <si>
    <t>Hodinové zúčtovacie sadzby</t>
  </si>
  <si>
    <t>52</t>
  </si>
  <si>
    <t>HZS000311.S</t>
  </si>
  <si>
    <t>Stavebno montážne práce menej náročne, pomocné alebo manipulačné (Tr. 1) v rozsahu menej ako 4 hodiny</t>
  </si>
  <si>
    <t>512</t>
  </si>
  <si>
    <t>-831878588</t>
  </si>
  <si>
    <t>"vč.01...odk.02+05  prestup cez pev.časť zaskl.steny"   1+1</t>
  </si>
  <si>
    <t>"vč.02...odk.09  odstránenie tep.izolácie a foli "   2</t>
  </si>
  <si>
    <r>
      <t>ZADANIE</t>
    </r>
    <r>
      <rPr>
        <b/>
        <sz val="10"/>
        <color indexed="8"/>
        <rFont val="Arial Narrow"/>
        <family val="2"/>
        <charset val="1"/>
      </rPr>
      <t xml:space="preserve"> SO 14 iluminácia budovy – Elektromnontáže – rozpis riadku z rozpočtu, kód položky 21-M</t>
    </r>
  </si>
  <si>
    <t>ICN</t>
  </si>
  <si>
    <t>Kód cenníka</t>
  </si>
  <si>
    <t>Kód položky</t>
  </si>
  <si>
    <t>Názov položky</t>
  </si>
  <si>
    <t>Jednotková cena</t>
  </si>
  <si>
    <t>Montáž</t>
  </si>
  <si>
    <t>Dodávka</t>
  </si>
  <si>
    <t>Cena celkom</t>
  </si>
  <si>
    <t>Celkový súčet</t>
  </si>
  <si>
    <t>bez DPH</t>
  </si>
  <si>
    <t>Dozbrojenie rozvádzača R2.4 pre napojenie ZS.ILUM</t>
  </si>
  <si>
    <t>MAT</t>
  </si>
  <si>
    <t>NN</t>
  </si>
  <si>
    <t>Hlavný istič, typ: B/20A/4P alebo alternatívny výrobok</t>
  </si>
  <si>
    <t>KÁBEL 1-CXKH-R-J 5x4 (B2cas1d0a1)</t>
  </si>
  <si>
    <t>Rúrka pevná bezhalogénová s rozšír. konc., -25až105°C, HFIRM 25 IEC LG (UNIVOLT) alebo alternatívny výrobok</t>
  </si>
  <si>
    <t>Rúrka ohybná bezhalogénová, napr. SUPER MONOFLEX 750 N PP, 25mm alebo alternatívny výrobok</t>
  </si>
  <si>
    <t>Príchytka rúrky CL 25mm PVC</t>
  </si>
  <si>
    <t>Káblová vývodka PG21</t>
  </si>
  <si>
    <t>KP</t>
  </si>
  <si>
    <t>Rúrka pevná bezhalogénová s rozšír. konc., -25až105°C, HFIRM 25 IEC LG (UNIVOLT), alebo alternatívny výrobok</t>
  </si>
  <si>
    <t>Rúrka ohybná bezhalogénová SUPER MONOFLEX 750 N PP, 25mm, alebo alternatívny výrobok</t>
  </si>
  <si>
    <t>Ukončenie vodičov v rozvádzač. vč. zapojenia a vodičovej koncovky do 6 mm2</t>
  </si>
  <si>
    <t>Zásuvková skriňa ZS.ILUM</t>
  </si>
  <si>
    <t>ROZ</t>
  </si>
  <si>
    <t>Skriňa oceľovo-plechová, nástenná, napr. Triton RBA-15-AD6-CAX-A6, 15U, 600x770x615mm (šxvxh) alebo alternatívny výrobok</t>
  </si>
  <si>
    <t>DIN lišta 500mm, din35/0,5 PL 18,01</t>
  </si>
  <si>
    <t>PE svorkovnica (vrátane uchytenia )</t>
  </si>
  <si>
    <t>N svorkovnica (vrátane uchytenia)</t>
  </si>
  <si>
    <t>Káblová vývodka PG11</t>
  </si>
  <si>
    <t>Hlavný vypínač is-25A/4P</t>
  </si>
  <si>
    <t>Odpínač valcových poistiek OPVP22-3, alebo alternatívny výrobok</t>
  </si>
  <si>
    <t>Valcové poistky 3x40A ETI gG, alebo alternatívny výrobok</t>
  </si>
  <si>
    <t>Prepäťová ochrana T2 (C), 40kA (10/350), V20- 3+NPE-280 (OBO), alebo alternatívny výrobok</t>
  </si>
  <si>
    <t>Istič typ: B/16A/2P</t>
  </si>
  <si>
    <t>Zásuvka na DIN lištu Kanlux KMFS-16A, alebo alternatívny výrobok</t>
  </si>
  <si>
    <t>Switch typ: TL-SG1008P 8portový gigabitový stolní switch s 4 porty PoE alebo alternatívny výrobok</t>
  </si>
  <si>
    <t>Skriňa oceľovo-plechová, nástenná -  Triton RBA-15-AD6-CAX-A6, 15U, 600x770x615mm (šxvxh) alebo alternatívny výrobok</t>
  </si>
  <si>
    <t>Odpínač valcových poistiek OPVP22-3 alebo alternatívny výrobok</t>
  </si>
  <si>
    <t>Valcové poistky 3x40A ETI gG alebo alternatívny výrobok</t>
  </si>
  <si>
    <t>Zásuvka na DIN lištu Kanlux KMFS-16A alebo alternatívny výrobok</t>
  </si>
  <si>
    <t>Switch typ: TL-SG1008P 8portový gigabitový stolní switch s 4 porty PoE, alebo alternatívny výrobok</t>
  </si>
  <si>
    <t>Dozbrojenie exist. rozvádzačov a napájanie svietidiel</t>
  </si>
  <si>
    <t>DOZBROJ</t>
  </si>
  <si>
    <t>Káblová vývodka PG13,5</t>
  </si>
  <si>
    <t>Kombinovaný prúdovýc chránič s ističom, PFL-10A/1N/C/003-typA alebo alternatívny výrobok</t>
  </si>
  <si>
    <t>Kábel pevný 1-CXKH-R-J 3x2,5 B2cas1d0a1 bezhalogénový oranžový /PRAFlaSafe X/, alebo alternatívny výrobok</t>
  </si>
  <si>
    <t>Vodič pevný N2XH-J 1x16 bezhalogénový</t>
  </si>
  <si>
    <t>Kombinovaný prúdovýc chránič s ističom, PFL-10A/1N/C/003-typA, alebo alternatívny výrobok</t>
  </si>
  <si>
    <t>Ukončenie vodičov v rozvádzač. vč. zapojenia a vodičovej koncovky do 2.5 mm2</t>
  </si>
  <si>
    <t>Svietidlá a príslušenstvo k svietidlám pre ilumináciu LAMELY</t>
  </si>
  <si>
    <t>OSV</t>
  </si>
  <si>
    <t>Svietidlo typ RE3RGBW (vrátane príslušenstva pre správne fungovanie svietidla napr. optika a pod.)</t>
  </si>
  <si>
    <t>Svietidlo typ CG12RGBW (vrátane príslušenstva pre správne fungovanie svietidla napr. optika a pod.)</t>
  </si>
  <si>
    <t>Kombinovaný 4-žilový napájací kábel (silový+dátový)</t>
  </si>
  <si>
    <t>Kombinovaný 3-metrový 4-žilový prepojovací kábel (silový+dátový)</t>
  </si>
  <si>
    <t>Svietidlá a príslušenstvo k svietidlám pre ilumináciu Vstup prístrešok</t>
  </si>
  <si>
    <t>Svietidlo typ RE1RGBW (vrátane príslušenstva pre správne fungovanie svietidla napr. optika a pod.)</t>
  </si>
  <si>
    <t>Svietidlo typ CB6RGBW (vrátane príslušenstva pre správne fungovanie svietidla napr. optika a pod.)</t>
  </si>
  <si>
    <t>Svietidlo typ CB4RGBW (vrátane príslušenstva pre správne fungovanie svietidla napr. optika a pod.)</t>
  </si>
  <si>
    <t>Svietidlá a príslušenstvo k svietidlám pre ilumináciu Heliport</t>
  </si>
  <si>
    <t>Svietidlo typ CG3RGBW (vrátane príslušenstva pre správne fungovanie svietidla napr. optika a pod.)</t>
  </si>
  <si>
    <t>Príslušenstvo pre riadenie a monitorovanie iluminácie</t>
  </si>
  <si>
    <t>RIAD+MON</t>
  </si>
  <si>
    <t>Riadiaci systém</t>
  </si>
  <si>
    <t>Dotykový displej</t>
  </si>
  <si>
    <t>Monitorovací a dohľadový systém</t>
  </si>
  <si>
    <t xml:space="preserve">Napájač s dátovým modulátorom (DTE), </t>
  </si>
  <si>
    <t>Inštalačný kábel napr. Solarix SXKD-5E-FTP-LSOH CAT5 FTP,  alebo alternatívny výrobok</t>
  </si>
  <si>
    <t>Koncovka pre Cat.6 FTP RJ45 Modular Plug Transparent 100ks, alebo alternatívny výrobok</t>
  </si>
  <si>
    <t>bal</t>
  </si>
  <si>
    <t>Kábel CGSG 4x2,5 (4Bx2,5) =H07RN-F 4G2,5 alebo alternatívny výrobok</t>
  </si>
  <si>
    <t>Switch typ: TL-SG105E 5portový gigabitový switch Easy Smart, alebo alternatívny výrobok</t>
  </si>
  <si>
    <t>Elektroinštalačná krabica SCABOX IP55 (s vývodkami) 80x80x40 mm, alebo alternatívny výrobok</t>
  </si>
  <si>
    <t>Elektroinštalačná krabica SCABOX IP56 (bez vývodiek) 150x110x70 mm (pre umiestnenie switchov v stupačkách), alebo alternatívny výrobok</t>
  </si>
  <si>
    <t>Káblová vývodka PG7</t>
  </si>
  <si>
    <t>Zásuvka jednoduchá, 16A/230V,  povrchová montáž, IP44</t>
  </si>
  <si>
    <t>Solarix SXKD-5E-FTP-LSOH CAT5 FTP, alebo alternatívny výrobok</t>
  </si>
  <si>
    <t>Elektroinštalačná krabica SCABOX IP56 (bez vývodiek) 150x110x70 m (pre umiestnenie switchov v stupačkách), alebo alternatívny výrobok</t>
  </si>
  <si>
    <t>Káblové trasy a uchytenie káblov</t>
  </si>
  <si>
    <t>UCHYT</t>
  </si>
  <si>
    <t>Rúrka pevná bezhalogénová s rozšír. konc., -25až105°C, napr. HFIRM 16 IEC LG (UNIVOLT) alebo alternatívny výrobok</t>
  </si>
  <si>
    <t>Rúrka pevná bezhalogénová s rozšír. konc., -25až105°C, napr. HFIRM 20 IEC LG (UNIVOLT) alebo alternatívny výrobok</t>
  </si>
  <si>
    <t>Rúrka ohybná bezhalogénová SUPER MONOFLEX 750 N PP, 16mm, alebo alternatívny výrobok</t>
  </si>
  <si>
    <t>Rúrka ohybná bezhalogénová SUPER MONOFLEX 750 N PP, 20mm, alebo alternatívny výrobok</t>
  </si>
  <si>
    <t>Príchytka rúrky CL 16mm PVC</t>
  </si>
  <si>
    <t>Príchytka rúrky CL 20mm PVC</t>
  </si>
  <si>
    <t>Hmoždina + skrutka SX 8x40mm</t>
  </si>
  <si>
    <t>Sťahovacia páska napr. SAPI 200 x 4,5 mm, čierna, balenie 100ks,  alternatívny výrobok</t>
  </si>
  <si>
    <t>OBO 1169211 SONAP príchytka 16-22mm 2056/F, alebo alternatívny výrobok</t>
  </si>
  <si>
    <t>Rúrka PVC pevná VRM 16mm</t>
  </si>
  <si>
    <t>Rúrka PVC pevná VRM 20mm</t>
  </si>
  <si>
    <t>Rúrka ohybná FXP 16mm</t>
  </si>
  <si>
    <t>Rúrka ohybná FXP 20mm</t>
  </si>
  <si>
    <t>Sťahovacia páska napr. SAPI 200 x 4,5 mm, čierna, balenie 100ks, alebo alternatívny výrobok</t>
  </si>
  <si>
    <t>OBO 1169211 SONAP príchytka 16-22mm 2056/F alebo alternatívny výrobok</t>
  </si>
  <si>
    <t>Uchytenie svietidiel a konštrukcie</t>
  </si>
  <si>
    <t>UCHYT SV</t>
  </si>
  <si>
    <t>Kovová konštrukcia 5000x2100x180 (dxšxv) uchytenie svietidiel na streche 5.NP</t>
  </si>
  <si>
    <t>Záťažová betónová kocka 25kg</t>
  </si>
  <si>
    <t>Kovová konštrukci tvaru ´´L´´, 60x60x300mm (vrátane uchytenia do betónu)</t>
  </si>
  <si>
    <t>Skrutka M12 x 180 mm pozinkovaná </t>
  </si>
  <si>
    <t>Matica DIN 934 M12</t>
  </si>
  <si>
    <t>Kotva do betónu MTH M 12x110 mm (resp. hmoždina so skrutkou do betónu)</t>
  </si>
  <si>
    <t>Drobný inštalačný materiál</t>
  </si>
  <si>
    <t>Hodinové zučtovacie sadzby, ostatné</t>
  </si>
  <si>
    <t>Komplexná skúška</t>
  </si>
  <si>
    <t>Projekt skutočného vyhotovenia</t>
  </si>
  <si>
    <t>kpl</t>
  </si>
  <si>
    <t>Prevedenie revíznych skúšok podľa STN 331500-revízny technik+spolupráca s revíznym technikom</t>
  </si>
  <si>
    <t>Oživenie riadenia iluminácie +nastavenie svietidiel</t>
  </si>
  <si>
    <t>Montáž riadiaceho a monitorovacieho systému</t>
  </si>
  <si>
    <t>Zaškolenie obsluhy na riadenie iluminácie</t>
  </si>
  <si>
    <t>Prehlásenie: pri výbere môžu byť projektované prvky nahradené ekvivalentným výrobkom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</si>
</sst>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%"/>
    <numFmt numFmtId="165" formatCode="dd\.mm\.yyyy"/>
    <numFmt numFmtId="166" formatCode="#,##0.00000"/>
    <numFmt numFmtId="167" formatCode="#,##0.000"/>
    <numFmt numFmtId="168" formatCode="#,##0.00&quot; €&quot;"/>
  </numFmts>
  <fonts count="52">
    <font>
      <sz val="10"/>
      <name val="Arial"/>
      <family val="2"/>
      <charset val="238"/>
    </font>
    <font>
      <sz val="8"/>
      <name val="Arial CE"/>
      <family val="2"/>
      <charset val="1"/>
    </font>
    <font>
      <sz val="8"/>
      <color indexed="9"/>
      <name val="Arial CE"/>
      <family val="2"/>
      <charset val="1"/>
    </font>
    <font>
      <b/>
      <sz val="14"/>
      <name val="Arial CE"/>
      <family val="2"/>
      <charset val="1"/>
    </font>
    <font>
      <sz val="8"/>
      <color indexed="48"/>
      <name val="Arial CE"/>
      <family val="2"/>
      <charset val="1"/>
    </font>
    <font>
      <b/>
      <sz val="12"/>
      <color indexed="55"/>
      <name val="Arial CE"/>
      <family val="2"/>
      <charset val="1"/>
    </font>
    <font>
      <sz val="10"/>
      <color indexed="55"/>
      <name val="Arial CE"/>
      <family val="2"/>
      <charset val="1"/>
    </font>
    <font>
      <sz val="10"/>
      <name val="Arial CE"/>
      <family val="2"/>
      <charset val="1"/>
    </font>
    <font>
      <b/>
      <sz val="8"/>
      <color indexed="55"/>
      <name val="Arial CE"/>
      <family val="2"/>
      <charset val="1"/>
    </font>
    <font>
      <b/>
      <sz val="11"/>
      <name val="Arial CE"/>
      <family val="2"/>
      <charset val="1"/>
    </font>
    <font>
      <b/>
      <sz val="10"/>
      <name val="Arial CE"/>
      <family val="2"/>
      <charset val="1"/>
    </font>
    <font>
      <b/>
      <sz val="10"/>
      <color indexed="55"/>
      <name val="Arial CE"/>
      <family val="2"/>
      <charset val="1"/>
    </font>
    <font>
      <b/>
      <sz val="12"/>
      <name val="Arial CE"/>
      <family val="2"/>
      <charset val="1"/>
    </font>
    <font>
      <b/>
      <sz val="10"/>
      <color indexed="63"/>
      <name val="Arial CE"/>
      <family val="2"/>
      <charset val="1"/>
    </font>
    <font>
      <sz val="12"/>
      <color indexed="55"/>
      <name val="Arial CE"/>
      <family val="2"/>
      <charset val="1"/>
    </font>
    <font>
      <sz val="9"/>
      <name val="Arial CE"/>
      <family val="2"/>
      <charset val="1"/>
    </font>
    <font>
      <sz val="9"/>
      <color indexed="55"/>
      <name val="Arial CE"/>
      <family val="2"/>
      <charset val="1"/>
    </font>
    <font>
      <b/>
      <sz val="12"/>
      <color indexed="37"/>
      <name val="Arial CE"/>
      <family val="2"/>
      <charset val="1"/>
    </font>
    <font>
      <sz val="18"/>
      <color indexed="12"/>
      <name val="Wingdings 2"/>
      <charset val="1"/>
    </font>
    <font>
      <u/>
      <sz val="11"/>
      <color indexed="12"/>
      <name val="Calibri"/>
      <family val="2"/>
      <charset val="1"/>
    </font>
    <font>
      <sz val="11"/>
      <name val="Arial CE"/>
      <family val="2"/>
      <charset val="1"/>
    </font>
    <font>
      <b/>
      <sz val="11"/>
      <color indexed="56"/>
      <name val="Arial CE"/>
      <family val="2"/>
      <charset val="1"/>
    </font>
    <font>
      <sz val="11"/>
      <color indexed="56"/>
      <name val="Arial CE"/>
      <family val="2"/>
      <charset val="1"/>
    </font>
    <font>
      <sz val="11"/>
      <color indexed="55"/>
      <name val="Arial CE"/>
      <family val="2"/>
      <charset val="1"/>
    </font>
    <font>
      <b/>
      <sz val="14"/>
      <color indexed="53"/>
      <name val="Arial CE"/>
      <family val="2"/>
      <charset val="1"/>
    </font>
    <font>
      <sz val="10"/>
      <color indexed="48"/>
      <name val="Arial CE"/>
      <family val="2"/>
      <charset val="1"/>
    </font>
    <font>
      <sz val="8"/>
      <color indexed="55"/>
      <name val="Arial CE"/>
      <family val="2"/>
      <charset val="1"/>
    </font>
    <font>
      <b/>
      <sz val="12"/>
      <color indexed="16"/>
      <name val="Arial CE"/>
      <family val="2"/>
      <charset val="1"/>
    </font>
    <font>
      <sz val="12"/>
      <color indexed="56"/>
      <name val="Arial CE"/>
      <family val="2"/>
      <charset val="1"/>
    </font>
    <font>
      <sz val="10"/>
      <color indexed="56"/>
      <name val="Arial CE"/>
      <family val="2"/>
      <charset val="1"/>
    </font>
    <font>
      <sz val="8"/>
      <color indexed="37"/>
      <name val="Arial CE"/>
      <family val="2"/>
      <charset val="1"/>
    </font>
    <font>
      <b/>
      <sz val="8"/>
      <name val="Arial CE"/>
      <family val="2"/>
      <charset val="1"/>
    </font>
    <font>
      <sz val="8"/>
      <color indexed="56"/>
      <name val="Arial CE"/>
      <family val="2"/>
      <charset val="1"/>
    </font>
    <font>
      <sz val="8"/>
      <color indexed="62"/>
      <name val="Arial CE"/>
      <family val="2"/>
      <charset val="1"/>
    </font>
    <font>
      <sz val="7"/>
      <color indexed="55"/>
      <name val="Arial CE"/>
      <family val="2"/>
      <charset val="1"/>
    </font>
    <font>
      <sz val="8"/>
      <color indexed="20"/>
      <name val="Arial CE"/>
      <family val="2"/>
      <charset val="1"/>
    </font>
    <font>
      <sz val="8"/>
      <color indexed="10"/>
      <name val="Arial CE"/>
      <family val="2"/>
      <charset val="1"/>
    </font>
    <font>
      <i/>
      <sz val="9"/>
      <color indexed="12"/>
      <name val="Arial CE"/>
      <family val="2"/>
      <charset val="1"/>
    </font>
    <font>
      <i/>
      <sz val="8"/>
      <color indexed="12"/>
      <name val="Arial CE"/>
      <family val="2"/>
      <charset val="1"/>
    </font>
    <font>
      <b/>
      <sz val="10"/>
      <color indexed="53"/>
      <name val="Arial Narrow"/>
      <family val="2"/>
      <charset val="1"/>
    </font>
    <font>
      <b/>
      <sz val="10"/>
      <color indexed="8"/>
      <name val="Arial Narrow"/>
      <family val="2"/>
      <charset val="1"/>
    </font>
    <font>
      <sz val="10"/>
      <color indexed="8"/>
      <name val="Arial"/>
      <family val="2"/>
      <charset val="1"/>
    </font>
    <font>
      <b/>
      <sz val="8"/>
      <color indexed="9"/>
      <name val="Arial"/>
      <family val="2"/>
      <charset val="1"/>
    </font>
    <font>
      <b/>
      <sz val="8"/>
      <color indexed="13"/>
      <name val="Arial"/>
      <family val="2"/>
      <charset val="1"/>
    </font>
    <font>
      <b/>
      <sz val="10"/>
      <color indexed="13"/>
      <name val="Arial"/>
      <family val="2"/>
      <charset val="1"/>
    </font>
    <font>
      <b/>
      <sz val="10"/>
      <color indexed="8"/>
      <name val="Arial"/>
      <family val="2"/>
      <charset val="1"/>
    </font>
    <font>
      <b/>
      <sz val="10"/>
      <color indexed="9"/>
      <name val="Arial"/>
      <family val="2"/>
      <charset val="1"/>
    </font>
    <font>
      <b/>
      <sz val="8"/>
      <color indexed="10"/>
      <name val="Arial"/>
      <family val="2"/>
      <charset val="1"/>
    </font>
    <font>
      <b/>
      <sz val="10"/>
      <color indexed="10"/>
      <name val="Arial"/>
      <family val="2"/>
      <charset val="1"/>
    </font>
    <font>
      <b/>
      <sz val="8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b/>
      <sz val="10"/>
      <color indexed="8"/>
      <name val="Arial CE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54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</fills>
  <borders count="2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hair">
        <color indexed="55"/>
      </left>
      <right/>
      <top style="hair">
        <color indexed="55"/>
      </top>
      <bottom/>
      <diagonal/>
    </border>
    <border>
      <left/>
      <right/>
      <top style="hair">
        <color indexed="55"/>
      </top>
      <bottom/>
      <diagonal/>
    </border>
    <border>
      <left/>
      <right style="hair">
        <color indexed="55"/>
      </right>
      <top style="hair">
        <color indexed="55"/>
      </top>
      <bottom/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/>
      <top/>
      <bottom/>
      <diagonal/>
    </border>
    <border>
      <left style="hair">
        <color indexed="55"/>
      </left>
      <right/>
      <top/>
      <bottom style="hair">
        <color indexed="55"/>
      </bottom>
      <diagonal/>
    </border>
    <border>
      <left/>
      <right/>
      <top/>
      <bottom style="hair">
        <color indexed="55"/>
      </bottom>
      <diagonal/>
    </border>
    <border>
      <left/>
      <right style="hair">
        <color indexed="55"/>
      </right>
      <top/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3">
    <xf numFmtId="0" fontId="0" fillId="0" borderId="0"/>
    <xf numFmtId="0" fontId="19" fillId="0" borderId="0"/>
    <xf numFmtId="0" fontId="1" fillId="0" borderId="0"/>
  </cellStyleXfs>
  <cellXfs count="331">
    <xf numFmtId="0" fontId="0" fillId="0" borderId="0" xfId="0"/>
    <xf numFmtId="0" fontId="1" fillId="0" borderId="0" xfId="2"/>
    <xf numFmtId="0" fontId="2" fillId="0" borderId="0" xfId="2" applyFont="1" applyAlignment="1">
      <alignment horizontal="left" vertical="center"/>
    </xf>
    <xf numFmtId="0" fontId="1" fillId="0" borderId="0" xfId="2" applyFont="1" applyAlignment="1">
      <alignment horizontal="left" vertical="center"/>
    </xf>
    <xf numFmtId="0" fontId="1" fillId="0" borderId="1" xfId="2" applyBorder="1" applyProtection="1"/>
    <xf numFmtId="0" fontId="1" fillId="0" borderId="2" xfId="2" applyBorder="1" applyProtection="1"/>
    <xf numFmtId="0" fontId="1" fillId="0" borderId="3" xfId="2" applyBorder="1"/>
    <xf numFmtId="0" fontId="1" fillId="0" borderId="3" xfId="2" applyBorder="1" applyProtection="1"/>
    <xf numFmtId="0" fontId="1" fillId="0" borderId="0" xfId="2" applyProtection="1"/>
    <xf numFmtId="0" fontId="3" fillId="0" borderId="0" xfId="2" applyFont="1" applyAlignment="1" applyProtection="1">
      <alignment horizontal="left" vertical="center"/>
    </xf>
    <xf numFmtId="0" fontId="4" fillId="0" borderId="0" xfId="2" applyFont="1" applyAlignment="1">
      <alignment horizontal="left" vertical="center"/>
    </xf>
    <xf numFmtId="0" fontId="5" fillId="0" borderId="0" xfId="2" applyFont="1" applyAlignment="1">
      <alignment horizontal="left" vertical="center"/>
    </xf>
    <xf numFmtId="0" fontId="6" fillId="0" borderId="0" xfId="2" applyFont="1" applyAlignment="1" applyProtection="1">
      <alignment horizontal="left" vertical="top"/>
    </xf>
    <xf numFmtId="0" fontId="9" fillId="0" borderId="0" xfId="2" applyFont="1" applyAlignment="1" applyProtection="1">
      <alignment horizontal="left" vertical="top"/>
    </xf>
    <xf numFmtId="0" fontId="6" fillId="0" borderId="0" xfId="2" applyFont="1" applyAlignment="1" applyProtection="1">
      <alignment horizontal="left" vertical="center"/>
    </xf>
    <xf numFmtId="0" fontId="7" fillId="0" borderId="0" xfId="2" applyFont="1" applyAlignment="1" applyProtection="1">
      <alignment horizontal="left" vertical="center"/>
    </xf>
    <xf numFmtId="0" fontId="7" fillId="2" borderId="0" xfId="2" applyFont="1" applyFill="1" applyAlignment="1" applyProtection="1">
      <alignment horizontal="left" vertical="center"/>
      <protection locked="0"/>
    </xf>
    <xf numFmtId="49" fontId="7" fillId="2" borderId="0" xfId="2" applyNumberFormat="1" applyFont="1" applyFill="1" applyAlignment="1" applyProtection="1">
      <alignment horizontal="left" vertical="center"/>
      <protection locked="0"/>
    </xf>
    <xf numFmtId="0" fontId="1" fillId="0" borderId="4" xfId="2" applyBorder="1" applyProtection="1"/>
    <xf numFmtId="0" fontId="1" fillId="0" borderId="0" xfId="2" applyFont="1" applyAlignment="1">
      <alignment vertical="center"/>
    </xf>
    <xf numFmtId="0" fontId="1" fillId="0" borderId="3" xfId="2" applyFont="1" applyBorder="1" applyAlignment="1" applyProtection="1">
      <alignment vertical="center"/>
    </xf>
    <xf numFmtId="0" fontId="1" fillId="0" borderId="0" xfId="2" applyFont="1" applyAlignment="1" applyProtection="1">
      <alignment vertical="center"/>
    </xf>
    <xf numFmtId="0" fontId="10" fillId="0" borderId="5" xfId="2" applyFont="1" applyBorder="1" applyAlignment="1" applyProtection="1">
      <alignment horizontal="left" vertical="center"/>
    </xf>
    <xf numFmtId="0" fontId="1" fillId="0" borderId="5" xfId="2" applyFont="1" applyBorder="1" applyAlignment="1" applyProtection="1">
      <alignment vertical="center"/>
    </xf>
    <xf numFmtId="0" fontId="1" fillId="0" borderId="3" xfId="2" applyFont="1" applyBorder="1" applyAlignment="1">
      <alignment vertical="center"/>
    </xf>
    <xf numFmtId="0" fontId="1" fillId="0" borderId="0" xfId="2" applyAlignment="1">
      <alignment vertical="center"/>
    </xf>
    <xf numFmtId="0" fontId="6" fillId="0" borderId="0" xfId="2" applyFont="1" applyAlignment="1">
      <alignment vertical="center"/>
    </xf>
    <xf numFmtId="0" fontId="6" fillId="0" borderId="3" xfId="2" applyFont="1" applyBorder="1" applyAlignment="1" applyProtection="1">
      <alignment vertical="center"/>
    </xf>
    <xf numFmtId="0" fontId="6" fillId="0" borderId="0" xfId="2" applyFont="1" applyAlignment="1" applyProtection="1">
      <alignment vertical="center"/>
    </xf>
    <xf numFmtId="0" fontId="6" fillId="0" borderId="3" xfId="2" applyFont="1" applyBorder="1" applyAlignment="1">
      <alignment vertical="center"/>
    </xf>
    <xf numFmtId="0" fontId="1" fillId="3" borderId="0" xfId="2" applyFont="1" applyFill="1" applyAlignment="1" applyProtection="1">
      <alignment vertical="center"/>
    </xf>
    <xf numFmtId="0" fontId="12" fillId="3" borderId="6" xfId="2" applyFont="1" applyFill="1" applyBorder="1" applyAlignment="1" applyProtection="1">
      <alignment horizontal="left" vertical="center"/>
    </xf>
    <xf numFmtId="0" fontId="1" fillId="3" borderId="7" xfId="2" applyFont="1" applyFill="1" applyBorder="1" applyAlignment="1" applyProtection="1">
      <alignment vertical="center"/>
    </xf>
    <xf numFmtId="0" fontId="12" fillId="3" borderId="7" xfId="2" applyFont="1" applyFill="1" applyBorder="1" applyAlignment="1" applyProtection="1">
      <alignment horizontal="center" vertical="center"/>
    </xf>
    <xf numFmtId="0" fontId="1" fillId="0" borderId="3" xfId="2" applyBorder="1" applyAlignment="1" applyProtection="1">
      <alignment vertical="center"/>
    </xf>
    <xf numFmtId="0" fontId="1" fillId="0" borderId="0" xfId="2" applyAlignment="1" applyProtection="1">
      <alignment vertical="center"/>
    </xf>
    <xf numFmtId="0" fontId="13" fillId="0" borderId="4" xfId="2" applyFont="1" applyBorder="1" applyAlignment="1" applyProtection="1">
      <alignment horizontal="left" vertical="center"/>
    </xf>
    <xf numFmtId="0" fontId="1" fillId="0" borderId="4" xfId="2" applyBorder="1" applyAlignment="1" applyProtection="1">
      <alignment vertical="center"/>
    </xf>
    <xf numFmtId="0" fontId="1" fillId="0" borderId="3" xfId="2" applyBorder="1" applyAlignment="1">
      <alignment vertical="center"/>
    </xf>
    <xf numFmtId="0" fontId="6" fillId="0" borderId="5" xfId="2" applyFont="1" applyBorder="1" applyAlignment="1" applyProtection="1">
      <alignment horizontal="left" vertical="center"/>
    </xf>
    <xf numFmtId="0" fontId="1" fillId="0" borderId="4" xfId="2" applyFont="1" applyBorder="1" applyAlignment="1" applyProtection="1">
      <alignment vertical="center"/>
    </xf>
    <xf numFmtId="0" fontId="1" fillId="0" borderId="9" xfId="2" applyFont="1" applyBorder="1" applyAlignment="1" applyProtection="1">
      <alignment vertical="center"/>
    </xf>
    <xf numFmtId="0" fontId="1" fillId="0" borderId="10" xfId="2" applyFont="1" applyBorder="1" applyAlignment="1" applyProtection="1">
      <alignment vertical="center"/>
    </xf>
    <xf numFmtId="0" fontId="1" fillId="0" borderId="1" xfId="2" applyFont="1" applyBorder="1" applyAlignment="1" applyProtection="1">
      <alignment vertical="center"/>
    </xf>
    <xf numFmtId="0" fontId="1" fillId="0" borderId="2" xfId="2" applyFont="1" applyBorder="1" applyAlignment="1" applyProtection="1">
      <alignment vertical="center"/>
    </xf>
    <xf numFmtId="0" fontId="7" fillId="0" borderId="0" xfId="2" applyFont="1" applyAlignment="1">
      <alignment vertical="center"/>
    </xf>
    <xf numFmtId="0" fontId="7" fillId="0" borderId="3" xfId="2" applyFont="1" applyBorder="1" applyAlignment="1" applyProtection="1">
      <alignment vertical="center"/>
    </xf>
    <xf numFmtId="0" fontId="7" fillId="0" borderId="0" xfId="2" applyFont="1" applyAlignment="1" applyProtection="1">
      <alignment vertical="center"/>
    </xf>
    <xf numFmtId="0" fontId="7" fillId="0" borderId="3" xfId="2" applyFont="1" applyBorder="1" applyAlignment="1">
      <alignment vertical="center"/>
    </xf>
    <xf numFmtId="0" fontId="9" fillId="0" borderId="0" xfId="2" applyFont="1" applyAlignment="1">
      <alignment vertical="center"/>
    </xf>
    <xf numFmtId="0" fontId="9" fillId="0" borderId="3" xfId="2" applyFont="1" applyBorder="1" applyAlignment="1" applyProtection="1">
      <alignment vertical="center"/>
    </xf>
    <xf numFmtId="0" fontId="9" fillId="0" borderId="0" xfId="2" applyFont="1" applyAlignment="1" applyProtection="1">
      <alignment horizontal="left" vertical="center"/>
    </xf>
    <xf numFmtId="0" fontId="9" fillId="0" borderId="0" xfId="2" applyFont="1" applyAlignment="1" applyProtection="1">
      <alignment vertical="center"/>
    </xf>
    <xf numFmtId="0" fontId="9" fillId="0" borderId="3" xfId="2" applyFont="1" applyBorder="1" applyAlignment="1">
      <alignment vertical="center"/>
    </xf>
    <xf numFmtId="0" fontId="10" fillId="0" borderId="0" xfId="2" applyFont="1" applyAlignment="1" applyProtection="1">
      <alignment vertical="center"/>
    </xf>
    <xf numFmtId="0" fontId="1" fillId="0" borderId="12" xfId="2" applyBorder="1" applyAlignment="1">
      <alignment vertical="center"/>
    </xf>
    <xf numFmtId="0" fontId="1" fillId="0" borderId="13" xfId="2" applyBorder="1" applyAlignment="1">
      <alignment vertical="center"/>
    </xf>
    <xf numFmtId="0" fontId="1" fillId="0" borderId="0" xfId="2" applyFont="1" applyBorder="1" applyAlignment="1">
      <alignment vertical="center"/>
    </xf>
    <xf numFmtId="0" fontId="1" fillId="0" borderId="14" xfId="2" applyFont="1" applyBorder="1" applyAlignment="1">
      <alignment vertical="center"/>
    </xf>
    <xf numFmtId="0" fontId="1" fillId="0" borderId="0" xfId="2" applyFont="1" applyBorder="1" applyAlignment="1" applyProtection="1">
      <alignment vertical="center"/>
    </xf>
    <xf numFmtId="0" fontId="1" fillId="0" borderId="14" xfId="2" applyFont="1" applyBorder="1" applyAlignment="1" applyProtection="1">
      <alignment vertical="center"/>
    </xf>
    <xf numFmtId="0" fontId="1" fillId="4" borderId="7" xfId="2" applyFont="1" applyFill="1" applyBorder="1" applyAlignment="1" applyProtection="1">
      <alignment vertical="center"/>
    </xf>
    <xf numFmtId="0" fontId="15" fillId="4" borderId="0" xfId="2" applyFont="1" applyFill="1" applyAlignment="1" applyProtection="1">
      <alignment horizontal="center" vertical="center"/>
    </xf>
    <xf numFmtId="0" fontId="16" fillId="0" borderId="15" xfId="2" applyFont="1" applyBorder="1" applyAlignment="1" applyProtection="1">
      <alignment horizontal="center" vertical="center" wrapText="1"/>
    </xf>
    <xf numFmtId="0" fontId="16" fillId="0" borderId="16" xfId="2" applyFont="1" applyBorder="1" applyAlignment="1" applyProtection="1">
      <alignment horizontal="center" vertical="center" wrapText="1"/>
    </xf>
    <xf numFmtId="0" fontId="16" fillId="0" borderId="17" xfId="2" applyFont="1" applyBorder="1" applyAlignment="1" applyProtection="1">
      <alignment horizontal="center" vertical="center" wrapText="1"/>
    </xf>
    <xf numFmtId="0" fontId="1" fillId="0" borderId="11" xfId="2" applyFont="1" applyBorder="1" applyAlignment="1" applyProtection="1">
      <alignment vertical="center"/>
    </xf>
    <xf numFmtId="0" fontId="1" fillId="0" borderId="12" xfId="2" applyFont="1" applyBorder="1" applyAlignment="1" applyProtection="1">
      <alignment vertical="center"/>
    </xf>
    <xf numFmtId="0" fontId="1" fillId="0" borderId="13" xfId="2" applyFont="1" applyBorder="1" applyAlignment="1" applyProtection="1">
      <alignment vertical="center"/>
    </xf>
    <xf numFmtId="0" fontId="12" fillId="0" borderId="0" xfId="2" applyFont="1" applyAlignment="1">
      <alignment vertical="center"/>
    </xf>
    <xf numFmtId="0" fontId="12" fillId="0" borderId="3" xfId="2" applyFont="1" applyBorder="1" applyAlignment="1" applyProtection="1">
      <alignment vertical="center"/>
    </xf>
    <xf numFmtId="0" fontId="17" fillId="0" borderId="0" xfId="2" applyFont="1" applyAlignment="1" applyProtection="1">
      <alignment horizontal="left" vertical="center"/>
    </xf>
    <xf numFmtId="0" fontId="17" fillId="0" borderId="0" xfId="2" applyFont="1" applyAlignment="1" applyProtection="1">
      <alignment vertical="center"/>
    </xf>
    <xf numFmtId="0" fontId="12" fillId="0" borderId="0" xfId="2" applyFont="1" applyAlignment="1" applyProtection="1">
      <alignment horizontal="center" vertical="center"/>
    </xf>
    <xf numFmtId="0" fontId="12" fillId="0" borderId="3" xfId="2" applyFont="1" applyBorder="1" applyAlignment="1">
      <alignment vertical="center"/>
    </xf>
    <xf numFmtId="4" fontId="14" fillId="0" borderId="18" xfId="2" applyNumberFormat="1" applyFont="1" applyBorder="1" applyAlignment="1" applyProtection="1">
      <alignment vertical="center"/>
    </xf>
    <xf numFmtId="4" fontId="14" fillId="0" borderId="0" xfId="2" applyNumberFormat="1" applyFont="1" applyBorder="1" applyAlignment="1" applyProtection="1">
      <alignment vertical="center"/>
    </xf>
    <xf numFmtId="166" fontId="14" fillId="0" borderId="0" xfId="2" applyNumberFormat="1" applyFont="1" applyBorder="1" applyAlignment="1" applyProtection="1">
      <alignment vertical="center"/>
    </xf>
    <xf numFmtId="4" fontId="14" fillId="0" borderId="14" xfId="2" applyNumberFormat="1" applyFont="1" applyBorder="1" applyAlignment="1" applyProtection="1">
      <alignment vertical="center"/>
    </xf>
    <xf numFmtId="0" fontId="12" fillId="0" borderId="0" xfId="2" applyFont="1" applyAlignment="1">
      <alignment horizontal="left" vertical="center"/>
    </xf>
    <xf numFmtId="0" fontId="18" fillId="0" borderId="0" xfId="1" applyNumberFormat="1" applyFont="1" applyFill="1" applyBorder="1" applyAlignment="1" applyProtection="1">
      <alignment horizontal="center" vertical="center"/>
    </xf>
    <xf numFmtId="0" fontId="20" fillId="0" borderId="3" xfId="2" applyFont="1" applyBorder="1" applyAlignment="1" applyProtection="1">
      <alignment vertical="center"/>
    </xf>
    <xf numFmtId="0" fontId="21" fillId="0" borderId="0" xfId="2" applyFont="1" applyAlignment="1" applyProtection="1">
      <alignment vertical="center"/>
    </xf>
    <xf numFmtId="0" fontId="22" fillId="0" borderId="0" xfId="2" applyFont="1" applyAlignment="1" applyProtection="1">
      <alignment vertical="center"/>
    </xf>
    <xf numFmtId="0" fontId="9" fillId="0" borderId="0" xfId="2" applyFont="1" applyAlignment="1" applyProtection="1">
      <alignment horizontal="center" vertical="center"/>
    </xf>
    <xf numFmtId="0" fontId="20" fillId="0" borderId="3" xfId="2" applyFont="1" applyBorder="1" applyAlignment="1">
      <alignment vertical="center"/>
    </xf>
    <xf numFmtId="4" fontId="23" fillId="0" borderId="19" xfId="2" applyNumberFormat="1" applyFont="1" applyBorder="1" applyAlignment="1" applyProtection="1">
      <alignment vertical="center"/>
    </xf>
    <xf numFmtId="4" fontId="23" fillId="0" borderId="20" xfId="2" applyNumberFormat="1" applyFont="1" applyBorder="1" applyAlignment="1" applyProtection="1">
      <alignment vertical="center"/>
    </xf>
    <xf numFmtId="166" fontId="23" fillId="0" borderId="20" xfId="2" applyNumberFormat="1" applyFont="1" applyBorder="1" applyAlignment="1" applyProtection="1">
      <alignment vertical="center"/>
    </xf>
    <xf numFmtId="4" fontId="23" fillId="0" borderId="21" xfId="2" applyNumberFormat="1" applyFont="1" applyBorder="1" applyAlignment="1" applyProtection="1">
      <alignment vertical="center"/>
    </xf>
    <xf numFmtId="0" fontId="20" fillId="0" borderId="0" xfId="2" applyFont="1" applyAlignment="1">
      <alignment vertical="center"/>
    </xf>
    <xf numFmtId="0" fontId="20" fillId="0" borderId="0" xfId="2" applyFont="1" applyAlignment="1">
      <alignment horizontal="left" vertical="center"/>
    </xf>
    <xf numFmtId="0" fontId="1" fillId="0" borderId="0" xfId="2" applyProtection="1">
      <protection locked="0"/>
    </xf>
    <xf numFmtId="0" fontId="1" fillId="0" borderId="1" xfId="2" applyBorder="1"/>
    <xf numFmtId="0" fontId="1" fillId="0" borderId="2" xfId="2" applyBorder="1"/>
    <xf numFmtId="0" fontId="1" fillId="0" borderId="2" xfId="2" applyBorder="1" applyProtection="1">
      <protection locked="0"/>
    </xf>
    <xf numFmtId="0" fontId="24" fillId="0" borderId="0" xfId="2" applyFont="1" applyAlignment="1">
      <alignment horizontal="left" vertical="center"/>
    </xf>
    <xf numFmtId="0" fontId="25" fillId="0" borderId="0" xfId="2" applyFont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1" fillId="0" borderId="0" xfId="2" applyFont="1" applyAlignment="1" applyProtection="1">
      <alignment vertical="center"/>
      <protection locked="0"/>
    </xf>
    <xf numFmtId="0" fontId="7" fillId="0" borderId="0" xfId="2" applyFont="1" applyAlignment="1">
      <alignment horizontal="left" vertical="center"/>
    </xf>
    <xf numFmtId="0" fontId="6" fillId="0" borderId="0" xfId="2" applyFont="1" applyAlignment="1" applyProtection="1">
      <alignment horizontal="left" vertical="center"/>
      <protection locked="0"/>
    </xf>
    <xf numFmtId="165" fontId="7" fillId="0" borderId="0" xfId="2" applyNumberFormat="1" applyFont="1" applyAlignment="1">
      <alignment horizontal="left" vertical="center"/>
    </xf>
    <xf numFmtId="0" fontId="1" fillId="0" borderId="0" xfId="2" applyFont="1" applyAlignment="1">
      <alignment vertical="center" wrapText="1"/>
    </xf>
    <xf numFmtId="0" fontId="1" fillId="0" borderId="3" xfId="2" applyFont="1" applyBorder="1" applyAlignment="1">
      <alignment vertical="center" wrapText="1"/>
    </xf>
    <xf numFmtId="0" fontId="1" fillId="0" borderId="0" xfId="2" applyFont="1" applyAlignment="1" applyProtection="1">
      <alignment vertical="center" wrapText="1"/>
      <protection locked="0"/>
    </xf>
    <xf numFmtId="0" fontId="1" fillId="0" borderId="3" xfId="2" applyBorder="1" applyAlignment="1">
      <alignment vertical="center" wrapText="1"/>
    </xf>
    <xf numFmtId="0" fontId="1" fillId="0" borderId="0" xfId="2" applyAlignment="1">
      <alignment vertical="center" wrapText="1"/>
    </xf>
    <xf numFmtId="0" fontId="1" fillId="0" borderId="12" xfId="2" applyFont="1" applyBorder="1" applyAlignment="1">
      <alignment vertical="center"/>
    </xf>
    <xf numFmtId="0" fontId="1" fillId="0" borderId="12" xfId="2" applyFont="1" applyBorder="1" applyAlignment="1" applyProtection="1">
      <alignment vertical="center"/>
      <protection locked="0"/>
    </xf>
    <xf numFmtId="0" fontId="10" fillId="0" borderId="0" xfId="2" applyFont="1" applyAlignment="1">
      <alignment horizontal="left" vertical="center"/>
    </xf>
    <xf numFmtId="4" fontId="17" fillId="0" borderId="0" xfId="2" applyNumberFormat="1" applyFont="1" applyAlignment="1">
      <alignment vertical="center"/>
    </xf>
    <xf numFmtId="0" fontId="6" fillId="0" borderId="0" xfId="2" applyFont="1" applyAlignment="1">
      <alignment horizontal="right" vertical="center"/>
    </xf>
    <xf numFmtId="0" fontId="6" fillId="0" borderId="0" xfId="2" applyFont="1" applyAlignment="1" applyProtection="1">
      <alignment horizontal="right" vertical="center"/>
      <protection locked="0"/>
    </xf>
    <xf numFmtId="0" fontId="26" fillId="0" borderId="0" xfId="2" applyFont="1" applyAlignment="1">
      <alignment horizontal="left" vertical="center"/>
    </xf>
    <xf numFmtId="4" fontId="6" fillId="0" borderId="0" xfId="2" applyNumberFormat="1" applyFont="1" applyAlignment="1">
      <alignment vertical="center"/>
    </xf>
    <xf numFmtId="164" fontId="6" fillId="0" borderId="0" xfId="2" applyNumberFormat="1" applyFont="1" applyAlignment="1" applyProtection="1">
      <alignment horizontal="right" vertical="center"/>
      <protection locked="0"/>
    </xf>
    <xf numFmtId="0" fontId="1" fillId="4" borderId="0" xfId="2" applyFont="1" applyFill="1" applyAlignment="1">
      <alignment vertical="center"/>
    </xf>
    <xf numFmtId="0" fontId="12" fillId="4" borderId="6" xfId="2" applyFont="1" applyFill="1" applyBorder="1" applyAlignment="1">
      <alignment horizontal="left" vertical="center"/>
    </xf>
    <xf numFmtId="0" fontId="1" fillId="4" borderId="7" xfId="2" applyFont="1" applyFill="1" applyBorder="1" applyAlignment="1">
      <alignment vertical="center"/>
    </xf>
    <xf numFmtId="0" fontId="12" fillId="4" borderId="7" xfId="2" applyFont="1" applyFill="1" applyBorder="1" applyAlignment="1">
      <alignment horizontal="right" vertical="center"/>
    </xf>
    <xf numFmtId="0" fontId="12" fillId="4" borderId="7" xfId="2" applyFont="1" applyFill="1" applyBorder="1" applyAlignment="1">
      <alignment horizontal="center" vertical="center"/>
    </xf>
    <xf numFmtId="0" fontId="1" fillId="4" borderId="7" xfId="2" applyFont="1" applyFill="1" applyBorder="1" applyAlignment="1" applyProtection="1">
      <alignment vertical="center"/>
      <protection locked="0"/>
    </xf>
    <xf numFmtId="4" fontId="12" fillId="4" borderId="7" xfId="2" applyNumberFormat="1" applyFont="1" applyFill="1" applyBorder="1" applyAlignment="1">
      <alignment vertical="center"/>
    </xf>
    <xf numFmtId="0" fontId="1" fillId="4" borderId="8" xfId="2" applyFont="1" applyFill="1" applyBorder="1" applyAlignment="1">
      <alignment vertical="center"/>
    </xf>
    <xf numFmtId="0" fontId="13" fillId="0" borderId="4" xfId="2" applyFont="1" applyBorder="1" applyAlignment="1">
      <alignment horizontal="left" vertical="center"/>
    </xf>
    <xf numFmtId="0" fontId="1" fillId="0" borderId="4" xfId="2" applyBorder="1" applyAlignment="1">
      <alignment vertical="center"/>
    </xf>
    <xf numFmtId="0" fontId="1" fillId="0" borderId="4" xfId="2" applyBorder="1" applyAlignment="1" applyProtection="1">
      <alignment vertical="center"/>
      <protection locked="0"/>
    </xf>
    <xf numFmtId="0" fontId="6" fillId="0" borderId="5" xfId="2" applyFont="1" applyBorder="1" applyAlignment="1">
      <alignment horizontal="left" vertical="center"/>
    </xf>
    <xf numFmtId="0" fontId="1" fillId="0" borderId="5" xfId="2" applyFont="1" applyBorder="1" applyAlignment="1">
      <alignment vertical="center"/>
    </xf>
    <xf numFmtId="0" fontId="6" fillId="0" borderId="5" xfId="2" applyFont="1" applyBorder="1" applyAlignment="1">
      <alignment horizontal="center" vertical="center"/>
    </xf>
    <xf numFmtId="0" fontId="1" fillId="0" borderId="5" xfId="2" applyFont="1" applyBorder="1" applyAlignment="1" applyProtection="1">
      <alignment vertical="center"/>
      <protection locked="0"/>
    </xf>
    <xf numFmtId="0" fontId="6" fillId="0" borderId="5" xfId="2" applyFont="1" applyBorder="1" applyAlignment="1">
      <alignment horizontal="right" vertical="center"/>
    </xf>
    <xf numFmtId="0" fontId="1" fillId="0" borderId="4" xfId="2" applyFont="1" applyBorder="1" applyAlignment="1">
      <alignment vertical="center"/>
    </xf>
    <xf numFmtId="0" fontId="1" fillId="0" borderId="4" xfId="2" applyFont="1" applyBorder="1" applyAlignment="1" applyProtection="1">
      <alignment vertical="center"/>
      <protection locked="0"/>
    </xf>
    <xf numFmtId="0" fontId="1" fillId="0" borderId="9" xfId="2" applyFont="1" applyBorder="1" applyAlignment="1">
      <alignment vertical="center"/>
    </xf>
    <xf numFmtId="0" fontId="1" fillId="0" borderId="10" xfId="2" applyFont="1" applyBorder="1" applyAlignment="1">
      <alignment vertical="center"/>
    </xf>
    <xf numFmtId="0" fontId="1" fillId="0" borderId="10" xfId="2" applyFont="1" applyBorder="1" applyAlignment="1" applyProtection="1">
      <alignment vertical="center"/>
      <protection locked="0"/>
    </xf>
    <xf numFmtId="0" fontId="1" fillId="0" borderId="1" xfId="2" applyFont="1" applyBorder="1" applyAlignment="1">
      <alignment vertical="center"/>
    </xf>
    <xf numFmtId="0" fontId="1" fillId="0" borderId="2" xfId="2" applyFont="1" applyBorder="1" applyAlignment="1">
      <alignment vertical="center"/>
    </xf>
    <xf numFmtId="0" fontId="1" fillId="0" borderId="2" xfId="2" applyFont="1" applyBorder="1" applyAlignment="1" applyProtection="1">
      <alignment vertical="center"/>
      <protection locked="0"/>
    </xf>
    <xf numFmtId="165" fontId="7" fillId="0" borderId="0" xfId="2" applyNumberFormat="1" applyFont="1" applyAlignment="1" applyProtection="1">
      <alignment horizontal="left" vertical="center"/>
    </xf>
    <xf numFmtId="0" fontId="7" fillId="0" borderId="0" xfId="2" applyFont="1" applyAlignment="1" applyProtection="1">
      <alignment horizontal="left" vertical="center" wrapText="1"/>
    </xf>
    <xf numFmtId="0" fontId="15" fillId="4" borderId="0" xfId="2" applyFont="1" applyFill="1" applyAlignment="1" applyProtection="1">
      <alignment horizontal="left" vertical="center"/>
    </xf>
    <xf numFmtId="0" fontId="1" fillId="4" borderId="0" xfId="2" applyFont="1" applyFill="1" applyAlignment="1" applyProtection="1">
      <alignment vertical="center"/>
    </xf>
    <xf numFmtId="0" fontId="1" fillId="4" borderId="0" xfId="2" applyFont="1" applyFill="1" applyAlignment="1" applyProtection="1">
      <alignment vertical="center"/>
      <protection locked="0"/>
    </xf>
    <xf numFmtId="0" fontId="15" fillId="4" borderId="0" xfId="2" applyFont="1" applyFill="1" applyAlignment="1" applyProtection="1">
      <alignment horizontal="right" vertical="center"/>
    </xf>
    <xf numFmtId="0" fontId="27" fillId="0" borderId="0" xfId="2" applyFont="1" applyAlignment="1" applyProtection="1">
      <alignment horizontal="left" vertical="center"/>
    </xf>
    <xf numFmtId="4" fontId="17" fillId="0" borderId="0" xfId="2" applyNumberFormat="1" applyFont="1" applyAlignment="1" applyProtection="1">
      <alignment vertical="center"/>
    </xf>
    <xf numFmtId="0" fontId="28" fillId="0" borderId="0" xfId="2" applyFont="1" applyAlignment="1">
      <alignment vertical="center"/>
    </xf>
    <xf numFmtId="0" fontId="28" fillId="0" borderId="3" xfId="2" applyFont="1" applyBorder="1" applyAlignment="1" applyProtection="1">
      <alignment vertical="center"/>
    </xf>
    <xf numFmtId="0" fontId="28" fillId="0" borderId="0" xfId="2" applyFont="1" applyAlignment="1" applyProtection="1">
      <alignment vertical="center"/>
    </xf>
    <xf numFmtId="0" fontId="28" fillId="0" borderId="20" xfId="2" applyFont="1" applyBorder="1" applyAlignment="1" applyProtection="1">
      <alignment horizontal="left" vertical="center"/>
    </xf>
    <xf numFmtId="0" fontId="28" fillId="0" borderId="20" xfId="2" applyFont="1" applyBorder="1" applyAlignment="1" applyProtection="1">
      <alignment vertical="center"/>
    </xf>
    <xf numFmtId="0" fontId="28" fillId="0" borderId="20" xfId="2" applyFont="1" applyBorder="1" applyAlignment="1" applyProtection="1">
      <alignment vertical="center"/>
      <protection locked="0"/>
    </xf>
    <xf numFmtId="4" fontId="28" fillId="0" borderId="20" xfId="2" applyNumberFormat="1" applyFont="1" applyBorder="1" applyAlignment="1" applyProtection="1">
      <alignment vertical="center"/>
    </xf>
    <xf numFmtId="0" fontId="28" fillId="0" borderId="3" xfId="2" applyFont="1" applyBorder="1" applyAlignment="1">
      <alignment vertical="center"/>
    </xf>
    <xf numFmtId="0" fontId="29" fillId="0" borderId="0" xfId="2" applyFont="1" applyAlignment="1">
      <alignment vertical="center"/>
    </xf>
    <xf numFmtId="0" fontId="29" fillId="0" borderId="3" xfId="2" applyFont="1" applyBorder="1" applyAlignment="1" applyProtection="1">
      <alignment vertical="center"/>
    </xf>
    <xf numFmtId="0" fontId="29" fillId="0" borderId="0" xfId="2" applyFont="1" applyAlignment="1" applyProtection="1">
      <alignment vertical="center"/>
    </xf>
    <xf numFmtId="0" fontId="29" fillId="0" borderId="20" xfId="2" applyFont="1" applyBorder="1" applyAlignment="1" applyProtection="1">
      <alignment horizontal="left" vertical="center"/>
    </xf>
    <xf numFmtId="0" fontId="29" fillId="0" borderId="20" xfId="2" applyFont="1" applyBorder="1" applyAlignment="1" applyProtection="1">
      <alignment vertical="center"/>
    </xf>
    <xf numFmtId="0" fontId="29" fillId="0" borderId="20" xfId="2" applyFont="1" applyBorder="1" applyAlignment="1" applyProtection="1">
      <alignment vertical="center"/>
      <protection locked="0"/>
    </xf>
    <xf numFmtId="4" fontId="29" fillId="0" borderId="20" xfId="2" applyNumberFormat="1" applyFont="1" applyBorder="1" applyAlignment="1" applyProtection="1">
      <alignment vertical="center"/>
    </xf>
    <xf numFmtId="0" fontId="29" fillId="0" borderId="3" xfId="2" applyFont="1" applyBorder="1" applyAlignment="1">
      <alignment vertical="center"/>
    </xf>
    <xf numFmtId="0" fontId="1" fillId="0" borderId="0" xfId="2" applyFont="1" applyAlignment="1">
      <alignment horizontal="center" vertical="center" wrapText="1"/>
    </xf>
    <xf numFmtId="0" fontId="1" fillId="0" borderId="3" xfId="2" applyFont="1" applyBorder="1" applyAlignment="1" applyProtection="1">
      <alignment horizontal="center" vertical="center" wrapText="1"/>
    </xf>
    <xf numFmtId="0" fontId="15" fillId="4" borderId="15" xfId="2" applyFont="1" applyFill="1" applyBorder="1" applyAlignment="1" applyProtection="1">
      <alignment horizontal="center" vertical="center" wrapText="1"/>
    </xf>
    <xf numFmtId="0" fontId="15" fillId="4" borderId="16" xfId="2" applyFont="1" applyFill="1" applyBorder="1" applyAlignment="1" applyProtection="1">
      <alignment horizontal="center" vertical="center" wrapText="1"/>
    </xf>
    <xf numFmtId="0" fontId="15" fillId="4" borderId="16" xfId="2" applyFont="1" applyFill="1" applyBorder="1" applyAlignment="1" applyProtection="1">
      <alignment horizontal="center" vertical="center" wrapText="1"/>
      <protection locked="0"/>
    </xf>
    <xf numFmtId="0" fontId="15" fillId="4" borderId="17" xfId="2" applyFont="1" applyFill="1" applyBorder="1" applyAlignment="1" applyProtection="1">
      <alignment horizontal="center" vertical="center" wrapText="1"/>
    </xf>
    <xf numFmtId="0" fontId="15" fillId="4" borderId="0" xfId="2" applyFont="1" applyFill="1" applyAlignment="1" applyProtection="1">
      <alignment horizontal="center" vertical="center" wrapText="1"/>
    </xf>
    <xf numFmtId="0" fontId="1" fillId="0" borderId="3" xfId="2" applyBorder="1" applyAlignment="1">
      <alignment horizontal="center" vertical="center" wrapText="1"/>
    </xf>
    <xf numFmtId="0" fontId="1" fillId="0" borderId="0" xfId="2" applyAlignment="1">
      <alignment horizontal="center" vertical="center" wrapText="1"/>
    </xf>
    <xf numFmtId="167" fontId="17" fillId="0" borderId="0" xfId="2" applyNumberFormat="1" applyFont="1" applyAlignment="1" applyProtection="1"/>
    <xf numFmtId="0" fontId="1" fillId="0" borderId="12" xfId="2" applyBorder="1" applyAlignment="1" applyProtection="1">
      <alignment vertical="center"/>
    </xf>
    <xf numFmtId="166" fontId="30" fillId="0" borderId="12" xfId="2" applyNumberFormat="1" applyFont="1" applyBorder="1" applyAlignment="1" applyProtection="1"/>
    <xf numFmtId="166" fontId="30" fillId="0" borderId="13" xfId="2" applyNumberFormat="1" applyFont="1" applyBorder="1" applyAlignment="1" applyProtection="1"/>
    <xf numFmtId="167" fontId="31" fillId="0" borderId="0" xfId="2" applyNumberFormat="1" applyFont="1" applyAlignment="1">
      <alignment vertical="center"/>
    </xf>
    <xf numFmtId="0" fontId="32" fillId="0" borderId="0" xfId="2" applyFont="1" applyAlignment="1"/>
    <xf numFmtId="0" fontId="32" fillId="0" borderId="3" xfId="2" applyFont="1" applyBorder="1" applyAlignment="1" applyProtection="1"/>
    <xf numFmtId="0" fontId="32" fillId="0" borderId="0" xfId="2" applyFont="1" applyAlignment="1" applyProtection="1"/>
    <xf numFmtId="0" fontId="32" fillId="0" borderId="0" xfId="2" applyFont="1" applyAlignment="1" applyProtection="1">
      <alignment horizontal="left"/>
    </xf>
    <xf numFmtId="0" fontId="28" fillId="0" borderId="0" xfId="2" applyFont="1" applyAlignment="1" applyProtection="1">
      <alignment horizontal="left"/>
    </xf>
    <xf numFmtId="0" fontId="32" fillId="0" borderId="0" xfId="2" applyFont="1" applyAlignment="1" applyProtection="1">
      <protection locked="0"/>
    </xf>
    <xf numFmtId="167" fontId="28" fillId="0" borderId="0" xfId="2" applyNumberFormat="1" applyFont="1" applyAlignment="1" applyProtection="1"/>
    <xf numFmtId="0" fontId="32" fillId="0" borderId="3" xfId="2" applyFont="1" applyBorder="1" applyAlignment="1"/>
    <xf numFmtId="0" fontId="32" fillId="0" borderId="18" xfId="2" applyFont="1" applyBorder="1" applyAlignment="1" applyProtection="1"/>
    <xf numFmtId="0" fontId="32" fillId="0" borderId="0" xfId="2" applyFont="1" applyBorder="1" applyAlignment="1" applyProtection="1"/>
    <xf numFmtId="166" fontId="32" fillId="0" borderId="0" xfId="2" applyNumberFormat="1" applyFont="1" applyBorder="1" applyAlignment="1" applyProtection="1"/>
    <xf numFmtId="166" fontId="32" fillId="0" borderId="14" xfId="2" applyNumberFormat="1" applyFont="1" applyBorder="1" applyAlignment="1" applyProtection="1"/>
    <xf numFmtId="0" fontId="32" fillId="0" borderId="0" xfId="2" applyFont="1" applyAlignment="1">
      <alignment horizontal="left"/>
    </xf>
    <xf numFmtId="0" fontId="32" fillId="0" borderId="0" xfId="2" applyFont="1" applyAlignment="1">
      <alignment horizontal="center"/>
    </xf>
    <xf numFmtId="167" fontId="32" fillId="0" borderId="0" xfId="2" applyNumberFormat="1" applyFont="1" applyAlignment="1">
      <alignment vertical="center"/>
    </xf>
    <xf numFmtId="0" fontId="29" fillId="0" borderId="0" xfId="2" applyFont="1" applyAlignment="1" applyProtection="1">
      <alignment horizontal="left"/>
    </xf>
    <xf numFmtId="167" fontId="29" fillId="0" borderId="0" xfId="2" applyNumberFormat="1" applyFont="1" applyAlignment="1" applyProtection="1"/>
    <xf numFmtId="0" fontId="15" fillId="0" borderId="22" xfId="2" applyFont="1" applyBorder="1" applyAlignment="1" applyProtection="1">
      <alignment horizontal="center" vertical="center"/>
    </xf>
    <xf numFmtId="49" fontId="15" fillId="0" borderId="22" xfId="2" applyNumberFormat="1" applyFont="1" applyBorder="1" applyAlignment="1" applyProtection="1">
      <alignment horizontal="left" vertical="center" wrapText="1"/>
    </xf>
    <xf numFmtId="0" fontId="15" fillId="0" borderId="22" xfId="2" applyFont="1" applyBorder="1" applyAlignment="1" applyProtection="1">
      <alignment horizontal="left" vertical="center" wrapText="1"/>
    </xf>
    <xf numFmtId="0" fontId="15" fillId="0" borderId="22" xfId="2" applyFont="1" applyBorder="1" applyAlignment="1" applyProtection="1">
      <alignment horizontal="center" vertical="center" wrapText="1"/>
    </xf>
    <xf numFmtId="167" fontId="15" fillId="0" borderId="22" xfId="2" applyNumberFormat="1" applyFont="1" applyBorder="1" applyAlignment="1" applyProtection="1">
      <alignment vertical="center"/>
    </xf>
    <xf numFmtId="167" fontId="15" fillId="2" borderId="22" xfId="2" applyNumberFormat="1" applyFont="1" applyFill="1" applyBorder="1" applyAlignment="1" applyProtection="1">
      <alignment vertical="center"/>
      <protection locked="0"/>
    </xf>
    <xf numFmtId="0" fontId="1" fillId="0" borderId="22" xfId="2" applyFont="1" applyBorder="1" applyAlignment="1" applyProtection="1">
      <alignment vertical="center"/>
    </xf>
    <xf numFmtId="0" fontId="16" fillId="2" borderId="18" xfId="2" applyFont="1" applyFill="1" applyBorder="1" applyAlignment="1" applyProtection="1">
      <alignment horizontal="left" vertical="center"/>
      <protection locked="0"/>
    </xf>
    <xf numFmtId="0" fontId="16" fillId="0" borderId="0" xfId="2" applyFont="1" applyBorder="1" applyAlignment="1" applyProtection="1">
      <alignment horizontal="center" vertical="center"/>
    </xf>
    <xf numFmtId="166" fontId="16" fillId="0" borderId="0" xfId="2" applyNumberFormat="1" applyFont="1" applyBorder="1" applyAlignment="1" applyProtection="1">
      <alignment vertical="center"/>
    </xf>
    <xf numFmtId="166" fontId="16" fillId="0" borderId="14" xfId="2" applyNumberFormat="1" applyFont="1" applyBorder="1" applyAlignment="1" applyProtection="1">
      <alignment vertical="center"/>
    </xf>
    <xf numFmtId="0" fontId="15" fillId="0" borderId="0" xfId="2" applyFont="1" applyAlignment="1">
      <alignment horizontal="left" vertical="center"/>
    </xf>
    <xf numFmtId="4" fontId="1" fillId="0" borderId="0" xfId="2" applyNumberFormat="1" applyFont="1" applyAlignment="1">
      <alignment vertical="center"/>
    </xf>
    <xf numFmtId="167" fontId="1" fillId="0" borderId="0" xfId="2" applyNumberFormat="1" applyFont="1" applyAlignment="1">
      <alignment vertical="center"/>
    </xf>
    <xf numFmtId="0" fontId="33" fillId="0" borderId="0" xfId="2" applyFont="1" applyAlignment="1">
      <alignment vertical="center"/>
    </xf>
    <xf numFmtId="0" fontId="33" fillId="0" borderId="3" xfId="2" applyFont="1" applyBorder="1" applyAlignment="1" applyProtection="1">
      <alignment vertical="center"/>
    </xf>
    <xf numFmtId="0" fontId="33" fillId="0" borderId="0" xfId="2" applyFont="1" applyAlignment="1" applyProtection="1">
      <alignment vertical="center"/>
    </xf>
    <xf numFmtId="0" fontId="34" fillId="0" borderId="0" xfId="2" applyFont="1" applyAlignment="1" applyProtection="1">
      <alignment horizontal="left" vertical="center"/>
    </xf>
    <xf numFmtId="0" fontId="33" fillId="0" borderId="0" xfId="2" applyFont="1" applyAlignment="1" applyProtection="1">
      <alignment horizontal="left" vertical="center"/>
    </xf>
    <xf numFmtId="0" fontId="33" fillId="0" borderId="0" xfId="2" applyFont="1" applyAlignment="1" applyProtection="1">
      <alignment horizontal="left" vertical="center" wrapText="1"/>
    </xf>
    <xf numFmtId="167" fontId="33" fillId="0" borderId="0" xfId="2" applyNumberFormat="1" applyFont="1" applyAlignment="1" applyProtection="1">
      <alignment vertical="center"/>
    </xf>
    <xf numFmtId="0" fontId="33" fillId="0" borderId="0" xfId="2" applyFont="1" applyAlignment="1" applyProtection="1">
      <alignment vertical="center"/>
      <protection locked="0"/>
    </xf>
    <xf numFmtId="0" fontId="33" fillId="0" borderId="3" xfId="2" applyFont="1" applyBorder="1" applyAlignment="1">
      <alignment vertical="center"/>
    </xf>
    <xf numFmtId="0" fontId="33" fillId="0" borderId="18" xfId="2" applyFont="1" applyBorder="1" applyAlignment="1" applyProtection="1">
      <alignment vertical="center"/>
    </xf>
    <xf numFmtId="0" fontId="33" fillId="0" borderId="0" xfId="2" applyFont="1" applyBorder="1" applyAlignment="1" applyProtection="1">
      <alignment vertical="center"/>
    </xf>
    <xf numFmtId="0" fontId="33" fillId="0" borderId="14" xfId="2" applyFont="1" applyBorder="1" applyAlignment="1" applyProtection="1">
      <alignment vertical="center"/>
    </xf>
    <xf numFmtId="0" fontId="33" fillId="0" borderId="0" xfId="2" applyFont="1" applyAlignment="1">
      <alignment horizontal="left" vertical="center"/>
    </xf>
    <xf numFmtId="0" fontId="35" fillId="0" borderId="0" xfId="2" applyFont="1" applyAlignment="1">
      <alignment vertical="center"/>
    </xf>
    <xf numFmtId="0" fontId="35" fillId="0" borderId="3" xfId="2" applyFont="1" applyBorder="1" applyAlignment="1" applyProtection="1">
      <alignment vertical="center"/>
    </xf>
    <xf numFmtId="0" fontId="35" fillId="0" borderId="0" xfId="2" applyFont="1" applyAlignment="1" applyProtection="1">
      <alignment vertical="center"/>
    </xf>
    <xf numFmtId="0" fontId="35" fillId="0" borderId="0" xfId="2" applyFont="1" applyAlignment="1" applyProtection="1">
      <alignment horizontal="left" vertical="center"/>
    </xf>
    <xf numFmtId="0" fontId="35" fillId="0" borderId="0" xfId="2" applyFont="1" applyAlignment="1" applyProtection="1">
      <alignment horizontal="left" vertical="center" wrapText="1"/>
    </xf>
    <xf numFmtId="0" fontId="35" fillId="0" borderId="0" xfId="2" applyFont="1" applyAlignment="1" applyProtection="1">
      <alignment vertical="center"/>
      <protection locked="0"/>
    </xf>
    <xf numFmtId="0" fontId="35" fillId="0" borderId="3" xfId="2" applyFont="1" applyBorder="1" applyAlignment="1">
      <alignment vertical="center"/>
    </xf>
    <xf numFmtId="0" fontId="35" fillId="0" borderId="18" xfId="2" applyFont="1" applyBorder="1" applyAlignment="1" applyProtection="1">
      <alignment vertical="center"/>
    </xf>
    <xf numFmtId="0" fontId="35" fillId="0" borderId="0" xfId="2" applyFont="1" applyBorder="1" applyAlignment="1" applyProtection="1">
      <alignment vertical="center"/>
    </xf>
    <xf numFmtId="0" fontId="35" fillId="0" borderId="14" xfId="2" applyFont="1" applyBorder="1" applyAlignment="1" applyProtection="1">
      <alignment vertical="center"/>
    </xf>
    <xf numFmtId="0" fontId="35" fillId="0" borderId="0" xfId="2" applyFont="1" applyAlignment="1">
      <alignment horizontal="left" vertical="center"/>
    </xf>
    <xf numFmtId="0" fontId="36" fillId="0" borderId="0" xfId="2" applyFont="1" applyAlignment="1">
      <alignment vertical="center"/>
    </xf>
    <xf numFmtId="0" fontId="36" fillId="0" borderId="3" xfId="2" applyFont="1" applyBorder="1" applyAlignment="1" applyProtection="1">
      <alignment vertical="center"/>
    </xf>
    <xf numFmtId="0" fontId="36" fillId="0" borderId="0" xfId="2" applyFont="1" applyAlignment="1" applyProtection="1">
      <alignment vertical="center"/>
    </xf>
    <xf numFmtId="0" fontId="36" fillId="0" borderId="0" xfId="2" applyFont="1" applyAlignment="1" applyProtection="1">
      <alignment horizontal="left" vertical="center"/>
    </xf>
    <xf numFmtId="0" fontId="36" fillId="0" borderId="0" xfId="2" applyFont="1" applyAlignment="1" applyProtection="1">
      <alignment horizontal="left" vertical="center" wrapText="1"/>
    </xf>
    <xf numFmtId="167" fontId="36" fillId="0" borderId="0" xfId="2" applyNumberFormat="1" applyFont="1" applyAlignment="1" applyProtection="1">
      <alignment vertical="center"/>
    </xf>
    <xf numFmtId="0" fontId="36" fillId="0" borderId="0" xfId="2" applyFont="1" applyAlignment="1" applyProtection="1">
      <alignment vertical="center"/>
      <protection locked="0"/>
    </xf>
    <xf numFmtId="0" fontId="36" fillId="0" borderId="3" xfId="2" applyFont="1" applyBorder="1" applyAlignment="1">
      <alignment vertical="center"/>
    </xf>
    <xf numFmtId="0" fontId="36" fillId="0" borderId="18" xfId="2" applyFont="1" applyBorder="1" applyAlignment="1" applyProtection="1">
      <alignment vertical="center"/>
    </xf>
    <xf numFmtId="0" fontId="36" fillId="0" borderId="0" xfId="2" applyFont="1" applyBorder="1" applyAlignment="1" applyProtection="1">
      <alignment vertical="center"/>
    </xf>
    <xf numFmtId="0" fontId="36" fillId="0" borderId="14" xfId="2" applyFont="1" applyBorder="1" applyAlignment="1" applyProtection="1">
      <alignment vertical="center"/>
    </xf>
    <xf numFmtId="0" fontId="36" fillId="0" borderId="0" xfId="2" applyFont="1" applyAlignment="1">
      <alignment horizontal="left" vertical="center"/>
    </xf>
    <xf numFmtId="0" fontId="37" fillId="0" borderId="22" xfId="2" applyFont="1" applyBorder="1" applyAlignment="1" applyProtection="1">
      <alignment horizontal="center" vertical="center"/>
    </xf>
    <xf numFmtId="49" fontId="37" fillId="0" borderId="22" xfId="2" applyNumberFormat="1" applyFont="1" applyBorder="1" applyAlignment="1" applyProtection="1">
      <alignment horizontal="left" vertical="center" wrapText="1"/>
    </xf>
    <xf numFmtId="0" fontId="37" fillId="0" borderId="22" xfId="2" applyFont="1" applyBorder="1" applyAlignment="1" applyProtection="1">
      <alignment horizontal="left" vertical="center" wrapText="1"/>
    </xf>
    <xf numFmtId="0" fontId="37" fillId="0" borderId="22" xfId="2" applyFont="1" applyBorder="1" applyAlignment="1" applyProtection="1">
      <alignment horizontal="center" vertical="center" wrapText="1"/>
    </xf>
    <xf numFmtId="167" fontId="37" fillId="0" borderId="22" xfId="2" applyNumberFormat="1" applyFont="1" applyBorder="1" applyAlignment="1" applyProtection="1">
      <alignment vertical="center"/>
    </xf>
    <xf numFmtId="167" fontId="37" fillId="2" borderId="22" xfId="2" applyNumberFormat="1" applyFont="1" applyFill="1" applyBorder="1" applyAlignment="1" applyProtection="1">
      <alignment vertical="center"/>
      <protection locked="0"/>
    </xf>
    <xf numFmtId="0" fontId="38" fillId="0" borderId="22" xfId="2" applyFont="1" applyBorder="1" applyAlignment="1" applyProtection="1">
      <alignment vertical="center"/>
    </xf>
    <xf numFmtId="0" fontId="38" fillId="0" borderId="3" xfId="2" applyFont="1" applyBorder="1" applyAlignment="1">
      <alignment vertical="center"/>
    </xf>
    <xf numFmtId="0" fontId="37" fillId="2" borderId="18" xfId="2" applyFont="1" applyFill="1" applyBorder="1" applyAlignment="1" applyProtection="1">
      <alignment horizontal="left" vertical="center"/>
      <protection locked="0"/>
    </xf>
    <xf numFmtId="0" fontId="37" fillId="0" borderId="0" xfId="2" applyFont="1" applyBorder="1" applyAlignment="1" applyProtection="1">
      <alignment horizontal="center" vertical="center"/>
    </xf>
    <xf numFmtId="0" fontId="36" fillId="0" borderId="19" xfId="2" applyFont="1" applyBorder="1" applyAlignment="1" applyProtection="1">
      <alignment vertical="center"/>
    </xf>
    <xf numFmtId="0" fontId="36" fillId="0" borderId="20" xfId="2" applyFont="1" applyBorder="1" applyAlignment="1" applyProtection="1">
      <alignment vertical="center"/>
    </xf>
    <xf numFmtId="0" fontId="36" fillId="0" borderId="21" xfId="2" applyFont="1" applyBorder="1" applyAlignment="1" applyProtection="1">
      <alignment vertical="center"/>
    </xf>
    <xf numFmtId="0" fontId="41" fillId="0" borderId="23" xfId="2" applyFont="1" applyBorder="1" applyProtection="1"/>
    <xf numFmtId="1" fontId="42" fillId="5" borderId="23" xfId="2" applyNumberFormat="1" applyFont="1" applyFill="1" applyBorder="1" applyAlignment="1" applyProtection="1">
      <alignment horizontal="center" vertical="center"/>
    </xf>
    <xf numFmtId="0" fontId="43" fillId="5" borderId="23" xfId="2" applyFont="1" applyFill="1" applyBorder="1" applyAlignment="1" applyProtection="1">
      <alignment horizontal="center" vertical="center" wrapText="1"/>
    </xf>
    <xf numFmtId="0" fontId="44" fillId="5" borderId="23" xfId="2" applyFont="1" applyFill="1" applyBorder="1" applyAlignment="1" applyProtection="1">
      <alignment horizontal="center" vertical="center" wrapText="1"/>
    </xf>
    <xf numFmtId="0" fontId="45" fillId="5" borderId="23" xfId="2" applyFont="1" applyFill="1" applyBorder="1" applyAlignment="1" applyProtection="1">
      <alignment horizontal="center" vertical="center" wrapText="1"/>
    </xf>
    <xf numFmtId="0" fontId="46" fillId="5" borderId="23" xfId="2" applyFont="1" applyFill="1" applyBorder="1" applyAlignment="1" applyProtection="1">
      <alignment horizontal="center" vertical="center" wrapText="1"/>
    </xf>
    <xf numFmtId="167" fontId="46" fillId="5" borderId="23" xfId="2" applyNumberFormat="1" applyFont="1" applyFill="1" applyBorder="1" applyAlignment="1" applyProtection="1">
      <alignment horizontal="center" vertical="center" wrapText="1"/>
    </xf>
    <xf numFmtId="4" fontId="42" fillId="5" borderId="23" xfId="2" applyNumberFormat="1" applyFont="1" applyFill="1" applyBorder="1" applyAlignment="1" applyProtection="1">
      <alignment horizontal="center" vertical="center" wrapText="1"/>
    </xf>
    <xf numFmtId="4" fontId="46" fillId="5" borderId="23" xfId="2" applyNumberFormat="1" applyFont="1" applyFill="1" applyBorder="1" applyAlignment="1" applyProtection="1">
      <alignment horizontal="center" vertical="center" wrapText="1"/>
    </xf>
    <xf numFmtId="1" fontId="47" fillId="6" borderId="23" xfId="2" applyNumberFormat="1" applyFont="1" applyFill="1" applyBorder="1" applyAlignment="1" applyProtection="1">
      <alignment horizontal="center"/>
    </xf>
    <xf numFmtId="0" fontId="47" fillId="6" borderId="23" xfId="2" applyFont="1" applyFill="1" applyBorder="1" applyAlignment="1" applyProtection="1">
      <alignment horizontal="center" vertical="center"/>
    </xf>
    <xf numFmtId="0" fontId="48" fillId="6" borderId="23" xfId="2" applyFont="1" applyFill="1" applyBorder="1" applyAlignment="1" applyProtection="1">
      <alignment horizontal="center" vertical="center"/>
    </xf>
    <xf numFmtId="0" fontId="45" fillId="6" borderId="23" xfId="2" applyFont="1" applyFill="1" applyBorder="1" applyAlignment="1" applyProtection="1">
      <alignment horizontal="left" vertical="center" wrapText="1"/>
    </xf>
    <xf numFmtId="167" fontId="48" fillId="6" borderId="23" xfId="2" applyNumberFormat="1" applyFont="1" applyFill="1" applyBorder="1" applyAlignment="1" applyProtection="1">
      <alignment horizontal="right" vertical="center"/>
    </xf>
    <xf numFmtId="4" fontId="49" fillId="6" borderId="23" xfId="2" applyNumberFormat="1" applyFont="1" applyFill="1" applyBorder="1" applyAlignment="1" applyProtection="1">
      <alignment horizontal="center" vertical="center"/>
    </xf>
    <xf numFmtId="168" fontId="49" fillId="6" borderId="23" xfId="2" applyNumberFormat="1" applyFont="1" applyFill="1" applyBorder="1" applyAlignment="1" applyProtection="1">
      <alignment vertical="center"/>
    </xf>
    <xf numFmtId="168" fontId="45" fillId="6" borderId="23" xfId="2" applyNumberFormat="1" applyFont="1" applyFill="1" applyBorder="1" applyAlignment="1" applyProtection="1">
      <alignment vertical="center"/>
    </xf>
    <xf numFmtId="1" fontId="50" fillId="0" borderId="23" xfId="2" applyNumberFormat="1" applyFont="1" applyBorder="1" applyAlignment="1" applyProtection="1">
      <alignment horizontal="center"/>
    </xf>
    <xf numFmtId="0" fontId="50" fillId="0" borderId="23" xfId="2" applyFont="1" applyBorder="1" applyAlignment="1" applyProtection="1">
      <alignment horizontal="center"/>
    </xf>
    <xf numFmtId="0" fontId="41" fillId="0" borderId="23" xfId="2" applyFont="1" applyBorder="1" applyAlignment="1" applyProtection="1">
      <alignment horizontal="center"/>
    </xf>
    <xf numFmtId="0" fontId="50" fillId="0" borderId="23" xfId="2" applyFont="1" applyBorder="1" applyAlignment="1" applyProtection="1">
      <alignment horizontal="left" wrapText="1"/>
    </xf>
    <xf numFmtId="167" fontId="41" fillId="0" borderId="23" xfId="2" applyNumberFormat="1" applyFont="1" applyBorder="1" applyAlignment="1" applyProtection="1">
      <alignment horizontal="right"/>
    </xf>
    <xf numFmtId="0" fontId="41" fillId="7" borderId="23" xfId="2" applyFont="1" applyFill="1" applyBorder="1" applyProtection="1">
      <protection locked="0"/>
    </xf>
    <xf numFmtId="0" fontId="41" fillId="0" borderId="23" xfId="2" applyFont="1" applyBorder="1" applyProtection="1">
      <protection locked="0"/>
    </xf>
    <xf numFmtId="0" fontId="51" fillId="0" borderId="0" xfId="2" applyFont="1" applyProtection="1"/>
    <xf numFmtId="49" fontId="50" fillId="0" borderId="23" xfId="2" applyNumberFormat="1" applyFont="1" applyBorder="1" applyAlignment="1" applyProtection="1">
      <alignment horizontal="center" vertical="center" wrapText="1"/>
    </xf>
    <xf numFmtId="0" fontId="50" fillId="0" borderId="23" xfId="2" applyFont="1" applyBorder="1" applyProtection="1"/>
    <xf numFmtId="4" fontId="50" fillId="0" borderId="23" xfId="2" applyNumberFormat="1" applyFont="1" applyBorder="1" applyAlignment="1" applyProtection="1">
      <alignment horizontal="right" vertical="top"/>
    </xf>
    <xf numFmtId="4" fontId="50" fillId="7" borderId="23" xfId="2" applyNumberFormat="1" applyFont="1" applyFill="1" applyBorder="1" applyAlignment="1" applyProtection="1">
      <alignment horizontal="right" vertical="top"/>
      <protection locked="0"/>
    </xf>
    <xf numFmtId="0" fontId="50" fillId="8" borderId="23" xfId="2" applyFont="1" applyFill="1" applyBorder="1" applyProtection="1"/>
    <xf numFmtId="49" fontId="50" fillId="8" borderId="23" xfId="2" applyNumberFormat="1" applyFont="1" applyFill="1" applyBorder="1" applyAlignment="1" applyProtection="1">
      <alignment vertical="center" wrapText="1"/>
    </xf>
    <xf numFmtId="0" fontId="41" fillId="8" borderId="23" xfId="2" applyFont="1" applyFill="1" applyBorder="1" applyProtection="1"/>
    <xf numFmtId="49" fontId="50" fillId="0" borderId="23" xfId="2" applyNumberFormat="1" applyFont="1" applyBorder="1" applyAlignment="1" applyProtection="1">
      <alignment vertical="center" wrapText="1"/>
    </xf>
    <xf numFmtId="0" fontId="50" fillId="0" borderId="23" xfId="2" applyFont="1" applyBorder="1" applyAlignment="1" applyProtection="1">
      <alignment horizontal="center" vertical="top" wrapText="1"/>
    </xf>
    <xf numFmtId="4" fontId="50" fillId="0" borderId="23" xfId="2" applyNumberFormat="1" applyFont="1" applyBorder="1" applyAlignment="1" applyProtection="1">
      <alignment horizontal="right"/>
    </xf>
    <xf numFmtId="0" fontId="50" fillId="0" borderId="23" xfId="2" applyFont="1" applyBorder="1" applyAlignment="1" applyProtection="1">
      <alignment wrapText="1"/>
    </xf>
    <xf numFmtId="0" fontId="41" fillId="0" borderId="23" xfId="2" applyFont="1" applyBorder="1" applyAlignment="1" applyProtection="1">
      <alignment horizontal="left" wrapText="1"/>
    </xf>
    <xf numFmtId="0" fontId="50" fillId="0" borderId="0" xfId="2" applyFont="1" applyAlignment="1" applyProtection="1">
      <alignment horizontal="center" vertical="top" wrapText="1"/>
    </xf>
    <xf numFmtId="49" fontId="50" fillId="0" borderId="23" xfId="2" applyNumberFormat="1" applyFont="1" applyBorder="1" applyAlignment="1" applyProtection="1">
      <alignment horizontal="center" vertical="center"/>
    </xf>
    <xf numFmtId="49" fontId="50" fillId="0" borderId="23" xfId="2" applyNumberFormat="1" applyFont="1" applyBorder="1" applyAlignment="1" applyProtection="1">
      <alignment horizontal="center" vertical="top" wrapText="1"/>
    </xf>
    <xf numFmtId="4" fontId="50" fillId="0" borderId="23" xfId="2" applyNumberFormat="1" applyFont="1" applyBorder="1" applyProtection="1"/>
    <xf numFmtId="4" fontId="50" fillId="7" borderId="23" xfId="2" applyNumberFormat="1" applyFont="1" applyFill="1" applyBorder="1" applyProtection="1">
      <protection locked="0"/>
    </xf>
    <xf numFmtId="4" fontId="50" fillId="8" borderId="23" xfId="2" applyNumberFormat="1" applyFont="1" applyFill="1" applyBorder="1" applyProtection="1"/>
    <xf numFmtId="2" fontId="50" fillId="0" borderId="23" xfId="2" applyNumberFormat="1" applyFont="1" applyBorder="1" applyProtection="1"/>
    <xf numFmtId="4" fontId="17" fillId="0" borderId="0" xfId="2" applyNumberFormat="1" applyFont="1" applyBorder="1" applyAlignment="1" applyProtection="1">
      <alignment horizontal="right" vertical="center"/>
    </xf>
    <xf numFmtId="4" fontId="17" fillId="0" borderId="0" xfId="2" applyNumberFormat="1" applyFont="1" applyBorder="1" applyAlignment="1" applyProtection="1">
      <alignment vertical="center"/>
    </xf>
    <xf numFmtId="0" fontId="21" fillId="0" borderId="0" xfId="2" applyFont="1" applyBorder="1" applyAlignment="1" applyProtection="1">
      <alignment horizontal="left" vertical="center" wrapText="1"/>
    </xf>
    <xf numFmtId="4" fontId="22" fillId="0" borderId="0" xfId="2" applyNumberFormat="1" applyFont="1" applyBorder="1" applyAlignment="1" applyProtection="1">
      <alignment vertical="center"/>
    </xf>
    <xf numFmtId="165" fontId="7" fillId="0" borderId="0" xfId="2" applyNumberFormat="1" applyFont="1" applyBorder="1" applyAlignment="1" applyProtection="1">
      <alignment horizontal="left" vertical="center"/>
    </xf>
    <xf numFmtId="0" fontId="7" fillId="0" borderId="0" xfId="2" applyFont="1" applyBorder="1" applyAlignment="1" applyProtection="1">
      <alignment vertical="center" wrapText="1"/>
    </xf>
    <xf numFmtId="0" fontId="14" fillId="0" borderId="11" xfId="2" applyFont="1" applyBorder="1" applyAlignment="1">
      <alignment horizontal="center" vertical="center"/>
    </xf>
    <xf numFmtId="0" fontId="15" fillId="4" borderId="6" xfId="2" applyFont="1" applyFill="1" applyBorder="1" applyAlignment="1" applyProtection="1">
      <alignment horizontal="center" vertical="center"/>
    </xf>
    <xf numFmtId="0" fontId="15" fillId="4" borderId="7" xfId="2" applyFont="1" applyFill="1" applyBorder="1" applyAlignment="1" applyProtection="1">
      <alignment horizontal="center" vertical="center"/>
    </xf>
    <xf numFmtId="0" fontId="15" fillId="4" borderId="7" xfId="2" applyFont="1" applyFill="1" applyBorder="1" applyAlignment="1" applyProtection="1">
      <alignment horizontal="right" vertical="center"/>
    </xf>
    <xf numFmtId="0" fontId="15" fillId="4" borderId="8" xfId="2" applyFont="1" applyFill="1" applyBorder="1" applyAlignment="1" applyProtection="1">
      <alignment horizontal="center" vertical="center"/>
    </xf>
    <xf numFmtId="164" fontId="6" fillId="0" borderId="0" xfId="2" applyNumberFormat="1" applyFont="1" applyBorder="1" applyAlignment="1" applyProtection="1">
      <alignment horizontal="left" vertical="center"/>
    </xf>
    <xf numFmtId="4" fontId="11" fillId="0" borderId="0" xfId="2" applyNumberFormat="1" applyFont="1" applyBorder="1" applyAlignment="1" applyProtection="1">
      <alignment vertical="center"/>
    </xf>
    <xf numFmtId="0" fontId="12" fillId="3" borderId="7" xfId="2" applyFont="1" applyFill="1" applyBorder="1" applyAlignment="1" applyProtection="1">
      <alignment horizontal="left" vertical="center"/>
    </xf>
    <xf numFmtId="4" fontId="12" fillId="3" borderId="8" xfId="2" applyNumberFormat="1" applyFont="1" applyFill="1" applyBorder="1" applyAlignment="1" applyProtection="1">
      <alignment vertical="center"/>
    </xf>
    <xf numFmtId="0" fontId="9" fillId="0" borderId="0" xfId="2" applyFont="1" applyBorder="1" applyAlignment="1" applyProtection="1">
      <alignment horizontal="left" vertical="center" wrapText="1"/>
    </xf>
    <xf numFmtId="0" fontId="1" fillId="0" borderId="0" xfId="2" applyBorder="1"/>
    <xf numFmtId="0" fontId="7" fillId="0" borderId="0" xfId="2" applyFont="1" applyBorder="1" applyAlignment="1" applyProtection="1">
      <alignment horizontal="left" vertical="center"/>
    </xf>
    <xf numFmtId="0" fontId="8" fillId="0" borderId="0" xfId="2" applyFont="1" applyBorder="1" applyAlignment="1">
      <alignment horizontal="left" vertical="top" wrapText="1"/>
    </xf>
    <xf numFmtId="0" fontId="9" fillId="0" borderId="0" xfId="2" applyFont="1" applyBorder="1" applyAlignment="1" applyProtection="1">
      <alignment horizontal="left" vertical="top" wrapText="1"/>
    </xf>
    <xf numFmtId="49" fontId="7" fillId="2" borderId="0" xfId="2" applyNumberFormat="1" applyFont="1" applyFill="1" applyBorder="1" applyAlignment="1" applyProtection="1">
      <alignment horizontal="left" vertical="center"/>
      <protection locked="0"/>
    </xf>
    <xf numFmtId="0" fontId="7" fillId="0" borderId="0" xfId="2" applyFont="1" applyBorder="1" applyAlignment="1" applyProtection="1">
      <alignment horizontal="left" vertical="center" wrapText="1"/>
    </xf>
    <xf numFmtId="4" fontId="10" fillId="0" borderId="5" xfId="2" applyNumberFormat="1" applyFont="1" applyBorder="1" applyAlignment="1" applyProtection="1">
      <alignment vertical="center"/>
    </xf>
    <xf numFmtId="0" fontId="6" fillId="0" borderId="0" xfId="2" applyFont="1" applyBorder="1" applyAlignment="1" applyProtection="1">
      <alignment horizontal="right" vertical="center"/>
    </xf>
    <xf numFmtId="0" fontId="9" fillId="0" borderId="0" xfId="2" applyFont="1" applyBorder="1" applyAlignment="1">
      <alignment horizontal="left" vertical="center" wrapText="1"/>
    </xf>
    <xf numFmtId="0" fontId="7" fillId="2" borderId="0" xfId="2" applyFont="1" applyFill="1" applyBorder="1" applyAlignment="1" applyProtection="1">
      <alignment horizontal="left" vertical="center"/>
      <protection locked="0"/>
    </xf>
    <xf numFmtId="0" fontId="7" fillId="0" borderId="0" xfId="2" applyFont="1" applyBorder="1" applyAlignment="1">
      <alignment horizontal="left" vertical="center" wrapText="1"/>
    </xf>
    <xf numFmtId="0" fontId="39" fillId="0" borderId="23" xfId="2" applyFont="1" applyBorder="1" applyAlignment="1" applyProtection="1">
      <alignment horizontal="left" vertical="center"/>
    </xf>
  </cellXfs>
  <cellStyles count="3">
    <cellStyle name="Excel Built-in Normal" xfId="2" xr:uid="{00000000-0005-0000-0000-000000000000}"/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EBEBE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2D2D2"/>
      <rgbColor rgb="00000080"/>
      <rgbColor rgb="00FF00FF"/>
      <rgbColor rgb="00FFFF00"/>
      <rgbColor rgb="0000FFFF"/>
      <rgbColor rgb="00800080"/>
      <rgbColor rgb="0096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505050"/>
      <rgbColor rgb="00464646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97"/>
  <sheetViews>
    <sheetView showGridLines="0" workbookViewId="0"/>
  </sheetViews>
  <sheetFormatPr defaultColWidth="7.140625" defaultRowHeight="11.25"/>
  <cols>
    <col min="1" max="1" width="6.7109375" style="1" customWidth="1"/>
    <col min="2" max="2" width="1.28515625" style="1" customWidth="1"/>
    <col min="3" max="3" width="3.28515625" style="1" customWidth="1"/>
    <col min="4" max="33" width="2.140625" style="1" customWidth="1"/>
    <col min="34" max="34" width="2.7109375" style="1" customWidth="1"/>
    <col min="35" max="35" width="25.42578125" style="1" customWidth="1"/>
    <col min="36" max="37" width="2" style="1" customWidth="1"/>
    <col min="38" max="38" width="6.7109375" style="1" customWidth="1"/>
    <col min="39" max="39" width="2.7109375" style="1" customWidth="1"/>
    <col min="40" max="40" width="10.7109375" style="1" customWidth="1"/>
    <col min="41" max="41" width="6" style="1" customWidth="1"/>
    <col min="42" max="42" width="3.28515625" style="1" customWidth="1"/>
    <col min="43" max="43" width="0" style="1" hidden="1" customWidth="1"/>
    <col min="44" max="44" width="11" style="1" customWidth="1"/>
    <col min="45" max="56" width="0" style="1" hidden="1" customWidth="1"/>
    <col min="57" max="57" width="53.28515625" style="1" customWidth="1"/>
    <col min="58" max="70" width="7.140625" style="1"/>
    <col min="71" max="91" width="0" style="1" hidden="1" customWidth="1"/>
    <col min="92" max="16384" width="7.140625" style="1"/>
  </cols>
  <sheetData>
    <row r="1" spans="1:74">
      <c r="A1" s="2" t="s">
        <v>0</v>
      </c>
      <c r="AZ1" s="2"/>
      <c r="BA1" s="2" t="s">
        <v>1</v>
      </c>
      <c r="BB1" s="2" t="s">
        <v>2</v>
      </c>
      <c r="BT1" s="2" t="s">
        <v>3</v>
      </c>
      <c r="BU1" s="2" t="s">
        <v>3</v>
      </c>
      <c r="BV1" s="2" t="s">
        <v>4</v>
      </c>
    </row>
    <row r="2" spans="1:74" ht="36.950000000000003" customHeight="1">
      <c r="AR2" s="319"/>
      <c r="AS2" s="319"/>
      <c r="AT2" s="319"/>
      <c r="AU2" s="319"/>
      <c r="AV2" s="319"/>
      <c r="AW2" s="319"/>
      <c r="AX2" s="319"/>
      <c r="AY2" s="319"/>
      <c r="AZ2" s="319"/>
      <c r="BA2" s="319"/>
      <c r="BB2" s="319"/>
      <c r="BC2" s="319"/>
      <c r="BD2" s="319"/>
      <c r="BE2" s="319"/>
      <c r="BS2" s="3" t="s">
        <v>5</v>
      </c>
      <c r="BT2" s="3" t="s">
        <v>6</v>
      </c>
    </row>
    <row r="3" spans="1:74" ht="6.95" customHeight="1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6"/>
      <c r="BS3" s="3" t="s">
        <v>5</v>
      </c>
      <c r="BT3" s="3" t="s">
        <v>6</v>
      </c>
    </row>
    <row r="4" spans="1:74" ht="24.95" customHeight="1">
      <c r="B4" s="7"/>
      <c r="C4" s="8"/>
      <c r="D4" s="9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6"/>
      <c r="AS4" s="10" t="s">
        <v>8</v>
      </c>
      <c r="BE4" s="11" t="s">
        <v>9</v>
      </c>
      <c r="BS4" s="3" t="s">
        <v>5</v>
      </c>
    </row>
    <row r="5" spans="1:74" ht="12" customHeight="1">
      <c r="B5" s="7"/>
      <c r="C5" s="8"/>
      <c r="D5" s="12" t="s">
        <v>10</v>
      </c>
      <c r="E5" s="8"/>
      <c r="F5" s="8"/>
      <c r="G5" s="8"/>
      <c r="H5" s="8"/>
      <c r="I5" s="8"/>
      <c r="J5" s="8"/>
      <c r="K5" s="320" t="s">
        <v>11</v>
      </c>
      <c r="L5" s="320"/>
      <c r="M5" s="320"/>
      <c r="N5" s="320"/>
      <c r="O5" s="320"/>
      <c r="P5" s="320"/>
      <c r="Q5" s="320"/>
      <c r="R5" s="320"/>
      <c r="S5" s="320"/>
      <c r="T5" s="320"/>
      <c r="U5" s="320"/>
      <c r="V5" s="320"/>
      <c r="W5" s="320"/>
      <c r="X5" s="320"/>
      <c r="Y5" s="320"/>
      <c r="Z5" s="320"/>
      <c r="AA5" s="320"/>
      <c r="AB5" s="320"/>
      <c r="AC5" s="320"/>
      <c r="AD5" s="320"/>
      <c r="AE5" s="320"/>
      <c r="AF5" s="320"/>
      <c r="AG5" s="320"/>
      <c r="AH5" s="320"/>
      <c r="AI5" s="320"/>
      <c r="AJ5" s="320"/>
      <c r="AK5" s="320"/>
      <c r="AL5" s="320"/>
      <c r="AM5" s="320"/>
      <c r="AN5" s="320"/>
      <c r="AO5" s="320"/>
      <c r="AP5" s="8"/>
      <c r="AQ5" s="8"/>
      <c r="AR5" s="6"/>
      <c r="BE5" s="321" t="s">
        <v>12</v>
      </c>
      <c r="BS5" s="3" t="s">
        <v>5</v>
      </c>
    </row>
    <row r="6" spans="1:74" ht="36.950000000000003" customHeight="1">
      <c r="B6" s="7"/>
      <c r="C6" s="8"/>
      <c r="D6" s="13" t="s">
        <v>13</v>
      </c>
      <c r="E6" s="8"/>
      <c r="F6" s="8"/>
      <c r="G6" s="8"/>
      <c r="H6" s="8"/>
      <c r="I6" s="8"/>
      <c r="J6" s="8"/>
      <c r="K6" s="322" t="s">
        <v>14</v>
      </c>
      <c r="L6" s="322"/>
      <c r="M6" s="322"/>
      <c r="N6" s="322"/>
      <c r="O6" s="322"/>
      <c r="P6" s="322"/>
      <c r="Q6" s="322"/>
      <c r="R6" s="322"/>
      <c r="S6" s="322"/>
      <c r="T6" s="322"/>
      <c r="U6" s="322"/>
      <c r="V6" s="322"/>
      <c r="W6" s="322"/>
      <c r="X6" s="322"/>
      <c r="Y6" s="322"/>
      <c r="Z6" s="322"/>
      <c r="AA6" s="322"/>
      <c r="AB6" s="322"/>
      <c r="AC6" s="322"/>
      <c r="AD6" s="322"/>
      <c r="AE6" s="322"/>
      <c r="AF6" s="322"/>
      <c r="AG6" s="322"/>
      <c r="AH6" s="322"/>
      <c r="AI6" s="322"/>
      <c r="AJ6" s="322"/>
      <c r="AK6" s="322"/>
      <c r="AL6" s="322"/>
      <c r="AM6" s="322"/>
      <c r="AN6" s="322"/>
      <c r="AO6" s="322"/>
      <c r="AP6" s="8"/>
      <c r="AQ6" s="8"/>
      <c r="AR6" s="6"/>
      <c r="BE6" s="321"/>
      <c r="BS6" s="3" t="s">
        <v>5</v>
      </c>
    </row>
    <row r="7" spans="1:74" ht="12" customHeight="1">
      <c r="B7" s="7"/>
      <c r="C7" s="8"/>
      <c r="D7" s="14" t="s">
        <v>15</v>
      </c>
      <c r="E7" s="8"/>
      <c r="F7" s="8"/>
      <c r="G7" s="8"/>
      <c r="H7" s="8"/>
      <c r="I7" s="8"/>
      <c r="J7" s="8"/>
      <c r="K7" s="15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14" t="s">
        <v>16</v>
      </c>
      <c r="AL7" s="8"/>
      <c r="AM7" s="8"/>
      <c r="AN7" s="15"/>
      <c r="AO7" s="8"/>
      <c r="AP7" s="8"/>
      <c r="AQ7" s="8"/>
      <c r="AR7" s="6"/>
      <c r="BE7" s="321"/>
      <c r="BS7" s="3" t="s">
        <v>5</v>
      </c>
    </row>
    <row r="8" spans="1:74" ht="12" customHeight="1">
      <c r="B8" s="7"/>
      <c r="C8" s="8"/>
      <c r="D8" s="14" t="s">
        <v>17</v>
      </c>
      <c r="E8" s="8"/>
      <c r="F8" s="8"/>
      <c r="G8" s="8"/>
      <c r="H8" s="8"/>
      <c r="I8" s="8"/>
      <c r="J8" s="8"/>
      <c r="K8" s="15" t="s">
        <v>18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14" t="s">
        <v>19</v>
      </c>
      <c r="AL8" s="8"/>
      <c r="AM8" s="8"/>
      <c r="AN8" s="16" t="s">
        <v>20</v>
      </c>
      <c r="AO8" s="8"/>
      <c r="AP8" s="8"/>
      <c r="AQ8" s="8"/>
      <c r="AR8" s="6"/>
      <c r="BE8" s="321"/>
      <c r="BS8" s="3" t="s">
        <v>5</v>
      </c>
    </row>
    <row r="9" spans="1:74" ht="14.45" customHeight="1"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6"/>
      <c r="BE9" s="321"/>
      <c r="BS9" s="3" t="s">
        <v>5</v>
      </c>
    </row>
    <row r="10" spans="1:74" ht="12" customHeight="1">
      <c r="B10" s="7"/>
      <c r="C10" s="8"/>
      <c r="D10" s="14" t="s">
        <v>21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14" t="s">
        <v>22</v>
      </c>
      <c r="AL10" s="8"/>
      <c r="AM10" s="8"/>
      <c r="AN10" s="15"/>
      <c r="AO10" s="8"/>
      <c r="AP10" s="8"/>
      <c r="AQ10" s="8"/>
      <c r="AR10" s="6"/>
      <c r="BE10" s="321"/>
      <c r="BS10" s="3" t="s">
        <v>5</v>
      </c>
    </row>
    <row r="11" spans="1:74" ht="18.399999999999999" customHeight="1">
      <c r="B11" s="7"/>
      <c r="C11" s="8"/>
      <c r="D11" s="8"/>
      <c r="E11" s="15" t="s">
        <v>23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14" t="s">
        <v>24</v>
      </c>
      <c r="AL11" s="8"/>
      <c r="AM11" s="8"/>
      <c r="AN11" s="15"/>
      <c r="AO11" s="8"/>
      <c r="AP11" s="8"/>
      <c r="AQ11" s="8"/>
      <c r="AR11" s="6"/>
      <c r="BE11" s="321"/>
      <c r="BS11" s="3" t="s">
        <v>5</v>
      </c>
    </row>
    <row r="12" spans="1:74" ht="6.95" customHeight="1"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6"/>
      <c r="BE12" s="321"/>
      <c r="BS12" s="3" t="s">
        <v>5</v>
      </c>
    </row>
    <row r="13" spans="1:74" ht="12" customHeight="1">
      <c r="B13" s="7"/>
      <c r="C13" s="8"/>
      <c r="D13" s="14" t="s">
        <v>25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14" t="s">
        <v>22</v>
      </c>
      <c r="AL13" s="8"/>
      <c r="AM13" s="8"/>
      <c r="AN13" s="17" t="s">
        <v>26</v>
      </c>
      <c r="AO13" s="8"/>
      <c r="AP13" s="8"/>
      <c r="AQ13" s="8"/>
      <c r="AR13" s="6"/>
      <c r="BE13" s="321"/>
      <c r="BS13" s="3" t="s">
        <v>5</v>
      </c>
    </row>
    <row r="14" spans="1:74" ht="12.75">
      <c r="B14" s="7"/>
      <c r="C14" s="8"/>
      <c r="D14" s="8"/>
      <c r="E14" s="323" t="s">
        <v>26</v>
      </c>
      <c r="F14" s="323"/>
      <c r="G14" s="323"/>
      <c r="H14" s="323"/>
      <c r="I14" s="323"/>
      <c r="J14" s="323"/>
      <c r="K14" s="323"/>
      <c r="L14" s="323"/>
      <c r="M14" s="323"/>
      <c r="N14" s="323"/>
      <c r="O14" s="323"/>
      <c r="P14" s="323"/>
      <c r="Q14" s="323"/>
      <c r="R14" s="323"/>
      <c r="S14" s="323"/>
      <c r="T14" s="323"/>
      <c r="U14" s="323"/>
      <c r="V14" s="323"/>
      <c r="W14" s="323"/>
      <c r="X14" s="323"/>
      <c r="Y14" s="323"/>
      <c r="Z14" s="323"/>
      <c r="AA14" s="323"/>
      <c r="AB14" s="323"/>
      <c r="AC14" s="323"/>
      <c r="AD14" s="323"/>
      <c r="AE14" s="323"/>
      <c r="AF14" s="323"/>
      <c r="AG14" s="323"/>
      <c r="AH14" s="323"/>
      <c r="AI14" s="323"/>
      <c r="AJ14" s="323"/>
      <c r="AK14" s="14" t="s">
        <v>24</v>
      </c>
      <c r="AL14" s="8"/>
      <c r="AM14" s="8"/>
      <c r="AN14" s="17" t="s">
        <v>26</v>
      </c>
      <c r="AO14" s="8"/>
      <c r="AP14" s="8"/>
      <c r="AQ14" s="8"/>
      <c r="AR14" s="6"/>
      <c r="BE14" s="321"/>
      <c r="BS14" s="3" t="s">
        <v>5</v>
      </c>
    </row>
    <row r="15" spans="1:74" ht="6.95" customHeight="1">
      <c r="B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6"/>
      <c r="BE15" s="321"/>
      <c r="BS15" s="3" t="s">
        <v>3</v>
      </c>
    </row>
    <row r="16" spans="1:74" ht="12" customHeight="1">
      <c r="B16" s="7"/>
      <c r="C16" s="8"/>
      <c r="D16" s="14" t="s">
        <v>27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14" t="s">
        <v>22</v>
      </c>
      <c r="AL16" s="8"/>
      <c r="AM16" s="8"/>
      <c r="AN16" s="15"/>
      <c r="AO16" s="8"/>
      <c r="AP16" s="8"/>
      <c r="AQ16" s="8"/>
      <c r="AR16" s="6"/>
      <c r="BE16" s="321"/>
      <c r="BS16" s="3" t="s">
        <v>3</v>
      </c>
    </row>
    <row r="17" spans="1:71" ht="18.399999999999999" customHeight="1">
      <c r="B17" s="7"/>
      <c r="C17" s="8"/>
      <c r="D17" s="8"/>
      <c r="E17" s="15" t="s">
        <v>28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14" t="s">
        <v>24</v>
      </c>
      <c r="AL17" s="8"/>
      <c r="AM17" s="8"/>
      <c r="AN17" s="15"/>
      <c r="AO17" s="8"/>
      <c r="AP17" s="8"/>
      <c r="AQ17" s="8"/>
      <c r="AR17" s="6"/>
      <c r="BE17" s="321"/>
      <c r="BS17" s="3" t="s">
        <v>29</v>
      </c>
    </row>
    <row r="18" spans="1:71" ht="6.95" customHeight="1"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6"/>
      <c r="BE18" s="321"/>
      <c r="BS18" s="3" t="s">
        <v>30</v>
      </c>
    </row>
    <row r="19" spans="1:71" ht="12" customHeight="1">
      <c r="B19" s="7"/>
      <c r="C19" s="8"/>
      <c r="D19" s="14" t="s">
        <v>31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14" t="s">
        <v>22</v>
      </c>
      <c r="AL19" s="8"/>
      <c r="AM19" s="8"/>
      <c r="AN19" s="15"/>
      <c r="AO19" s="8"/>
      <c r="AP19" s="8"/>
      <c r="AQ19" s="8"/>
      <c r="AR19" s="6"/>
      <c r="BE19" s="321"/>
      <c r="BS19" s="3" t="s">
        <v>30</v>
      </c>
    </row>
    <row r="20" spans="1:71" ht="18.399999999999999" customHeight="1">
      <c r="B20" s="7"/>
      <c r="C20" s="8"/>
      <c r="D20" s="8"/>
      <c r="E20" s="15" t="s">
        <v>32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14" t="s">
        <v>24</v>
      </c>
      <c r="AL20" s="8"/>
      <c r="AM20" s="8"/>
      <c r="AN20" s="15"/>
      <c r="AO20" s="8"/>
      <c r="AP20" s="8"/>
      <c r="AQ20" s="8"/>
      <c r="AR20" s="6"/>
      <c r="BE20" s="321"/>
      <c r="BS20" s="3" t="s">
        <v>29</v>
      </c>
    </row>
    <row r="21" spans="1:71" ht="6.95" customHeight="1"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6"/>
      <c r="BE21" s="321"/>
    </row>
    <row r="22" spans="1:71" ht="12" customHeight="1">
      <c r="B22" s="7"/>
      <c r="C22" s="8"/>
      <c r="D22" s="14" t="s">
        <v>33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6"/>
      <c r="BE22" s="321"/>
    </row>
    <row r="23" spans="1:71" ht="16.5" customHeight="1">
      <c r="B23" s="7"/>
      <c r="C23" s="8"/>
      <c r="D23" s="8"/>
      <c r="E23" s="324"/>
      <c r="F23" s="324"/>
      <c r="G23" s="324"/>
      <c r="H23" s="324"/>
      <c r="I23" s="324"/>
      <c r="J23" s="324"/>
      <c r="K23" s="324"/>
      <c r="L23" s="324"/>
      <c r="M23" s="324"/>
      <c r="N23" s="324"/>
      <c r="O23" s="324"/>
      <c r="P23" s="324"/>
      <c r="Q23" s="324"/>
      <c r="R23" s="324"/>
      <c r="S23" s="324"/>
      <c r="T23" s="324"/>
      <c r="U23" s="324"/>
      <c r="V23" s="324"/>
      <c r="W23" s="324"/>
      <c r="X23" s="324"/>
      <c r="Y23" s="324"/>
      <c r="Z23" s="324"/>
      <c r="AA23" s="324"/>
      <c r="AB23" s="324"/>
      <c r="AC23" s="324"/>
      <c r="AD23" s="324"/>
      <c r="AE23" s="324"/>
      <c r="AF23" s="324"/>
      <c r="AG23" s="324"/>
      <c r="AH23" s="324"/>
      <c r="AI23" s="324"/>
      <c r="AJ23" s="324"/>
      <c r="AK23" s="324"/>
      <c r="AL23" s="324"/>
      <c r="AM23" s="324"/>
      <c r="AN23" s="324"/>
      <c r="AO23" s="8"/>
      <c r="AP23" s="8"/>
      <c r="AQ23" s="8"/>
      <c r="AR23" s="6"/>
      <c r="BE23" s="321"/>
    </row>
    <row r="24" spans="1:71" ht="6.95" customHeight="1"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6"/>
      <c r="BE24" s="321"/>
    </row>
    <row r="25" spans="1:71" ht="6.95" customHeight="1">
      <c r="B25" s="7"/>
      <c r="C25" s="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8"/>
      <c r="AQ25" s="8"/>
      <c r="AR25" s="6"/>
      <c r="BE25" s="321"/>
    </row>
    <row r="26" spans="1:71" s="25" customFormat="1" ht="25.9" customHeight="1">
      <c r="A26" s="19"/>
      <c r="B26" s="20"/>
      <c r="C26" s="21"/>
      <c r="D26" s="22" t="s">
        <v>34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325">
        <f>ROUND(AG94,2)</f>
        <v>0</v>
      </c>
      <c r="AL26" s="325"/>
      <c r="AM26" s="325"/>
      <c r="AN26" s="325"/>
      <c r="AO26" s="325"/>
      <c r="AP26" s="21"/>
      <c r="AQ26" s="21"/>
      <c r="AR26" s="24"/>
      <c r="BE26" s="321"/>
    </row>
    <row r="27" spans="1:71" s="25" customFormat="1" ht="6.95" customHeight="1">
      <c r="A27" s="19"/>
      <c r="B27" s="20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4"/>
      <c r="BE27" s="321"/>
    </row>
    <row r="28" spans="1:71" s="25" customFormat="1" ht="12.75">
      <c r="A28" s="19"/>
      <c r="B28" s="20"/>
      <c r="C28" s="21"/>
      <c r="D28" s="21"/>
      <c r="E28" s="21"/>
      <c r="F28" s="21"/>
      <c r="G28" s="21"/>
      <c r="H28" s="21"/>
      <c r="I28" s="21"/>
      <c r="J28" s="21"/>
      <c r="K28" s="21"/>
      <c r="L28" s="326" t="s">
        <v>35</v>
      </c>
      <c r="M28" s="326"/>
      <c r="N28" s="326"/>
      <c r="O28" s="326"/>
      <c r="P28" s="326"/>
      <c r="Q28" s="21"/>
      <c r="R28" s="21"/>
      <c r="S28" s="21"/>
      <c r="T28" s="21"/>
      <c r="U28" s="21"/>
      <c r="V28" s="21"/>
      <c r="W28" s="326" t="s">
        <v>36</v>
      </c>
      <c r="X28" s="326"/>
      <c r="Y28" s="326"/>
      <c r="Z28" s="326"/>
      <c r="AA28" s="326"/>
      <c r="AB28" s="326"/>
      <c r="AC28" s="326"/>
      <c r="AD28" s="326"/>
      <c r="AE28" s="326"/>
      <c r="AF28" s="21"/>
      <c r="AG28" s="21"/>
      <c r="AH28" s="21"/>
      <c r="AI28" s="21"/>
      <c r="AJ28" s="21"/>
      <c r="AK28" s="326" t="s">
        <v>37</v>
      </c>
      <c r="AL28" s="326"/>
      <c r="AM28" s="326"/>
      <c r="AN28" s="326"/>
      <c r="AO28" s="326"/>
      <c r="AP28" s="21"/>
      <c r="AQ28" s="21"/>
      <c r="AR28" s="24"/>
      <c r="BE28" s="321"/>
    </row>
    <row r="29" spans="1:71" s="26" customFormat="1" ht="14.45" customHeight="1">
      <c r="B29" s="27"/>
      <c r="C29" s="28"/>
      <c r="D29" s="14" t="s">
        <v>38</v>
      </c>
      <c r="E29" s="28"/>
      <c r="F29" s="14" t="s">
        <v>39</v>
      </c>
      <c r="G29" s="28"/>
      <c r="H29" s="28"/>
      <c r="I29" s="28"/>
      <c r="J29" s="28"/>
      <c r="K29" s="28"/>
      <c r="L29" s="314">
        <v>0.2</v>
      </c>
      <c r="M29" s="314"/>
      <c r="N29" s="314"/>
      <c r="O29" s="314"/>
      <c r="P29" s="314"/>
      <c r="Q29" s="28"/>
      <c r="R29" s="28"/>
      <c r="S29" s="28"/>
      <c r="T29" s="28"/>
      <c r="U29" s="28"/>
      <c r="V29" s="28"/>
      <c r="W29" s="315">
        <f>ROUND(AZ94,2)</f>
        <v>0</v>
      </c>
      <c r="X29" s="315"/>
      <c r="Y29" s="315"/>
      <c r="Z29" s="315"/>
      <c r="AA29" s="315"/>
      <c r="AB29" s="315"/>
      <c r="AC29" s="315"/>
      <c r="AD29" s="315"/>
      <c r="AE29" s="315"/>
      <c r="AF29" s="28"/>
      <c r="AG29" s="28"/>
      <c r="AH29" s="28"/>
      <c r="AI29" s="28"/>
      <c r="AJ29" s="28"/>
      <c r="AK29" s="315">
        <f>ROUND(AV94,2)</f>
        <v>0</v>
      </c>
      <c r="AL29" s="315"/>
      <c r="AM29" s="315"/>
      <c r="AN29" s="315"/>
      <c r="AO29" s="315"/>
      <c r="AP29" s="28"/>
      <c r="AQ29" s="28"/>
      <c r="AR29" s="29"/>
      <c r="BE29" s="321"/>
    </row>
    <row r="30" spans="1:71" s="26" customFormat="1" ht="14.45" customHeight="1">
      <c r="B30" s="27"/>
      <c r="C30" s="28"/>
      <c r="D30" s="28"/>
      <c r="E30" s="28"/>
      <c r="F30" s="14" t="s">
        <v>40</v>
      </c>
      <c r="G30" s="28"/>
      <c r="H30" s="28"/>
      <c r="I30" s="28"/>
      <c r="J30" s="28"/>
      <c r="K30" s="28"/>
      <c r="L30" s="314">
        <v>0.2</v>
      </c>
      <c r="M30" s="314"/>
      <c r="N30" s="314"/>
      <c r="O30" s="314"/>
      <c r="P30" s="314"/>
      <c r="Q30" s="28"/>
      <c r="R30" s="28"/>
      <c r="S30" s="28"/>
      <c r="T30" s="28"/>
      <c r="U30" s="28"/>
      <c r="V30" s="28"/>
      <c r="W30" s="315">
        <f>ROUND(BA94,2)</f>
        <v>0</v>
      </c>
      <c r="X30" s="315"/>
      <c r="Y30" s="315"/>
      <c r="Z30" s="315"/>
      <c r="AA30" s="315"/>
      <c r="AB30" s="315"/>
      <c r="AC30" s="315"/>
      <c r="AD30" s="315"/>
      <c r="AE30" s="315"/>
      <c r="AF30" s="28"/>
      <c r="AG30" s="28"/>
      <c r="AH30" s="28"/>
      <c r="AI30" s="28"/>
      <c r="AJ30" s="28"/>
      <c r="AK30" s="315">
        <f>ROUND(AW94,2)</f>
        <v>0</v>
      </c>
      <c r="AL30" s="315"/>
      <c r="AM30" s="315"/>
      <c r="AN30" s="315"/>
      <c r="AO30" s="315"/>
      <c r="AP30" s="28"/>
      <c r="AQ30" s="28"/>
      <c r="AR30" s="29"/>
      <c r="BE30" s="321"/>
    </row>
    <row r="31" spans="1:71" s="26" customFormat="1" ht="14.45" hidden="1" customHeight="1">
      <c r="B31" s="27"/>
      <c r="C31" s="28"/>
      <c r="D31" s="28"/>
      <c r="E31" s="28"/>
      <c r="F31" s="14" t="s">
        <v>41</v>
      </c>
      <c r="G31" s="28"/>
      <c r="H31" s="28"/>
      <c r="I31" s="28"/>
      <c r="J31" s="28"/>
      <c r="K31" s="28"/>
      <c r="L31" s="314">
        <v>0.2</v>
      </c>
      <c r="M31" s="314"/>
      <c r="N31" s="314"/>
      <c r="O31" s="314"/>
      <c r="P31" s="314"/>
      <c r="Q31" s="28"/>
      <c r="R31" s="28"/>
      <c r="S31" s="28"/>
      <c r="T31" s="28"/>
      <c r="U31" s="28"/>
      <c r="V31" s="28"/>
      <c r="W31" s="315">
        <f>ROUND(BB94,2)</f>
        <v>0</v>
      </c>
      <c r="X31" s="315"/>
      <c r="Y31" s="315"/>
      <c r="Z31" s="315"/>
      <c r="AA31" s="315"/>
      <c r="AB31" s="315"/>
      <c r="AC31" s="315"/>
      <c r="AD31" s="315"/>
      <c r="AE31" s="315"/>
      <c r="AF31" s="28"/>
      <c r="AG31" s="28"/>
      <c r="AH31" s="28"/>
      <c r="AI31" s="28"/>
      <c r="AJ31" s="28"/>
      <c r="AK31" s="315">
        <v>0</v>
      </c>
      <c r="AL31" s="315"/>
      <c r="AM31" s="315"/>
      <c r="AN31" s="315"/>
      <c r="AO31" s="315"/>
      <c r="AP31" s="28"/>
      <c r="AQ31" s="28"/>
      <c r="AR31" s="29"/>
      <c r="BE31" s="321"/>
    </row>
    <row r="32" spans="1:71" s="26" customFormat="1" ht="14.45" hidden="1" customHeight="1">
      <c r="B32" s="27"/>
      <c r="C32" s="28"/>
      <c r="D32" s="28"/>
      <c r="E32" s="28"/>
      <c r="F32" s="14" t="s">
        <v>42</v>
      </c>
      <c r="G32" s="28"/>
      <c r="H32" s="28"/>
      <c r="I32" s="28"/>
      <c r="J32" s="28"/>
      <c r="K32" s="28"/>
      <c r="L32" s="314">
        <v>0.2</v>
      </c>
      <c r="M32" s="314"/>
      <c r="N32" s="314"/>
      <c r="O32" s="314"/>
      <c r="P32" s="314"/>
      <c r="Q32" s="28"/>
      <c r="R32" s="28"/>
      <c r="S32" s="28"/>
      <c r="T32" s="28"/>
      <c r="U32" s="28"/>
      <c r="V32" s="28"/>
      <c r="W32" s="315">
        <f>ROUND(BC94,2)</f>
        <v>0</v>
      </c>
      <c r="X32" s="315"/>
      <c r="Y32" s="315"/>
      <c r="Z32" s="315"/>
      <c r="AA32" s="315"/>
      <c r="AB32" s="315"/>
      <c r="AC32" s="315"/>
      <c r="AD32" s="315"/>
      <c r="AE32" s="315"/>
      <c r="AF32" s="28"/>
      <c r="AG32" s="28"/>
      <c r="AH32" s="28"/>
      <c r="AI32" s="28"/>
      <c r="AJ32" s="28"/>
      <c r="AK32" s="315">
        <v>0</v>
      </c>
      <c r="AL32" s="315"/>
      <c r="AM32" s="315"/>
      <c r="AN32" s="315"/>
      <c r="AO32" s="315"/>
      <c r="AP32" s="28"/>
      <c r="AQ32" s="28"/>
      <c r="AR32" s="29"/>
      <c r="BE32" s="321"/>
    </row>
    <row r="33" spans="1:57" s="26" customFormat="1" ht="14.45" hidden="1" customHeight="1">
      <c r="B33" s="27"/>
      <c r="C33" s="28"/>
      <c r="D33" s="28"/>
      <c r="E33" s="28"/>
      <c r="F33" s="14" t="s">
        <v>43</v>
      </c>
      <c r="G33" s="28"/>
      <c r="H33" s="28"/>
      <c r="I33" s="28"/>
      <c r="J33" s="28"/>
      <c r="K33" s="28"/>
      <c r="L33" s="314">
        <v>0</v>
      </c>
      <c r="M33" s="314"/>
      <c r="N33" s="314"/>
      <c r="O33" s="314"/>
      <c r="P33" s="314"/>
      <c r="Q33" s="28"/>
      <c r="R33" s="28"/>
      <c r="S33" s="28"/>
      <c r="T33" s="28"/>
      <c r="U33" s="28"/>
      <c r="V33" s="28"/>
      <c r="W33" s="315">
        <f>ROUND(BD94,2)</f>
        <v>0</v>
      </c>
      <c r="X33" s="315"/>
      <c r="Y33" s="315"/>
      <c r="Z33" s="315"/>
      <c r="AA33" s="315"/>
      <c r="AB33" s="315"/>
      <c r="AC33" s="315"/>
      <c r="AD33" s="315"/>
      <c r="AE33" s="315"/>
      <c r="AF33" s="28"/>
      <c r="AG33" s="28"/>
      <c r="AH33" s="28"/>
      <c r="AI33" s="28"/>
      <c r="AJ33" s="28"/>
      <c r="AK33" s="315">
        <v>0</v>
      </c>
      <c r="AL33" s="315"/>
      <c r="AM33" s="315"/>
      <c r="AN33" s="315"/>
      <c r="AO33" s="315"/>
      <c r="AP33" s="28"/>
      <c r="AQ33" s="28"/>
      <c r="AR33" s="29"/>
      <c r="BE33" s="321"/>
    </row>
    <row r="34" spans="1:57" s="25" customFormat="1" ht="6.95" customHeight="1">
      <c r="A34" s="19"/>
      <c r="B34" s="20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4"/>
      <c r="BE34" s="321"/>
    </row>
    <row r="35" spans="1:57" s="25" customFormat="1" ht="25.9" customHeight="1">
      <c r="A35" s="19"/>
      <c r="B35" s="20"/>
      <c r="C35" s="30"/>
      <c r="D35" s="31" t="s">
        <v>44</v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3" t="s">
        <v>45</v>
      </c>
      <c r="U35" s="32"/>
      <c r="V35" s="32"/>
      <c r="W35" s="32"/>
      <c r="X35" s="316" t="s">
        <v>46</v>
      </c>
      <c r="Y35" s="316"/>
      <c r="Z35" s="316"/>
      <c r="AA35" s="316"/>
      <c r="AB35" s="316"/>
      <c r="AC35" s="32"/>
      <c r="AD35" s="32"/>
      <c r="AE35" s="32"/>
      <c r="AF35" s="32"/>
      <c r="AG35" s="32"/>
      <c r="AH35" s="32"/>
      <c r="AI35" s="32"/>
      <c r="AJ35" s="32"/>
      <c r="AK35" s="317">
        <f>SUM(AK26:AK33)</f>
        <v>0</v>
      </c>
      <c r="AL35" s="317"/>
      <c r="AM35" s="317"/>
      <c r="AN35" s="317"/>
      <c r="AO35" s="317"/>
      <c r="AP35" s="30"/>
      <c r="AQ35" s="30"/>
      <c r="AR35" s="24"/>
      <c r="BE35" s="19"/>
    </row>
    <row r="36" spans="1:57" s="25" customFormat="1" ht="6.95" customHeight="1">
      <c r="A36" s="19"/>
      <c r="B36" s="20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4"/>
      <c r="BE36" s="19"/>
    </row>
    <row r="37" spans="1:57" s="25" customFormat="1" ht="14.45" customHeight="1">
      <c r="A37" s="19"/>
      <c r="B37" s="20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4"/>
      <c r="BE37" s="19"/>
    </row>
    <row r="38" spans="1:57" ht="14.45" customHeight="1"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6"/>
    </row>
    <row r="39" spans="1:57" ht="14.45" customHeight="1">
      <c r="B39" s="7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6"/>
    </row>
    <row r="40" spans="1:57" ht="14.45" customHeight="1">
      <c r="B40" s="7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6"/>
    </row>
    <row r="41" spans="1:57" ht="14.45" customHeight="1">
      <c r="B41" s="7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6"/>
    </row>
    <row r="42" spans="1:57" ht="14.45" customHeight="1">
      <c r="B42" s="7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6"/>
    </row>
    <row r="43" spans="1:57" ht="14.45" customHeight="1">
      <c r="B43" s="7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6"/>
    </row>
    <row r="44" spans="1:57" ht="14.45" customHeight="1">
      <c r="B44" s="7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6"/>
    </row>
    <row r="45" spans="1:57" ht="14.45" customHeight="1">
      <c r="B45" s="7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6"/>
    </row>
    <row r="46" spans="1:57" ht="14.45" customHeight="1">
      <c r="B46" s="7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6"/>
    </row>
    <row r="47" spans="1:57" ht="14.45" customHeight="1">
      <c r="B47" s="7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6"/>
    </row>
    <row r="48" spans="1:57" ht="14.45" customHeight="1">
      <c r="B48" s="7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6"/>
    </row>
    <row r="49" spans="1:57" s="25" customFormat="1" ht="14.45" customHeight="1">
      <c r="B49" s="34"/>
      <c r="C49" s="35"/>
      <c r="D49" s="36" t="s">
        <v>47</v>
      </c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6" t="s">
        <v>48</v>
      </c>
      <c r="AI49" s="37"/>
      <c r="AJ49" s="37"/>
      <c r="AK49" s="37"/>
      <c r="AL49" s="37"/>
      <c r="AM49" s="37"/>
      <c r="AN49" s="37"/>
      <c r="AO49" s="37"/>
      <c r="AP49" s="35"/>
      <c r="AQ49" s="35"/>
      <c r="AR49" s="38"/>
    </row>
    <row r="50" spans="1:57">
      <c r="B50" s="7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6"/>
    </row>
    <row r="51" spans="1:57">
      <c r="B51" s="7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6"/>
    </row>
    <row r="52" spans="1:57">
      <c r="B52" s="7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6"/>
    </row>
    <row r="53" spans="1:57">
      <c r="B53" s="7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6"/>
    </row>
    <row r="54" spans="1:57">
      <c r="B54" s="7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6"/>
    </row>
    <row r="55" spans="1:57">
      <c r="B55" s="7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6"/>
    </row>
    <row r="56" spans="1:57">
      <c r="B56" s="7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6"/>
    </row>
    <row r="57" spans="1:57">
      <c r="B57" s="7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6"/>
    </row>
    <row r="58" spans="1:57">
      <c r="B58" s="7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6"/>
    </row>
    <row r="59" spans="1:57">
      <c r="B59" s="7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6"/>
    </row>
    <row r="60" spans="1:57" s="25" customFormat="1" ht="12.75">
      <c r="A60" s="19"/>
      <c r="B60" s="20"/>
      <c r="C60" s="21"/>
      <c r="D60" s="39" t="s">
        <v>49</v>
      </c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39" t="s">
        <v>50</v>
      </c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39" t="s">
        <v>49</v>
      </c>
      <c r="AI60" s="23"/>
      <c r="AJ60" s="23"/>
      <c r="AK60" s="23"/>
      <c r="AL60" s="23"/>
      <c r="AM60" s="39" t="s">
        <v>50</v>
      </c>
      <c r="AN60" s="23"/>
      <c r="AO60" s="23"/>
      <c r="AP60" s="21"/>
      <c r="AQ60" s="21"/>
      <c r="AR60" s="24"/>
      <c r="BE60" s="19"/>
    </row>
    <row r="61" spans="1:57">
      <c r="B61" s="7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6"/>
    </row>
    <row r="62" spans="1:57">
      <c r="B62" s="7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6"/>
    </row>
    <row r="63" spans="1:57">
      <c r="B63" s="7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6"/>
    </row>
    <row r="64" spans="1:57" s="25" customFormat="1" ht="12.75">
      <c r="A64" s="19"/>
      <c r="B64" s="20"/>
      <c r="C64" s="21"/>
      <c r="D64" s="36" t="s">
        <v>51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6" t="s">
        <v>52</v>
      </c>
      <c r="AI64" s="40"/>
      <c r="AJ64" s="40"/>
      <c r="AK64" s="40"/>
      <c r="AL64" s="40"/>
      <c r="AM64" s="40"/>
      <c r="AN64" s="40"/>
      <c r="AO64" s="40"/>
      <c r="AP64" s="21"/>
      <c r="AQ64" s="21"/>
      <c r="AR64" s="24"/>
      <c r="BE64" s="19"/>
    </row>
    <row r="65" spans="1:57">
      <c r="B65" s="7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6"/>
    </row>
    <row r="66" spans="1:57">
      <c r="B66" s="7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6"/>
    </row>
    <row r="67" spans="1:57">
      <c r="B67" s="7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6"/>
    </row>
    <row r="68" spans="1:57">
      <c r="B68" s="7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6"/>
    </row>
    <row r="69" spans="1:57">
      <c r="B69" s="7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6"/>
    </row>
    <row r="70" spans="1:57">
      <c r="B70" s="7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6"/>
    </row>
    <row r="71" spans="1:57">
      <c r="B71" s="7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6"/>
    </row>
    <row r="72" spans="1:57">
      <c r="B72" s="7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6"/>
    </row>
    <row r="73" spans="1:57">
      <c r="B73" s="7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6"/>
    </row>
    <row r="74" spans="1:57">
      <c r="B74" s="7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6"/>
    </row>
    <row r="75" spans="1:57" s="25" customFormat="1" ht="12.75">
      <c r="A75" s="19"/>
      <c r="B75" s="20"/>
      <c r="C75" s="21"/>
      <c r="D75" s="39" t="s">
        <v>49</v>
      </c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39" t="s">
        <v>50</v>
      </c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39" t="s">
        <v>49</v>
      </c>
      <c r="AI75" s="23"/>
      <c r="AJ75" s="23"/>
      <c r="AK75" s="23"/>
      <c r="AL75" s="23"/>
      <c r="AM75" s="39" t="s">
        <v>50</v>
      </c>
      <c r="AN75" s="23"/>
      <c r="AO75" s="23"/>
      <c r="AP75" s="21"/>
      <c r="AQ75" s="21"/>
      <c r="AR75" s="24"/>
      <c r="BE75" s="19"/>
    </row>
    <row r="76" spans="1:57" s="25" customFormat="1">
      <c r="A76" s="19"/>
      <c r="B76" s="20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4"/>
      <c r="BE76" s="19"/>
    </row>
    <row r="77" spans="1:57" s="25" customFormat="1" ht="6.95" customHeight="1">
      <c r="A77" s="19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24"/>
      <c r="BE77" s="19"/>
    </row>
    <row r="81" spans="1:90" s="25" customFormat="1" ht="6.95" customHeight="1">
      <c r="A81" s="19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24"/>
      <c r="BE81" s="19"/>
    </row>
    <row r="82" spans="1:90" s="25" customFormat="1" ht="24.95" customHeight="1">
      <c r="A82" s="19"/>
      <c r="B82" s="20"/>
      <c r="C82" s="9" t="s">
        <v>53</v>
      </c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4"/>
      <c r="BE82" s="19"/>
    </row>
    <row r="83" spans="1:90" s="25" customFormat="1" ht="6.95" customHeight="1">
      <c r="A83" s="19"/>
      <c r="B83" s="20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4"/>
      <c r="BE83" s="19"/>
    </row>
    <row r="84" spans="1:90" s="45" customFormat="1" ht="12" customHeight="1">
      <c r="B84" s="46"/>
      <c r="C84" s="14" t="s">
        <v>10</v>
      </c>
      <c r="D84" s="47"/>
      <c r="E84" s="47"/>
      <c r="F84" s="47"/>
      <c r="G84" s="47"/>
      <c r="H84" s="47"/>
      <c r="I84" s="47"/>
      <c r="J84" s="47"/>
      <c r="K84" s="47"/>
      <c r="L84" s="47" t="str">
        <f>K5</f>
        <v>1</v>
      </c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8"/>
    </row>
    <row r="85" spans="1:90" s="49" customFormat="1" ht="36.950000000000003" customHeight="1">
      <c r="B85" s="50"/>
      <c r="C85" s="51" t="s">
        <v>13</v>
      </c>
      <c r="D85" s="52"/>
      <c r="E85" s="52"/>
      <c r="F85" s="52"/>
      <c r="G85" s="52"/>
      <c r="H85" s="52"/>
      <c r="I85" s="52"/>
      <c r="J85" s="52"/>
      <c r="K85" s="52"/>
      <c r="L85" s="318" t="str">
        <f>K6</f>
        <v>Modernizácia iluminácie budovy NBS - ústredie Btatislava</v>
      </c>
      <c r="M85" s="318"/>
      <c r="N85" s="318"/>
      <c r="O85" s="318"/>
      <c r="P85" s="318"/>
      <c r="Q85" s="318"/>
      <c r="R85" s="318"/>
      <c r="S85" s="318"/>
      <c r="T85" s="318"/>
      <c r="U85" s="318"/>
      <c r="V85" s="318"/>
      <c r="W85" s="318"/>
      <c r="X85" s="318"/>
      <c r="Y85" s="318"/>
      <c r="Z85" s="318"/>
      <c r="AA85" s="318"/>
      <c r="AB85" s="318"/>
      <c r="AC85" s="318"/>
      <c r="AD85" s="318"/>
      <c r="AE85" s="318"/>
      <c r="AF85" s="318"/>
      <c r="AG85" s="318"/>
      <c r="AH85" s="318"/>
      <c r="AI85" s="318"/>
      <c r="AJ85" s="318"/>
      <c r="AK85" s="318"/>
      <c r="AL85" s="318"/>
      <c r="AM85" s="318"/>
      <c r="AN85" s="318"/>
      <c r="AO85" s="318"/>
      <c r="AP85" s="52"/>
      <c r="AQ85" s="52"/>
      <c r="AR85" s="53"/>
    </row>
    <row r="86" spans="1:90" s="25" customFormat="1" ht="6.95" customHeight="1">
      <c r="A86" s="19"/>
      <c r="B86" s="20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4"/>
      <c r="BE86" s="19"/>
    </row>
    <row r="87" spans="1:90" s="25" customFormat="1" ht="12" customHeight="1">
      <c r="A87" s="19"/>
      <c r="B87" s="20"/>
      <c r="C87" s="14" t="s">
        <v>17</v>
      </c>
      <c r="D87" s="21"/>
      <c r="E87" s="21"/>
      <c r="F87" s="21"/>
      <c r="G87" s="21"/>
      <c r="H87" s="21"/>
      <c r="I87" s="21"/>
      <c r="J87" s="21"/>
      <c r="K87" s="21"/>
      <c r="L87" s="54" t="str">
        <f>IF(K8="","",K8)</f>
        <v xml:space="preserve"> </v>
      </c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14" t="s">
        <v>19</v>
      </c>
      <c r="AJ87" s="21"/>
      <c r="AK87" s="21"/>
      <c r="AL87" s="21"/>
      <c r="AM87" s="307" t="str">
        <f>IF(AN8="","",AN8)</f>
        <v>17. 5. 2021</v>
      </c>
      <c r="AN87" s="307"/>
      <c r="AO87" s="21"/>
      <c r="AP87" s="21"/>
      <c r="AQ87" s="21"/>
      <c r="AR87" s="24"/>
      <c r="BE87" s="19"/>
    </row>
    <row r="88" spans="1:90" s="25" customFormat="1" ht="6.95" customHeight="1">
      <c r="A88" s="19"/>
      <c r="B88" s="20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4"/>
      <c r="BE88" s="19"/>
    </row>
    <row r="89" spans="1:90" s="25" customFormat="1" ht="15.2" customHeight="1">
      <c r="A89" s="19"/>
      <c r="B89" s="20"/>
      <c r="C89" s="14" t="s">
        <v>21</v>
      </c>
      <c r="D89" s="21"/>
      <c r="E89" s="21"/>
      <c r="F89" s="21"/>
      <c r="G89" s="21"/>
      <c r="H89" s="21"/>
      <c r="I89" s="21"/>
      <c r="J89" s="21"/>
      <c r="K89" s="21"/>
      <c r="L89" s="47" t="str">
        <f>IF(E11="","",E11)</f>
        <v>NBS ústredie</v>
      </c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14" t="s">
        <v>27</v>
      </c>
      <c r="AJ89" s="21"/>
      <c r="AK89" s="21"/>
      <c r="AL89" s="21"/>
      <c r="AM89" s="308" t="str">
        <f>IF(E17="","",E17)</f>
        <v>A B.K.P.Š. spol.s.r.o.</v>
      </c>
      <c r="AN89" s="308"/>
      <c r="AO89" s="308"/>
      <c r="AP89" s="308"/>
      <c r="AQ89" s="21"/>
      <c r="AR89" s="24"/>
      <c r="AS89" s="309" t="s">
        <v>54</v>
      </c>
      <c r="AT89" s="309"/>
      <c r="AU89" s="55"/>
      <c r="AV89" s="55"/>
      <c r="AW89" s="55"/>
      <c r="AX89" s="55"/>
      <c r="AY89" s="55"/>
      <c r="AZ89" s="55"/>
      <c r="BA89" s="55"/>
      <c r="BB89" s="55"/>
      <c r="BC89" s="55"/>
      <c r="BD89" s="56"/>
      <c r="BE89" s="19"/>
    </row>
    <row r="90" spans="1:90" s="25" customFormat="1" ht="15.2" customHeight="1">
      <c r="A90" s="19"/>
      <c r="B90" s="20"/>
      <c r="C90" s="14" t="s">
        <v>25</v>
      </c>
      <c r="D90" s="21"/>
      <c r="E90" s="21"/>
      <c r="F90" s="21"/>
      <c r="G90" s="21"/>
      <c r="H90" s="21"/>
      <c r="I90" s="21"/>
      <c r="J90" s="21"/>
      <c r="K90" s="21"/>
      <c r="L90" s="47" t="str">
        <f>IF(E14="Vyplň údaj","",E14)</f>
        <v/>
      </c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14" t="s">
        <v>31</v>
      </c>
      <c r="AJ90" s="21"/>
      <c r="AK90" s="21"/>
      <c r="AL90" s="21"/>
      <c r="AM90" s="308" t="str">
        <f>IF(E20="","",E20)</f>
        <v>Tordaji Ľubomir</v>
      </c>
      <c r="AN90" s="308"/>
      <c r="AO90" s="308"/>
      <c r="AP90" s="308"/>
      <c r="AQ90" s="21"/>
      <c r="AR90" s="24"/>
      <c r="AS90" s="309"/>
      <c r="AT90" s="309"/>
      <c r="AU90" s="57"/>
      <c r="AV90" s="57"/>
      <c r="AW90" s="57"/>
      <c r="AX90" s="57"/>
      <c r="AY90" s="57"/>
      <c r="AZ90" s="57"/>
      <c r="BA90" s="57"/>
      <c r="BB90" s="57"/>
      <c r="BC90" s="57"/>
      <c r="BD90" s="58"/>
      <c r="BE90" s="19"/>
    </row>
    <row r="91" spans="1:90" s="25" customFormat="1" ht="10.9" customHeight="1">
      <c r="A91" s="19"/>
      <c r="B91" s="20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4"/>
      <c r="AS91" s="309"/>
      <c r="AT91" s="309"/>
      <c r="AU91" s="59"/>
      <c r="AV91" s="59"/>
      <c r="AW91" s="59"/>
      <c r="AX91" s="59"/>
      <c r="AY91" s="59"/>
      <c r="AZ91" s="59"/>
      <c r="BA91" s="59"/>
      <c r="BB91" s="59"/>
      <c r="BC91" s="59"/>
      <c r="BD91" s="60"/>
      <c r="BE91" s="19"/>
    </row>
    <row r="92" spans="1:90" s="25" customFormat="1" ht="29.25" customHeight="1">
      <c r="A92" s="19"/>
      <c r="B92" s="20"/>
      <c r="C92" s="310" t="s">
        <v>55</v>
      </c>
      <c r="D92" s="310"/>
      <c r="E92" s="310"/>
      <c r="F92" s="310"/>
      <c r="G92" s="310"/>
      <c r="H92" s="61"/>
      <c r="I92" s="311" t="s">
        <v>56</v>
      </c>
      <c r="J92" s="311"/>
      <c r="K92" s="311"/>
      <c r="L92" s="311"/>
      <c r="M92" s="311"/>
      <c r="N92" s="311"/>
      <c r="O92" s="311"/>
      <c r="P92" s="311"/>
      <c r="Q92" s="311"/>
      <c r="R92" s="311"/>
      <c r="S92" s="311"/>
      <c r="T92" s="311"/>
      <c r="U92" s="311"/>
      <c r="V92" s="311"/>
      <c r="W92" s="311"/>
      <c r="X92" s="311"/>
      <c r="Y92" s="311"/>
      <c r="Z92" s="311"/>
      <c r="AA92" s="311"/>
      <c r="AB92" s="311"/>
      <c r="AC92" s="311"/>
      <c r="AD92" s="311"/>
      <c r="AE92" s="311"/>
      <c r="AF92" s="311"/>
      <c r="AG92" s="312" t="s">
        <v>57</v>
      </c>
      <c r="AH92" s="312"/>
      <c r="AI92" s="312"/>
      <c r="AJ92" s="312"/>
      <c r="AK92" s="312"/>
      <c r="AL92" s="312"/>
      <c r="AM92" s="312"/>
      <c r="AN92" s="313" t="s">
        <v>58</v>
      </c>
      <c r="AO92" s="313"/>
      <c r="AP92" s="313"/>
      <c r="AQ92" s="62" t="s">
        <v>59</v>
      </c>
      <c r="AR92" s="24"/>
      <c r="AS92" s="63" t="s">
        <v>60</v>
      </c>
      <c r="AT92" s="64" t="s">
        <v>61</v>
      </c>
      <c r="AU92" s="64" t="s">
        <v>62</v>
      </c>
      <c r="AV92" s="64" t="s">
        <v>63</v>
      </c>
      <c r="AW92" s="64" t="s">
        <v>64</v>
      </c>
      <c r="AX92" s="64" t="s">
        <v>65</v>
      </c>
      <c r="AY92" s="64" t="s">
        <v>66</v>
      </c>
      <c r="AZ92" s="64" t="s">
        <v>67</v>
      </c>
      <c r="BA92" s="64" t="s">
        <v>68</v>
      </c>
      <c r="BB92" s="64" t="s">
        <v>69</v>
      </c>
      <c r="BC92" s="64" t="s">
        <v>70</v>
      </c>
      <c r="BD92" s="65" t="s">
        <v>71</v>
      </c>
      <c r="BE92" s="19"/>
    </row>
    <row r="93" spans="1:90" s="25" customFormat="1" ht="10.9" customHeight="1">
      <c r="A93" s="19"/>
      <c r="B93" s="20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4"/>
      <c r="AS93" s="66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8"/>
      <c r="BE93" s="19"/>
    </row>
    <row r="94" spans="1:90" s="69" customFormat="1" ht="32.450000000000003" customHeight="1">
      <c r="B94" s="70"/>
      <c r="C94" s="71" t="s">
        <v>72</v>
      </c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303">
        <f>ROUND(AG95,2)</f>
        <v>0</v>
      </c>
      <c r="AH94" s="303"/>
      <c r="AI94" s="303"/>
      <c r="AJ94" s="303"/>
      <c r="AK94" s="303"/>
      <c r="AL94" s="303"/>
      <c r="AM94" s="303"/>
      <c r="AN94" s="304">
        <f>SUM(AG94,AT94)</f>
        <v>0</v>
      </c>
      <c r="AO94" s="304"/>
      <c r="AP94" s="304"/>
      <c r="AQ94" s="73"/>
      <c r="AR94" s="74"/>
      <c r="AS94" s="75">
        <f>ROUND(AS95,2)</f>
        <v>0</v>
      </c>
      <c r="AT94" s="76">
        <f>ROUND(SUM(AV94:AW94),2)</f>
        <v>0</v>
      </c>
      <c r="AU94" s="77">
        <f>ROUND(AU95,5)</f>
        <v>0</v>
      </c>
      <c r="AV94" s="76">
        <f>ROUND(AZ94*L29,2)</f>
        <v>0</v>
      </c>
      <c r="AW94" s="76">
        <f>ROUND(BA94*L30,2)</f>
        <v>0</v>
      </c>
      <c r="AX94" s="76">
        <f>ROUND(BB94*L29,2)</f>
        <v>0</v>
      </c>
      <c r="AY94" s="76">
        <f>ROUND(BC94*L30,2)</f>
        <v>0</v>
      </c>
      <c r="AZ94" s="76">
        <f>ROUND(AZ95,2)</f>
        <v>0</v>
      </c>
      <c r="BA94" s="76">
        <f>ROUND(BA95,2)</f>
        <v>0</v>
      </c>
      <c r="BB94" s="76">
        <f>ROUND(BB95,2)</f>
        <v>0</v>
      </c>
      <c r="BC94" s="76">
        <f>ROUND(BC95,2)</f>
        <v>0</v>
      </c>
      <c r="BD94" s="78">
        <f>ROUND(BD95,2)</f>
        <v>0</v>
      </c>
      <c r="BS94" s="79" t="s">
        <v>73</v>
      </c>
      <c r="BT94" s="79" t="s">
        <v>74</v>
      </c>
      <c r="BV94" s="79" t="s">
        <v>75</v>
      </c>
      <c r="BW94" s="79" t="s">
        <v>4</v>
      </c>
      <c r="BX94" s="79" t="s">
        <v>76</v>
      </c>
      <c r="CL94" s="79"/>
    </row>
    <row r="95" spans="1:90" s="90" customFormat="1" ht="24.75" customHeight="1">
      <c r="A95" s="80" t="s">
        <v>77</v>
      </c>
      <c r="B95" s="81"/>
      <c r="C95" s="82"/>
      <c r="D95" s="305" t="s">
        <v>11</v>
      </c>
      <c r="E95" s="305"/>
      <c r="F95" s="305"/>
      <c r="G95" s="305"/>
      <c r="H95" s="305"/>
      <c r="I95" s="83"/>
      <c r="J95" s="305" t="s">
        <v>14</v>
      </c>
      <c r="K95" s="305"/>
      <c r="L95" s="305"/>
      <c r="M95" s="305"/>
      <c r="N95" s="305"/>
      <c r="O95" s="305"/>
      <c r="P95" s="305"/>
      <c r="Q95" s="305"/>
      <c r="R95" s="305"/>
      <c r="S95" s="305"/>
      <c r="T95" s="305"/>
      <c r="U95" s="305"/>
      <c r="V95" s="305"/>
      <c r="W95" s="305"/>
      <c r="X95" s="305"/>
      <c r="Y95" s="305"/>
      <c r="Z95" s="305"/>
      <c r="AA95" s="305"/>
      <c r="AB95" s="305"/>
      <c r="AC95" s="305"/>
      <c r="AD95" s="305"/>
      <c r="AE95" s="305"/>
      <c r="AF95" s="305"/>
      <c r="AG95" s="306">
        <f>'ZADANIE - iluminácia'!J28</f>
        <v>0</v>
      </c>
      <c r="AH95" s="306"/>
      <c r="AI95" s="306"/>
      <c r="AJ95" s="306"/>
      <c r="AK95" s="306"/>
      <c r="AL95" s="306"/>
      <c r="AM95" s="306"/>
      <c r="AN95" s="306">
        <f>SUM(AG95,AT95)</f>
        <v>0</v>
      </c>
      <c r="AO95" s="306"/>
      <c r="AP95" s="306"/>
      <c r="AQ95" s="84" t="s">
        <v>78</v>
      </c>
      <c r="AR95" s="85"/>
      <c r="AS95" s="86">
        <v>0</v>
      </c>
      <c r="AT95" s="87">
        <f>ROUND(SUM(AV95:AW95),2)</f>
        <v>0</v>
      </c>
      <c r="AU95" s="88">
        <f>'ZADANIE - iluminácia'!P129</f>
        <v>0</v>
      </c>
      <c r="AV95" s="87">
        <f>'ZADANIE - iluminácia'!J31</f>
        <v>0</v>
      </c>
      <c r="AW95" s="87">
        <f>'ZADANIE - iluminácia'!J32</f>
        <v>0</v>
      </c>
      <c r="AX95" s="87">
        <f>'ZADANIE - iluminácia'!J33</f>
        <v>0</v>
      </c>
      <c r="AY95" s="87">
        <f>'ZADANIE - iluminácia'!J34</f>
        <v>0</v>
      </c>
      <c r="AZ95" s="87">
        <f>'ZADANIE - iluminácia'!F31</f>
        <v>0</v>
      </c>
      <c r="BA95" s="87">
        <f>'ZADANIE - iluminácia'!F32</f>
        <v>0</v>
      </c>
      <c r="BB95" s="87">
        <f>'ZADANIE - iluminácia'!F33</f>
        <v>0</v>
      </c>
      <c r="BC95" s="87">
        <f>'ZADANIE - iluminácia'!F34</f>
        <v>0</v>
      </c>
      <c r="BD95" s="89">
        <f>'ZADANIE - iluminácia'!F35</f>
        <v>0</v>
      </c>
      <c r="BT95" s="91" t="s">
        <v>11</v>
      </c>
      <c r="BU95" s="91" t="s">
        <v>79</v>
      </c>
      <c r="BV95" s="91" t="s">
        <v>75</v>
      </c>
      <c r="BW95" s="91" t="s">
        <v>4</v>
      </c>
      <c r="BX95" s="91" t="s">
        <v>76</v>
      </c>
      <c r="CL95" s="91"/>
    </row>
    <row r="96" spans="1:90" s="25" customFormat="1" ht="30" customHeight="1">
      <c r="A96" s="19"/>
      <c r="B96" s="20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4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</row>
    <row r="97" spans="1:57" s="25" customFormat="1" ht="6.95" customHeight="1">
      <c r="A97" s="19"/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24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</row>
  </sheetData>
  <sheetProtection sheet="1"/>
  <mergeCells count="42">
    <mergeCell ref="AR2:BE2"/>
    <mergeCell ref="K5:AO5"/>
    <mergeCell ref="BE5:BE34"/>
    <mergeCell ref="K6:AO6"/>
    <mergeCell ref="E14:AJ14"/>
    <mergeCell ref="E23:AN23"/>
    <mergeCell ref="AK26:AO26"/>
    <mergeCell ref="L28:P28"/>
    <mergeCell ref="W28:AE28"/>
    <mergeCell ref="AK28:AO28"/>
    <mergeCell ref="L29:P29"/>
    <mergeCell ref="W29:AE29"/>
    <mergeCell ref="AK29:AO29"/>
    <mergeCell ref="L30:P30"/>
    <mergeCell ref="W30:AE30"/>
    <mergeCell ref="AK30:AO30"/>
    <mergeCell ref="L85:AO85"/>
    <mergeCell ref="L31:P31"/>
    <mergeCell ref="W31:AE31"/>
    <mergeCell ref="AK31:AO31"/>
    <mergeCell ref="L32:P32"/>
    <mergeCell ref="W32:AE32"/>
    <mergeCell ref="AK32:AO32"/>
    <mergeCell ref="L33:P33"/>
    <mergeCell ref="W33:AE33"/>
    <mergeCell ref="AK33:AO33"/>
    <mergeCell ref="X35:AB35"/>
    <mergeCell ref="AK35:AO3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G94:AM94"/>
    <mergeCell ref="AN94:AP94"/>
    <mergeCell ref="D95:H95"/>
    <mergeCell ref="J95:AF95"/>
    <mergeCell ref="AG95:AM95"/>
    <mergeCell ref="AN95:AP95"/>
  </mergeCells>
  <hyperlinks>
    <hyperlink ref="A95" location="1 - Modernizácia iluminác!...C2" display="/" xr:uid="{00000000-0004-0000-0000-000000000000}"/>
  </hyperlinks>
  <pageMargins left="0.39374999999999999" right="0.39374999999999999" top="0.39374999999999999" bottom="0.39374999999999999" header="0.51180555555555551" footer="0"/>
  <pageSetup paperSize="9" firstPageNumber="0" fitToHeight="100" orientation="landscape" horizontalDpi="300" verticalDpi="300"/>
  <headerFooter alignWithMargins="0">
    <oddFooter>&amp;C&amp;"Arial CE,Bežné"&amp;8Strana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288"/>
  <sheetViews>
    <sheetView showGridLines="0" topLeftCell="A28" workbookViewId="0">
      <selection activeCell="I140" sqref="I140"/>
    </sheetView>
  </sheetViews>
  <sheetFormatPr defaultColWidth="7.140625" defaultRowHeight="11.25"/>
  <cols>
    <col min="1" max="1" width="6.7109375" style="1" customWidth="1"/>
    <col min="2" max="2" width="1.28515625" style="1" customWidth="1"/>
    <col min="3" max="3" width="3.28515625" style="1" customWidth="1"/>
    <col min="4" max="4" width="3.42578125" style="1" customWidth="1"/>
    <col min="5" max="5" width="13.7109375" style="1" customWidth="1"/>
    <col min="6" max="6" width="80.85546875" style="1" customWidth="1"/>
    <col min="7" max="7" width="5.5703125" style="1" customWidth="1"/>
    <col min="8" max="8" width="9.28515625" style="1" customWidth="1"/>
    <col min="9" max="9" width="16.140625" style="92" customWidth="1"/>
    <col min="10" max="10" width="16.140625" style="1" customWidth="1"/>
    <col min="11" max="11" width="0" style="1" hidden="1" customWidth="1"/>
    <col min="12" max="12" width="7.42578125" style="1" customWidth="1"/>
    <col min="13" max="21" width="0" style="1" hidden="1" customWidth="1"/>
    <col min="22" max="22" width="9.85546875" style="1" customWidth="1"/>
    <col min="23" max="23" width="13.140625" style="1" customWidth="1"/>
    <col min="24" max="24" width="9.85546875" style="1" customWidth="1"/>
    <col min="25" max="25" width="12" style="1" customWidth="1"/>
    <col min="26" max="26" width="8.85546875" style="1" customWidth="1"/>
    <col min="27" max="27" width="12" style="1" customWidth="1"/>
    <col min="28" max="28" width="13.140625" style="1" customWidth="1"/>
    <col min="29" max="29" width="8.85546875" style="1" customWidth="1"/>
    <col min="30" max="30" width="12" style="1" customWidth="1"/>
    <col min="31" max="31" width="13.140625" style="1" customWidth="1"/>
    <col min="32" max="43" width="7.140625" style="1"/>
    <col min="44" max="65" width="0" style="1" hidden="1" customWidth="1"/>
    <col min="66" max="16384" width="7.140625" style="1"/>
  </cols>
  <sheetData>
    <row r="2" spans="1:46" ht="36.950000000000003" customHeight="1"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AT2" s="3" t="s">
        <v>4</v>
      </c>
    </row>
    <row r="3" spans="1:46" ht="6.95" customHeight="1">
      <c r="B3" s="93"/>
      <c r="C3" s="94"/>
      <c r="D3" s="94"/>
      <c r="E3" s="94"/>
      <c r="F3" s="94"/>
      <c r="G3" s="94"/>
      <c r="H3" s="94"/>
      <c r="I3" s="95"/>
      <c r="J3" s="94"/>
      <c r="K3" s="94"/>
      <c r="L3" s="6"/>
      <c r="AT3" s="3" t="s">
        <v>74</v>
      </c>
    </row>
    <row r="4" spans="1:46" ht="24.95" customHeight="1">
      <c r="B4" s="6"/>
      <c r="D4" s="96" t="s">
        <v>80</v>
      </c>
      <c r="L4" s="6"/>
      <c r="M4" s="97" t="s">
        <v>8</v>
      </c>
      <c r="AT4" s="3" t="s">
        <v>3</v>
      </c>
    </row>
    <row r="5" spans="1:46" ht="6.95" customHeight="1">
      <c r="B5" s="6"/>
      <c r="L5" s="6"/>
    </row>
    <row r="6" spans="1:46" s="25" customFormat="1" ht="12" customHeight="1">
      <c r="A6" s="19"/>
      <c r="B6" s="24"/>
      <c r="C6" s="19"/>
      <c r="D6" s="98" t="s">
        <v>13</v>
      </c>
      <c r="E6" s="19"/>
      <c r="F6" s="19"/>
      <c r="G6" s="19"/>
      <c r="H6" s="19"/>
      <c r="I6" s="99"/>
      <c r="J6" s="19"/>
      <c r="K6" s="19"/>
      <c r="L6" s="38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46" s="25" customFormat="1" ht="16.5" customHeight="1">
      <c r="A7" s="19"/>
      <c r="B7" s="24"/>
      <c r="C7" s="19"/>
      <c r="D7" s="19"/>
      <c r="E7" s="327" t="s">
        <v>14</v>
      </c>
      <c r="F7" s="327"/>
      <c r="G7" s="327"/>
      <c r="H7" s="327"/>
      <c r="I7" s="99"/>
      <c r="J7" s="19"/>
      <c r="K7" s="19"/>
      <c r="L7" s="38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</row>
    <row r="8" spans="1:46" s="25" customFormat="1">
      <c r="A8" s="19"/>
      <c r="B8" s="24"/>
      <c r="C8" s="19"/>
      <c r="D8" s="19"/>
      <c r="E8" s="19"/>
      <c r="F8" s="19"/>
      <c r="G8" s="19"/>
      <c r="H8" s="19"/>
      <c r="I8" s="99"/>
      <c r="J8" s="19"/>
      <c r="K8" s="19"/>
      <c r="L8" s="38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</row>
    <row r="9" spans="1:46" s="25" customFormat="1" ht="12" customHeight="1">
      <c r="A9" s="19"/>
      <c r="B9" s="24"/>
      <c r="C9" s="19"/>
      <c r="D9" s="98" t="s">
        <v>15</v>
      </c>
      <c r="E9" s="19"/>
      <c r="F9" s="100"/>
      <c r="G9" s="19"/>
      <c r="H9" s="19"/>
      <c r="I9" s="101" t="s">
        <v>16</v>
      </c>
      <c r="J9" s="100"/>
      <c r="K9" s="19"/>
      <c r="L9" s="38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</row>
    <row r="10" spans="1:46" s="25" customFormat="1" ht="12" customHeight="1">
      <c r="A10" s="19"/>
      <c r="B10" s="24"/>
      <c r="C10" s="19"/>
      <c r="D10" s="98" t="s">
        <v>17</v>
      </c>
      <c r="E10" s="19"/>
      <c r="F10" s="100" t="s">
        <v>18</v>
      </c>
      <c r="G10" s="19"/>
      <c r="H10" s="19"/>
      <c r="I10" s="101" t="s">
        <v>19</v>
      </c>
      <c r="J10" s="102" t="str">
        <f>'Rekapitulácia stavby'!AN8</f>
        <v>17. 5. 2021</v>
      </c>
      <c r="K10" s="19"/>
      <c r="L10" s="38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</row>
    <row r="11" spans="1:46" s="25" customFormat="1" ht="10.9" customHeight="1">
      <c r="A11" s="19"/>
      <c r="B11" s="24"/>
      <c r="C11" s="19"/>
      <c r="D11" s="19"/>
      <c r="E11" s="19"/>
      <c r="F11" s="19"/>
      <c r="G11" s="19"/>
      <c r="H11" s="19"/>
      <c r="I11" s="99"/>
      <c r="J11" s="19"/>
      <c r="K11" s="19"/>
      <c r="L11" s="38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</row>
    <row r="12" spans="1:46" s="25" customFormat="1" ht="12" customHeight="1">
      <c r="A12" s="19"/>
      <c r="B12" s="24"/>
      <c r="C12" s="19"/>
      <c r="D12" s="98" t="s">
        <v>21</v>
      </c>
      <c r="E12" s="19"/>
      <c r="F12" s="19"/>
      <c r="G12" s="19"/>
      <c r="H12" s="19"/>
      <c r="I12" s="101" t="s">
        <v>22</v>
      </c>
      <c r="J12" s="100"/>
      <c r="K12" s="19"/>
      <c r="L12" s="38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</row>
    <row r="13" spans="1:46" s="25" customFormat="1" ht="18" customHeight="1">
      <c r="A13" s="19"/>
      <c r="B13" s="24"/>
      <c r="C13" s="19"/>
      <c r="D13" s="19"/>
      <c r="E13" s="100" t="s">
        <v>23</v>
      </c>
      <c r="F13" s="19"/>
      <c r="G13" s="19"/>
      <c r="H13" s="19"/>
      <c r="I13" s="101" t="s">
        <v>24</v>
      </c>
      <c r="J13" s="100"/>
      <c r="K13" s="19"/>
      <c r="L13" s="38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</row>
    <row r="14" spans="1:46" s="25" customFormat="1" ht="6.95" customHeight="1">
      <c r="A14" s="19"/>
      <c r="B14" s="24"/>
      <c r="C14" s="19"/>
      <c r="D14" s="19"/>
      <c r="E14" s="19"/>
      <c r="F14" s="19"/>
      <c r="G14" s="19"/>
      <c r="H14" s="19"/>
      <c r="I14" s="99"/>
      <c r="J14" s="19"/>
      <c r="K14" s="19"/>
      <c r="L14" s="38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</row>
    <row r="15" spans="1:46" s="25" customFormat="1" ht="12" customHeight="1">
      <c r="A15" s="19"/>
      <c r="B15" s="24"/>
      <c r="C15" s="19"/>
      <c r="D15" s="98" t="s">
        <v>25</v>
      </c>
      <c r="E15" s="19"/>
      <c r="F15" s="19"/>
      <c r="G15" s="19"/>
      <c r="H15" s="19"/>
      <c r="I15" s="101" t="s">
        <v>22</v>
      </c>
      <c r="J15" s="16" t="str">
        <f>'Rekapitulácia stavby'!AN13</f>
        <v>Vyplň údaj</v>
      </c>
      <c r="K15" s="19"/>
      <c r="L15" s="38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</row>
    <row r="16" spans="1:46" s="25" customFormat="1" ht="18" customHeight="1">
      <c r="A16" s="19"/>
      <c r="B16" s="24"/>
      <c r="C16" s="19"/>
      <c r="D16" s="19"/>
      <c r="E16" s="328" t="str">
        <f>'Rekapitulácia stavby'!E14</f>
        <v>Vyplň údaj</v>
      </c>
      <c r="F16" s="328"/>
      <c r="G16" s="328"/>
      <c r="H16" s="328"/>
      <c r="I16" s="101" t="s">
        <v>24</v>
      </c>
      <c r="J16" s="16" t="str">
        <f>'Rekapitulácia stavby'!AN14</f>
        <v>Vyplň údaj</v>
      </c>
      <c r="K16" s="19"/>
      <c r="L16" s="38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</row>
    <row r="17" spans="1:31" s="25" customFormat="1" ht="6.95" customHeight="1">
      <c r="A17" s="19"/>
      <c r="B17" s="24"/>
      <c r="C17" s="19"/>
      <c r="D17" s="19"/>
      <c r="E17" s="19"/>
      <c r="F17" s="19"/>
      <c r="G17" s="19"/>
      <c r="H17" s="19"/>
      <c r="I17" s="99"/>
      <c r="J17" s="19"/>
      <c r="K17" s="19"/>
      <c r="L17" s="38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</row>
    <row r="18" spans="1:31" s="25" customFormat="1" ht="12" customHeight="1">
      <c r="A18" s="19"/>
      <c r="B18" s="24"/>
      <c r="C18" s="19"/>
      <c r="D18" s="98" t="s">
        <v>27</v>
      </c>
      <c r="E18" s="19"/>
      <c r="F18" s="19"/>
      <c r="G18" s="19"/>
      <c r="H18" s="19"/>
      <c r="I18" s="101" t="s">
        <v>22</v>
      </c>
      <c r="J18" s="100"/>
      <c r="K18" s="19"/>
      <c r="L18" s="38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</row>
    <row r="19" spans="1:31" s="25" customFormat="1" ht="18" customHeight="1">
      <c r="A19" s="19"/>
      <c r="B19" s="24"/>
      <c r="C19" s="19"/>
      <c r="D19" s="19"/>
      <c r="E19" s="100" t="s">
        <v>28</v>
      </c>
      <c r="F19" s="19"/>
      <c r="G19" s="19"/>
      <c r="H19" s="19"/>
      <c r="I19" s="101" t="s">
        <v>24</v>
      </c>
      <c r="J19" s="100"/>
      <c r="K19" s="19"/>
      <c r="L19" s="38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</row>
    <row r="20" spans="1:31" s="25" customFormat="1" ht="6.95" customHeight="1">
      <c r="A20" s="19"/>
      <c r="B20" s="24"/>
      <c r="C20" s="19"/>
      <c r="D20" s="19"/>
      <c r="E20" s="19"/>
      <c r="F20" s="19"/>
      <c r="G20" s="19"/>
      <c r="H20" s="19"/>
      <c r="I20" s="99"/>
      <c r="J20" s="19"/>
      <c r="K20" s="19"/>
      <c r="L20" s="38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</row>
    <row r="21" spans="1:31" s="25" customFormat="1" ht="12" customHeight="1">
      <c r="A21" s="19"/>
      <c r="B21" s="24"/>
      <c r="C21" s="19"/>
      <c r="D21" s="98" t="s">
        <v>31</v>
      </c>
      <c r="E21" s="19"/>
      <c r="F21" s="19"/>
      <c r="G21" s="19"/>
      <c r="H21" s="19"/>
      <c r="I21" s="101" t="s">
        <v>22</v>
      </c>
      <c r="J21" s="100"/>
      <c r="K21" s="19"/>
      <c r="L21" s="38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</row>
    <row r="22" spans="1:31" s="25" customFormat="1" ht="18" customHeight="1">
      <c r="A22" s="19"/>
      <c r="B22" s="24"/>
      <c r="C22" s="19"/>
      <c r="D22" s="19"/>
      <c r="E22" s="100" t="s">
        <v>32</v>
      </c>
      <c r="F22" s="19"/>
      <c r="G22" s="19"/>
      <c r="H22" s="19"/>
      <c r="I22" s="101" t="s">
        <v>24</v>
      </c>
      <c r="J22" s="100"/>
      <c r="K22" s="19"/>
      <c r="L22" s="38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</row>
    <row r="23" spans="1:31" s="25" customFormat="1" ht="6.95" customHeight="1">
      <c r="A23" s="19"/>
      <c r="B23" s="24"/>
      <c r="C23" s="19"/>
      <c r="D23" s="19"/>
      <c r="E23" s="19"/>
      <c r="F23" s="19"/>
      <c r="G23" s="19"/>
      <c r="H23" s="19"/>
      <c r="I23" s="99"/>
      <c r="J23" s="19"/>
      <c r="K23" s="19"/>
      <c r="L23" s="38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</row>
    <row r="24" spans="1:31" s="25" customFormat="1" ht="12" customHeight="1">
      <c r="A24" s="19"/>
      <c r="B24" s="24"/>
      <c r="C24" s="19"/>
      <c r="D24" s="98" t="s">
        <v>33</v>
      </c>
      <c r="E24" s="19"/>
      <c r="F24" s="19"/>
      <c r="G24" s="19"/>
      <c r="H24" s="19"/>
      <c r="I24" s="99"/>
      <c r="J24" s="19"/>
      <c r="K24" s="19"/>
      <c r="L24" s="38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</row>
    <row r="25" spans="1:31" s="107" customFormat="1" ht="16.5" customHeight="1">
      <c r="A25" s="103"/>
      <c r="B25" s="104"/>
      <c r="C25" s="103"/>
      <c r="D25" s="103"/>
      <c r="E25" s="329"/>
      <c r="F25" s="329"/>
      <c r="G25" s="329"/>
      <c r="H25" s="329"/>
      <c r="I25" s="105"/>
      <c r="J25" s="103"/>
      <c r="K25" s="103"/>
      <c r="L25" s="106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</row>
    <row r="26" spans="1:31" s="25" customFormat="1" ht="6.95" customHeight="1">
      <c r="A26" s="19"/>
      <c r="B26" s="24"/>
      <c r="C26" s="19"/>
      <c r="D26" s="19"/>
      <c r="E26" s="19"/>
      <c r="F26" s="19"/>
      <c r="G26" s="19"/>
      <c r="H26" s="19"/>
      <c r="I26" s="99"/>
      <c r="J26" s="19"/>
      <c r="K26" s="19"/>
      <c r="L26" s="38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</row>
    <row r="27" spans="1:31" s="25" customFormat="1" ht="6.95" customHeight="1">
      <c r="A27" s="19"/>
      <c r="B27" s="24"/>
      <c r="C27" s="19"/>
      <c r="D27" s="108"/>
      <c r="E27" s="108"/>
      <c r="F27" s="108"/>
      <c r="G27" s="108"/>
      <c r="H27" s="108"/>
      <c r="I27" s="109"/>
      <c r="J27" s="108"/>
      <c r="K27" s="108"/>
      <c r="L27" s="38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</row>
    <row r="28" spans="1:31" s="25" customFormat="1" ht="25.35" customHeight="1">
      <c r="A28" s="19"/>
      <c r="B28" s="24"/>
      <c r="C28" s="19"/>
      <c r="D28" s="110" t="s">
        <v>34</v>
      </c>
      <c r="E28" s="19"/>
      <c r="F28" s="19"/>
      <c r="G28" s="19"/>
      <c r="H28" s="19"/>
      <c r="I28" s="99"/>
      <c r="J28" s="111">
        <f>ROUND(J129,2)</f>
        <v>0</v>
      </c>
      <c r="K28" s="19"/>
      <c r="L28" s="38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</row>
    <row r="29" spans="1:31" s="25" customFormat="1" ht="6.95" customHeight="1">
      <c r="A29" s="19"/>
      <c r="B29" s="24"/>
      <c r="C29" s="19"/>
      <c r="D29" s="108"/>
      <c r="E29" s="108"/>
      <c r="F29" s="108"/>
      <c r="G29" s="108"/>
      <c r="H29" s="108"/>
      <c r="I29" s="109"/>
      <c r="J29" s="108"/>
      <c r="K29" s="108"/>
      <c r="L29" s="38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</row>
    <row r="30" spans="1:31" s="25" customFormat="1" ht="14.45" customHeight="1">
      <c r="A30" s="19"/>
      <c r="B30" s="24"/>
      <c r="C30" s="19"/>
      <c r="D30" s="19"/>
      <c r="E30" s="19"/>
      <c r="F30" s="112" t="s">
        <v>36</v>
      </c>
      <c r="G30" s="19"/>
      <c r="H30" s="19"/>
      <c r="I30" s="113" t="s">
        <v>35</v>
      </c>
      <c r="J30" s="112" t="s">
        <v>37</v>
      </c>
      <c r="K30" s="19"/>
      <c r="L30" s="38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</row>
    <row r="31" spans="1:31" s="25" customFormat="1" ht="14.45" customHeight="1">
      <c r="A31" s="19"/>
      <c r="B31" s="24"/>
      <c r="C31" s="19"/>
      <c r="D31" s="114" t="s">
        <v>38</v>
      </c>
      <c r="E31" s="98" t="s">
        <v>39</v>
      </c>
      <c r="F31" s="115">
        <f>ROUND((SUM(BE129:BE287)),2)</f>
        <v>0</v>
      </c>
      <c r="G31" s="19"/>
      <c r="H31" s="19"/>
      <c r="I31" s="116">
        <v>0.2</v>
      </c>
      <c r="J31" s="115">
        <f>ROUND(((SUM(BE129:BE287))*I31),2)</f>
        <v>0</v>
      </c>
      <c r="K31" s="19"/>
      <c r="L31" s="38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</row>
    <row r="32" spans="1:31" s="25" customFormat="1" ht="14.45" customHeight="1">
      <c r="A32" s="19"/>
      <c r="B32" s="24"/>
      <c r="C32" s="19"/>
      <c r="D32" s="19"/>
      <c r="E32" s="98" t="s">
        <v>40</v>
      </c>
      <c r="F32" s="115">
        <f>ROUND((SUM(BF129:BF287)),2)</f>
        <v>0</v>
      </c>
      <c r="G32" s="19"/>
      <c r="H32" s="19"/>
      <c r="I32" s="116">
        <v>0.2</v>
      </c>
      <c r="J32" s="115">
        <f>ROUND(((SUM(BF129:BF287))*I32),2)</f>
        <v>0</v>
      </c>
      <c r="K32" s="19"/>
      <c r="L32" s="38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</row>
    <row r="33" spans="1:31" s="25" customFormat="1" ht="14.45" hidden="1" customHeight="1">
      <c r="A33" s="19"/>
      <c r="B33" s="24"/>
      <c r="C33" s="19"/>
      <c r="D33" s="19"/>
      <c r="E33" s="98" t="s">
        <v>41</v>
      </c>
      <c r="F33" s="115">
        <f>ROUND((SUM(BG129:BG287)),2)</f>
        <v>0</v>
      </c>
      <c r="G33" s="19"/>
      <c r="H33" s="19"/>
      <c r="I33" s="116">
        <v>0.2</v>
      </c>
      <c r="J33" s="115">
        <f>0</f>
        <v>0</v>
      </c>
      <c r="K33" s="19"/>
      <c r="L33" s="38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</row>
    <row r="34" spans="1:31" s="25" customFormat="1" ht="14.45" hidden="1" customHeight="1">
      <c r="A34" s="19"/>
      <c r="B34" s="24"/>
      <c r="C34" s="19"/>
      <c r="D34" s="19"/>
      <c r="E34" s="98" t="s">
        <v>42</v>
      </c>
      <c r="F34" s="115">
        <f>ROUND((SUM(BH129:BH287)),2)</f>
        <v>0</v>
      </c>
      <c r="G34" s="19"/>
      <c r="H34" s="19"/>
      <c r="I34" s="116">
        <v>0.2</v>
      </c>
      <c r="J34" s="115">
        <f>0</f>
        <v>0</v>
      </c>
      <c r="K34" s="19"/>
      <c r="L34" s="38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</row>
    <row r="35" spans="1:31" s="25" customFormat="1" ht="14.45" hidden="1" customHeight="1">
      <c r="A35" s="19"/>
      <c r="B35" s="24"/>
      <c r="C35" s="19"/>
      <c r="D35" s="19"/>
      <c r="E35" s="98" t="s">
        <v>43</v>
      </c>
      <c r="F35" s="115">
        <f>ROUND((SUM(BI129:BI287)),2)</f>
        <v>0</v>
      </c>
      <c r="G35" s="19"/>
      <c r="H35" s="19"/>
      <c r="I35" s="116">
        <v>0</v>
      </c>
      <c r="J35" s="115">
        <f>0</f>
        <v>0</v>
      </c>
      <c r="K35" s="19"/>
      <c r="L35" s="38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</row>
    <row r="36" spans="1:31" s="25" customFormat="1" ht="6.95" customHeight="1">
      <c r="A36" s="19"/>
      <c r="B36" s="24"/>
      <c r="C36" s="19"/>
      <c r="D36" s="19"/>
      <c r="E36" s="19"/>
      <c r="F36" s="19"/>
      <c r="G36" s="19"/>
      <c r="H36" s="19"/>
      <c r="I36" s="99"/>
      <c r="J36" s="19"/>
      <c r="K36" s="19"/>
      <c r="L36" s="38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</row>
    <row r="37" spans="1:31" s="25" customFormat="1" ht="25.35" customHeight="1">
      <c r="A37" s="19"/>
      <c r="B37" s="24"/>
      <c r="C37" s="117"/>
      <c r="D37" s="118" t="s">
        <v>44</v>
      </c>
      <c r="E37" s="119"/>
      <c r="F37" s="119"/>
      <c r="G37" s="120" t="s">
        <v>45</v>
      </c>
      <c r="H37" s="121" t="s">
        <v>46</v>
      </c>
      <c r="I37" s="122"/>
      <c r="J37" s="123">
        <f>SUM(J28:J35)</f>
        <v>0</v>
      </c>
      <c r="K37" s="124"/>
      <c r="L37" s="38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</row>
    <row r="38" spans="1:31" s="25" customFormat="1" ht="14.45" customHeight="1">
      <c r="A38" s="19"/>
      <c r="B38" s="24"/>
      <c r="C38" s="19"/>
      <c r="D38" s="19"/>
      <c r="E38" s="19"/>
      <c r="F38" s="19"/>
      <c r="G38" s="19"/>
      <c r="H38" s="19"/>
      <c r="I38" s="99"/>
      <c r="J38" s="19"/>
      <c r="K38" s="19"/>
      <c r="L38" s="38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</row>
    <row r="39" spans="1:31" ht="14.45" customHeight="1">
      <c r="B39" s="6"/>
      <c r="L39" s="6"/>
    </row>
    <row r="40" spans="1:31" ht="14.45" customHeight="1">
      <c r="B40" s="6"/>
      <c r="L40" s="6"/>
    </row>
    <row r="41" spans="1:31" ht="14.45" customHeight="1">
      <c r="B41" s="6"/>
      <c r="L41" s="6"/>
    </row>
    <row r="42" spans="1:31" ht="14.45" customHeight="1">
      <c r="B42" s="6"/>
      <c r="L42" s="6"/>
    </row>
    <row r="43" spans="1:31" ht="14.45" customHeight="1">
      <c r="B43" s="6"/>
      <c r="L43" s="6"/>
    </row>
    <row r="44" spans="1:31" ht="14.45" customHeight="1">
      <c r="B44" s="6"/>
      <c r="L44" s="6"/>
    </row>
    <row r="45" spans="1:31" ht="14.45" customHeight="1">
      <c r="B45" s="6"/>
      <c r="L45" s="6"/>
    </row>
    <row r="46" spans="1:31" ht="14.45" customHeight="1">
      <c r="B46" s="6"/>
      <c r="L46" s="6"/>
    </row>
    <row r="47" spans="1:31" ht="14.45" customHeight="1">
      <c r="B47" s="6"/>
      <c r="L47" s="6"/>
    </row>
    <row r="48" spans="1:31" ht="14.45" customHeight="1">
      <c r="B48" s="6"/>
      <c r="L48" s="6"/>
    </row>
    <row r="49" spans="1:31" ht="14.45" customHeight="1">
      <c r="B49" s="6"/>
      <c r="L49" s="6"/>
    </row>
    <row r="50" spans="1:31" s="25" customFormat="1" ht="14.45" customHeight="1">
      <c r="B50" s="38"/>
      <c r="D50" s="125" t="s">
        <v>47</v>
      </c>
      <c r="E50" s="126"/>
      <c r="F50" s="126"/>
      <c r="G50" s="125" t="s">
        <v>48</v>
      </c>
      <c r="H50" s="126"/>
      <c r="I50" s="127"/>
      <c r="J50" s="126"/>
      <c r="K50" s="126"/>
      <c r="L50" s="38"/>
    </row>
    <row r="51" spans="1:31">
      <c r="B51" s="6"/>
      <c r="L51" s="6"/>
    </row>
    <row r="52" spans="1:31">
      <c r="B52" s="6"/>
      <c r="L52" s="6"/>
    </row>
    <row r="53" spans="1:31">
      <c r="B53" s="6"/>
      <c r="L53" s="6"/>
    </row>
    <row r="54" spans="1:31">
      <c r="B54" s="6"/>
      <c r="L54" s="6"/>
    </row>
    <row r="55" spans="1:31">
      <c r="B55" s="6"/>
      <c r="L55" s="6"/>
    </row>
    <row r="56" spans="1:31">
      <c r="B56" s="6"/>
      <c r="L56" s="6"/>
    </row>
    <row r="57" spans="1:31">
      <c r="B57" s="6"/>
      <c r="L57" s="6"/>
    </row>
    <row r="58" spans="1:31">
      <c r="B58" s="6"/>
      <c r="L58" s="6"/>
    </row>
    <row r="59" spans="1:31">
      <c r="B59" s="6"/>
      <c r="L59" s="6"/>
    </row>
    <row r="60" spans="1:31">
      <c r="B60" s="6"/>
      <c r="L60" s="6"/>
    </row>
    <row r="61" spans="1:31" s="25" customFormat="1" ht="12.75">
      <c r="A61" s="19"/>
      <c r="B61" s="24"/>
      <c r="C61" s="19"/>
      <c r="D61" s="128" t="s">
        <v>49</v>
      </c>
      <c r="E61" s="129"/>
      <c r="F61" s="130" t="s">
        <v>50</v>
      </c>
      <c r="G61" s="128" t="s">
        <v>49</v>
      </c>
      <c r="H61" s="129"/>
      <c r="I61" s="131"/>
      <c r="J61" s="132" t="s">
        <v>50</v>
      </c>
      <c r="K61" s="129"/>
      <c r="L61" s="38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</row>
    <row r="62" spans="1:31">
      <c r="B62" s="6"/>
      <c r="L62" s="6"/>
    </row>
    <row r="63" spans="1:31">
      <c r="B63" s="6"/>
      <c r="L63" s="6"/>
    </row>
    <row r="64" spans="1:31">
      <c r="B64" s="6"/>
      <c r="L64" s="6"/>
    </row>
    <row r="65" spans="1:31" s="25" customFormat="1" ht="12.75">
      <c r="A65" s="19"/>
      <c r="B65" s="24"/>
      <c r="C65" s="19"/>
      <c r="D65" s="125" t="s">
        <v>51</v>
      </c>
      <c r="E65" s="133"/>
      <c r="F65" s="133"/>
      <c r="G65" s="125" t="s">
        <v>52</v>
      </c>
      <c r="H65" s="133"/>
      <c r="I65" s="134"/>
      <c r="J65" s="133"/>
      <c r="K65" s="133"/>
      <c r="L65" s="38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</row>
    <row r="66" spans="1:31">
      <c r="B66" s="6"/>
      <c r="L66" s="6"/>
    </row>
    <row r="67" spans="1:31">
      <c r="B67" s="6"/>
      <c r="L67" s="6"/>
    </row>
    <row r="68" spans="1:31">
      <c r="B68" s="6"/>
      <c r="L68" s="6"/>
    </row>
    <row r="69" spans="1:31">
      <c r="B69" s="6"/>
      <c r="L69" s="6"/>
    </row>
    <row r="70" spans="1:31">
      <c r="B70" s="6"/>
      <c r="L70" s="6"/>
    </row>
    <row r="71" spans="1:31">
      <c r="B71" s="6"/>
      <c r="L71" s="6"/>
    </row>
    <row r="72" spans="1:31">
      <c r="B72" s="6"/>
      <c r="L72" s="6"/>
    </row>
    <row r="73" spans="1:31">
      <c r="B73" s="6"/>
      <c r="L73" s="6"/>
    </row>
    <row r="74" spans="1:31">
      <c r="B74" s="6"/>
      <c r="L74" s="6"/>
    </row>
    <row r="75" spans="1:31">
      <c r="B75" s="6"/>
      <c r="L75" s="6"/>
    </row>
    <row r="76" spans="1:31" s="25" customFormat="1" ht="12.75">
      <c r="A76" s="19"/>
      <c r="B76" s="24"/>
      <c r="C76" s="19"/>
      <c r="D76" s="128" t="s">
        <v>49</v>
      </c>
      <c r="E76" s="129"/>
      <c r="F76" s="130" t="s">
        <v>50</v>
      </c>
      <c r="G76" s="128" t="s">
        <v>49</v>
      </c>
      <c r="H76" s="129"/>
      <c r="I76" s="131"/>
      <c r="J76" s="132" t="s">
        <v>50</v>
      </c>
      <c r="K76" s="129"/>
      <c r="L76" s="38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</row>
    <row r="77" spans="1:31" s="25" customFormat="1" ht="14.45" customHeight="1">
      <c r="A77" s="19"/>
      <c r="B77" s="135"/>
      <c r="C77" s="136"/>
      <c r="D77" s="136"/>
      <c r="E77" s="136"/>
      <c r="F77" s="136"/>
      <c r="G77" s="136"/>
      <c r="H77" s="136"/>
      <c r="I77" s="137"/>
      <c r="J77" s="136"/>
      <c r="K77" s="136"/>
      <c r="L77" s="38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</row>
    <row r="81" spans="1:47" s="25" customFormat="1" ht="6.95" customHeight="1">
      <c r="A81" s="19"/>
      <c r="B81" s="138"/>
      <c r="C81" s="139"/>
      <c r="D81" s="139"/>
      <c r="E81" s="139"/>
      <c r="F81" s="139"/>
      <c r="G81" s="139"/>
      <c r="H81" s="139"/>
      <c r="I81" s="140"/>
      <c r="J81" s="139"/>
      <c r="K81" s="139"/>
      <c r="L81" s="38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</row>
    <row r="82" spans="1:47" s="25" customFormat="1" ht="24.95" customHeight="1">
      <c r="A82" s="19"/>
      <c r="B82" s="20"/>
      <c r="C82" s="9" t="s">
        <v>81</v>
      </c>
      <c r="D82" s="21"/>
      <c r="E82" s="21"/>
      <c r="F82" s="21"/>
      <c r="G82" s="21"/>
      <c r="H82" s="21"/>
      <c r="I82" s="99"/>
      <c r="J82" s="21"/>
      <c r="K82" s="21"/>
      <c r="L82" s="38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</row>
    <row r="83" spans="1:47" s="25" customFormat="1" ht="6.95" customHeight="1">
      <c r="A83" s="19"/>
      <c r="B83" s="20"/>
      <c r="C83" s="21"/>
      <c r="D83" s="21"/>
      <c r="E83" s="21"/>
      <c r="F83" s="21"/>
      <c r="G83" s="21"/>
      <c r="H83" s="21"/>
      <c r="I83" s="99"/>
      <c r="J83" s="21"/>
      <c r="K83" s="21"/>
      <c r="L83" s="38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</row>
    <row r="84" spans="1:47" s="25" customFormat="1" ht="12" customHeight="1">
      <c r="A84" s="19"/>
      <c r="B84" s="20"/>
      <c r="C84" s="14" t="s">
        <v>13</v>
      </c>
      <c r="D84" s="21"/>
      <c r="E84" s="21"/>
      <c r="F84" s="21"/>
      <c r="G84" s="21"/>
      <c r="H84" s="21"/>
      <c r="I84" s="99"/>
      <c r="J84" s="21"/>
      <c r="K84" s="21"/>
      <c r="L84" s="38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</row>
    <row r="85" spans="1:47" s="25" customFormat="1" ht="16.5" customHeight="1">
      <c r="A85" s="19"/>
      <c r="B85" s="20"/>
      <c r="C85" s="21"/>
      <c r="D85" s="21"/>
      <c r="E85" s="318" t="str">
        <f>E7</f>
        <v>Modernizácia iluminácie budovy NBS - ústredie Btatislava</v>
      </c>
      <c r="F85" s="318"/>
      <c r="G85" s="318"/>
      <c r="H85" s="318"/>
      <c r="I85" s="99"/>
      <c r="J85" s="21"/>
      <c r="K85" s="21"/>
      <c r="L85" s="38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</row>
    <row r="86" spans="1:47" s="25" customFormat="1" ht="6.95" customHeight="1">
      <c r="A86" s="19"/>
      <c r="B86" s="20"/>
      <c r="C86" s="21"/>
      <c r="D86" s="21"/>
      <c r="E86" s="21"/>
      <c r="F86" s="21"/>
      <c r="G86" s="21"/>
      <c r="H86" s="21"/>
      <c r="I86" s="99"/>
      <c r="J86" s="21"/>
      <c r="K86" s="21"/>
      <c r="L86" s="38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</row>
    <row r="87" spans="1:47" s="25" customFormat="1" ht="12" customHeight="1">
      <c r="A87" s="19"/>
      <c r="B87" s="20"/>
      <c r="C87" s="14" t="s">
        <v>17</v>
      </c>
      <c r="D87" s="21"/>
      <c r="E87" s="21"/>
      <c r="F87" s="15" t="str">
        <f>F10</f>
        <v xml:space="preserve"> </v>
      </c>
      <c r="G87" s="21"/>
      <c r="H87" s="21"/>
      <c r="I87" s="101" t="s">
        <v>19</v>
      </c>
      <c r="J87" s="141" t="str">
        <f>IF(J10="","",J10)</f>
        <v>17. 5. 2021</v>
      </c>
      <c r="K87" s="21"/>
      <c r="L87" s="38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</row>
    <row r="88" spans="1:47" s="25" customFormat="1" ht="6.95" customHeight="1">
      <c r="A88" s="19"/>
      <c r="B88" s="20"/>
      <c r="C88" s="21"/>
      <c r="D88" s="21"/>
      <c r="E88" s="21"/>
      <c r="F88" s="21"/>
      <c r="G88" s="21"/>
      <c r="H88" s="21"/>
      <c r="I88" s="99"/>
      <c r="J88" s="21"/>
      <c r="K88" s="21"/>
      <c r="L88" s="38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</row>
    <row r="89" spans="1:47" s="25" customFormat="1" ht="25.7" customHeight="1">
      <c r="A89" s="19"/>
      <c r="B89" s="20"/>
      <c r="C89" s="14" t="s">
        <v>21</v>
      </c>
      <c r="D89" s="21"/>
      <c r="E89" s="21"/>
      <c r="F89" s="15" t="str">
        <f>E13</f>
        <v>NBS ústredie</v>
      </c>
      <c r="G89" s="21"/>
      <c r="H89" s="21"/>
      <c r="I89" s="101" t="s">
        <v>27</v>
      </c>
      <c r="J89" s="142" t="str">
        <f>E19</f>
        <v>A B.K.P.Š. spol.s.r.o.</v>
      </c>
      <c r="K89" s="21"/>
      <c r="L89" s="38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</row>
    <row r="90" spans="1:47" s="25" customFormat="1" ht="15.2" customHeight="1">
      <c r="A90" s="19"/>
      <c r="B90" s="20"/>
      <c r="C90" s="14" t="s">
        <v>25</v>
      </c>
      <c r="D90" s="21"/>
      <c r="E90" s="21"/>
      <c r="F90" s="15" t="str">
        <f>IF(E16="","",E16)</f>
        <v>Vyplň údaj</v>
      </c>
      <c r="G90" s="21"/>
      <c r="H90" s="21"/>
      <c r="I90" s="101" t="s">
        <v>31</v>
      </c>
      <c r="J90" s="142" t="str">
        <f>E22</f>
        <v>Tordaji Ľubomir</v>
      </c>
      <c r="K90" s="21"/>
      <c r="L90" s="38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</row>
    <row r="91" spans="1:47" s="25" customFormat="1" ht="10.35" customHeight="1">
      <c r="A91" s="19"/>
      <c r="B91" s="20"/>
      <c r="C91" s="21"/>
      <c r="D91" s="21"/>
      <c r="E91" s="21"/>
      <c r="F91" s="21"/>
      <c r="G91" s="21"/>
      <c r="H91" s="21"/>
      <c r="I91" s="99"/>
      <c r="J91" s="21"/>
      <c r="K91" s="21"/>
      <c r="L91" s="38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</row>
    <row r="92" spans="1:47" s="25" customFormat="1" ht="29.25" customHeight="1">
      <c r="A92" s="19"/>
      <c r="B92" s="20"/>
      <c r="C92" s="143" t="s">
        <v>82</v>
      </c>
      <c r="D92" s="144"/>
      <c r="E92" s="144"/>
      <c r="F92" s="144"/>
      <c r="G92" s="144"/>
      <c r="H92" s="144"/>
      <c r="I92" s="145"/>
      <c r="J92" s="146" t="s">
        <v>83</v>
      </c>
      <c r="K92" s="144"/>
      <c r="L92" s="38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</row>
    <row r="93" spans="1:47" s="25" customFormat="1" ht="10.35" customHeight="1">
      <c r="A93" s="19"/>
      <c r="B93" s="20"/>
      <c r="C93" s="21"/>
      <c r="D93" s="21"/>
      <c r="E93" s="21"/>
      <c r="F93" s="21"/>
      <c r="G93" s="21"/>
      <c r="H93" s="21"/>
      <c r="I93" s="99"/>
      <c r="J93" s="21"/>
      <c r="K93" s="21"/>
      <c r="L93" s="38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</row>
    <row r="94" spans="1:47" s="25" customFormat="1" ht="22.9" customHeight="1">
      <c r="A94" s="19"/>
      <c r="B94" s="20"/>
      <c r="C94" s="147" t="s">
        <v>84</v>
      </c>
      <c r="D94" s="21"/>
      <c r="E94" s="21"/>
      <c r="F94" s="21"/>
      <c r="G94" s="21"/>
      <c r="H94" s="21"/>
      <c r="I94" s="99"/>
      <c r="J94" s="148">
        <f>J129</f>
        <v>0</v>
      </c>
      <c r="K94" s="21"/>
      <c r="L94" s="38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U94" s="3" t="s">
        <v>85</v>
      </c>
    </row>
    <row r="95" spans="1:47" s="149" customFormat="1" ht="24.95" customHeight="1">
      <c r="B95" s="150"/>
      <c r="C95" s="151"/>
      <c r="D95" s="152" t="s">
        <v>86</v>
      </c>
      <c r="E95" s="153"/>
      <c r="F95" s="153"/>
      <c r="G95" s="153"/>
      <c r="H95" s="153"/>
      <c r="I95" s="154"/>
      <c r="J95" s="155">
        <f>J130</f>
        <v>0</v>
      </c>
      <c r="K95" s="151"/>
      <c r="L95" s="156"/>
    </row>
    <row r="96" spans="1:47" s="157" customFormat="1" ht="19.899999999999999" customHeight="1">
      <c r="B96" s="158"/>
      <c r="C96" s="159"/>
      <c r="D96" s="160" t="s">
        <v>87</v>
      </c>
      <c r="E96" s="161"/>
      <c r="F96" s="161"/>
      <c r="G96" s="161"/>
      <c r="H96" s="161"/>
      <c r="I96" s="162"/>
      <c r="J96" s="163">
        <f>J131</f>
        <v>0</v>
      </c>
      <c r="K96" s="159"/>
      <c r="L96" s="164"/>
    </row>
    <row r="97" spans="1:31" s="157" customFormat="1" ht="19.899999999999999" customHeight="1">
      <c r="B97" s="158"/>
      <c r="C97" s="159"/>
      <c r="D97" s="160" t="s">
        <v>88</v>
      </c>
      <c r="E97" s="161"/>
      <c r="F97" s="161"/>
      <c r="G97" s="161"/>
      <c r="H97" s="161"/>
      <c r="I97" s="162"/>
      <c r="J97" s="163">
        <f>J134</f>
        <v>0</v>
      </c>
      <c r="K97" s="159"/>
      <c r="L97" s="164"/>
    </row>
    <row r="98" spans="1:31" s="157" customFormat="1" ht="19.899999999999999" customHeight="1">
      <c r="B98" s="158"/>
      <c r="C98" s="159"/>
      <c r="D98" s="160" t="s">
        <v>89</v>
      </c>
      <c r="E98" s="161"/>
      <c r="F98" s="161"/>
      <c r="G98" s="161"/>
      <c r="H98" s="161"/>
      <c r="I98" s="162"/>
      <c r="J98" s="163">
        <f>J137</f>
        <v>0</v>
      </c>
      <c r="K98" s="159"/>
      <c r="L98" s="164"/>
    </row>
    <row r="99" spans="1:31" s="149" customFormat="1" ht="24.95" customHeight="1">
      <c r="B99" s="150"/>
      <c r="C99" s="151"/>
      <c r="D99" s="152" t="s">
        <v>90</v>
      </c>
      <c r="E99" s="153"/>
      <c r="F99" s="153"/>
      <c r="G99" s="153"/>
      <c r="H99" s="153"/>
      <c r="I99" s="154"/>
      <c r="J99" s="155">
        <f>J173</f>
        <v>0</v>
      </c>
      <c r="K99" s="151"/>
      <c r="L99" s="156"/>
    </row>
    <row r="100" spans="1:31" s="157" customFormat="1" ht="19.899999999999999" customHeight="1">
      <c r="B100" s="158"/>
      <c r="C100" s="159"/>
      <c r="D100" s="160" t="s">
        <v>91</v>
      </c>
      <c r="E100" s="161"/>
      <c r="F100" s="161"/>
      <c r="G100" s="161"/>
      <c r="H100" s="161"/>
      <c r="I100" s="162"/>
      <c r="J100" s="163">
        <f>J174</f>
        <v>0</v>
      </c>
      <c r="K100" s="159"/>
      <c r="L100" s="164"/>
    </row>
    <row r="101" spans="1:31" s="157" customFormat="1" ht="19.899999999999999" customHeight="1">
      <c r="B101" s="158"/>
      <c r="C101" s="159"/>
      <c r="D101" s="160" t="s">
        <v>92</v>
      </c>
      <c r="E101" s="161"/>
      <c r="F101" s="161"/>
      <c r="G101" s="161"/>
      <c r="H101" s="161"/>
      <c r="I101" s="162"/>
      <c r="J101" s="163">
        <f>J179</f>
        <v>0</v>
      </c>
      <c r="K101" s="159"/>
      <c r="L101" s="164"/>
    </row>
    <row r="102" spans="1:31" s="157" customFormat="1" ht="19.899999999999999" customHeight="1">
      <c r="B102" s="158"/>
      <c r="C102" s="159"/>
      <c r="D102" s="160" t="s">
        <v>93</v>
      </c>
      <c r="E102" s="161"/>
      <c r="F102" s="161"/>
      <c r="G102" s="161"/>
      <c r="H102" s="161"/>
      <c r="I102" s="162"/>
      <c r="J102" s="163">
        <f>J221</f>
        <v>0</v>
      </c>
      <c r="K102" s="159"/>
      <c r="L102" s="164"/>
    </row>
    <row r="103" spans="1:31" s="157" customFormat="1" ht="19.899999999999999" customHeight="1">
      <c r="B103" s="158"/>
      <c r="C103" s="159"/>
      <c r="D103" s="160" t="s">
        <v>94</v>
      </c>
      <c r="E103" s="161"/>
      <c r="F103" s="161"/>
      <c r="G103" s="161"/>
      <c r="H103" s="161"/>
      <c r="I103" s="162"/>
      <c r="J103" s="163">
        <f>J231</f>
        <v>0</v>
      </c>
      <c r="K103" s="159"/>
      <c r="L103" s="164"/>
    </row>
    <row r="104" spans="1:31" s="157" customFormat="1" ht="19.899999999999999" customHeight="1">
      <c r="B104" s="158"/>
      <c r="C104" s="159"/>
      <c r="D104" s="160" t="s">
        <v>95</v>
      </c>
      <c r="E104" s="161"/>
      <c r="F104" s="161"/>
      <c r="G104" s="161"/>
      <c r="H104" s="161"/>
      <c r="I104" s="162"/>
      <c r="J104" s="163">
        <f>J234</f>
        <v>0</v>
      </c>
      <c r="K104" s="159"/>
      <c r="L104" s="164"/>
    </row>
    <row r="105" spans="1:31" s="157" customFormat="1" ht="19.899999999999999" customHeight="1">
      <c r="B105" s="158"/>
      <c r="C105" s="159"/>
      <c r="D105" s="160" t="s">
        <v>96</v>
      </c>
      <c r="E105" s="161"/>
      <c r="F105" s="161"/>
      <c r="G105" s="161"/>
      <c r="H105" s="161"/>
      <c r="I105" s="162"/>
      <c r="J105" s="163">
        <f>J239</f>
        <v>0</v>
      </c>
      <c r="K105" s="159"/>
      <c r="L105" s="164"/>
    </row>
    <row r="106" spans="1:31" s="157" customFormat="1" ht="19.899999999999999" customHeight="1">
      <c r="B106" s="158"/>
      <c r="C106" s="159"/>
      <c r="D106" s="160" t="s">
        <v>97</v>
      </c>
      <c r="E106" s="161"/>
      <c r="F106" s="161"/>
      <c r="G106" s="161"/>
      <c r="H106" s="161"/>
      <c r="I106" s="162"/>
      <c r="J106" s="163">
        <f>J257</f>
        <v>0</v>
      </c>
      <c r="K106" s="159"/>
      <c r="L106" s="164"/>
    </row>
    <row r="107" spans="1:31" s="157" customFormat="1" ht="19.899999999999999" customHeight="1">
      <c r="B107" s="158"/>
      <c r="C107" s="159"/>
      <c r="D107" s="160" t="s">
        <v>98</v>
      </c>
      <c r="E107" s="161"/>
      <c r="F107" s="161"/>
      <c r="G107" s="161"/>
      <c r="H107" s="161"/>
      <c r="I107" s="162"/>
      <c r="J107" s="163">
        <f>J270</f>
        <v>0</v>
      </c>
      <c r="K107" s="159"/>
      <c r="L107" s="164"/>
    </row>
    <row r="108" spans="1:31" s="157" customFormat="1" ht="19.899999999999999" customHeight="1">
      <c r="B108" s="158"/>
      <c r="C108" s="159"/>
      <c r="D108" s="160" t="s">
        <v>99</v>
      </c>
      <c r="E108" s="161"/>
      <c r="F108" s="161"/>
      <c r="G108" s="161"/>
      <c r="H108" s="161"/>
      <c r="I108" s="162"/>
      <c r="J108" s="163">
        <f>J278</f>
        <v>0</v>
      </c>
      <c r="K108" s="159"/>
      <c r="L108" s="164"/>
    </row>
    <row r="109" spans="1:31" s="149" customFormat="1" ht="24.95" customHeight="1">
      <c r="B109" s="150"/>
      <c r="C109" s="151"/>
      <c r="D109" s="152" t="s">
        <v>100</v>
      </c>
      <c r="E109" s="153"/>
      <c r="F109" s="153"/>
      <c r="G109" s="153"/>
      <c r="H109" s="153"/>
      <c r="I109" s="154"/>
      <c r="J109" s="155">
        <f>J280</f>
        <v>0</v>
      </c>
      <c r="K109" s="151"/>
      <c r="L109" s="156"/>
    </row>
    <row r="110" spans="1:31" s="157" customFormat="1" ht="19.899999999999999" customHeight="1">
      <c r="B110" s="158"/>
      <c r="C110" s="159"/>
      <c r="D110" s="160" t="s">
        <v>101</v>
      </c>
      <c r="E110" s="161"/>
      <c r="F110" s="161"/>
      <c r="G110" s="161"/>
      <c r="H110" s="161"/>
      <c r="I110" s="162"/>
      <c r="J110" s="163">
        <f>J281</f>
        <v>0</v>
      </c>
      <c r="K110" s="159"/>
      <c r="L110" s="164"/>
    </row>
    <row r="111" spans="1:31" s="149" customFormat="1" ht="24.95" customHeight="1">
      <c r="B111" s="150"/>
      <c r="C111" s="151"/>
      <c r="D111" s="152" t="s">
        <v>102</v>
      </c>
      <c r="E111" s="153"/>
      <c r="F111" s="153"/>
      <c r="G111" s="153"/>
      <c r="H111" s="153"/>
      <c r="I111" s="154"/>
      <c r="J111" s="155">
        <f>J283</f>
        <v>0</v>
      </c>
      <c r="K111" s="151"/>
      <c r="L111" s="156"/>
    </row>
    <row r="112" spans="1:31" s="25" customFormat="1" ht="21.75" customHeight="1">
      <c r="A112" s="19"/>
      <c r="B112" s="20"/>
      <c r="C112" s="21"/>
      <c r="D112" s="21"/>
      <c r="E112" s="21"/>
      <c r="F112" s="21"/>
      <c r="G112" s="21"/>
      <c r="H112" s="21"/>
      <c r="I112" s="99"/>
      <c r="J112" s="21"/>
      <c r="K112" s="21"/>
      <c r="L112" s="38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</row>
    <row r="113" spans="1:31" s="25" customFormat="1" ht="6.95" customHeight="1">
      <c r="A113" s="19"/>
      <c r="B113" s="41"/>
      <c r="C113" s="42"/>
      <c r="D113" s="42"/>
      <c r="E113" s="42"/>
      <c r="F113" s="42"/>
      <c r="G113" s="42"/>
      <c r="H113" s="42"/>
      <c r="I113" s="137"/>
      <c r="J113" s="42"/>
      <c r="K113" s="42"/>
      <c r="L113" s="38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</row>
    <row r="117" spans="1:31" s="25" customFormat="1" ht="6.95" customHeight="1">
      <c r="A117" s="19"/>
      <c r="B117" s="43"/>
      <c r="C117" s="44"/>
      <c r="D117" s="44"/>
      <c r="E117" s="44"/>
      <c r="F117" s="44"/>
      <c r="G117" s="44"/>
      <c r="H117" s="44"/>
      <c r="I117" s="140"/>
      <c r="J117" s="44"/>
      <c r="K117" s="44"/>
      <c r="L117" s="38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</row>
    <row r="118" spans="1:31" s="25" customFormat="1" ht="24.95" customHeight="1">
      <c r="A118" s="19"/>
      <c r="B118" s="20"/>
      <c r="C118" s="9" t="s">
        <v>103</v>
      </c>
      <c r="D118" s="21"/>
      <c r="E118" s="21"/>
      <c r="F118" s="21"/>
      <c r="G118" s="21"/>
      <c r="H118" s="21"/>
      <c r="I118" s="99"/>
      <c r="J118" s="21"/>
      <c r="K118" s="21"/>
      <c r="L118" s="38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</row>
    <row r="119" spans="1:31" s="25" customFormat="1" ht="6.95" customHeight="1">
      <c r="A119" s="19"/>
      <c r="B119" s="20"/>
      <c r="C119" s="21"/>
      <c r="D119" s="21"/>
      <c r="E119" s="21"/>
      <c r="F119" s="21"/>
      <c r="G119" s="21"/>
      <c r="H119" s="21"/>
      <c r="I119" s="99"/>
      <c r="J119" s="21"/>
      <c r="K119" s="21"/>
      <c r="L119" s="38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</row>
    <row r="120" spans="1:31" s="25" customFormat="1" ht="12" customHeight="1">
      <c r="A120" s="19"/>
      <c r="B120" s="20"/>
      <c r="C120" s="14" t="s">
        <v>13</v>
      </c>
      <c r="D120" s="21"/>
      <c r="E120" s="21"/>
      <c r="F120" s="21"/>
      <c r="G120" s="21"/>
      <c r="H120" s="21"/>
      <c r="I120" s="99"/>
      <c r="J120" s="21"/>
      <c r="K120" s="21"/>
      <c r="L120" s="38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</row>
    <row r="121" spans="1:31" s="25" customFormat="1" ht="16.5" customHeight="1">
      <c r="A121" s="19"/>
      <c r="B121" s="20"/>
      <c r="C121" s="21"/>
      <c r="D121" s="21"/>
      <c r="E121" s="318" t="str">
        <f>E7</f>
        <v>Modernizácia iluminácie budovy NBS - ústredie Btatislava</v>
      </c>
      <c r="F121" s="318"/>
      <c r="G121" s="318"/>
      <c r="H121" s="318"/>
      <c r="I121" s="99"/>
      <c r="J121" s="21"/>
      <c r="K121" s="21"/>
      <c r="L121" s="38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</row>
    <row r="122" spans="1:31" s="25" customFormat="1" ht="6.95" customHeight="1">
      <c r="A122" s="19"/>
      <c r="B122" s="20"/>
      <c r="C122" s="21"/>
      <c r="D122" s="21"/>
      <c r="E122" s="21"/>
      <c r="F122" s="21"/>
      <c r="G122" s="21"/>
      <c r="H122" s="21"/>
      <c r="I122" s="99"/>
      <c r="J122" s="21"/>
      <c r="K122" s="21"/>
      <c r="L122" s="38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</row>
    <row r="123" spans="1:31" s="25" customFormat="1" ht="12" customHeight="1">
      <c r="A123" s="19"/>
      <c r="B123" s="20"/>
      <c r="C123" s="14" t="s">
        <v>17</v>
      </c>
      <c r="D123" s="21"/>
      <c r="E123" s="21"/>
      <c r="F123" s="15" t="str">
        <f>F10</f>
        <v xml:space="preserve"> </v>
      </c>
      <c r="G123" s="21"/>
      <c r="H123" s="21"/>
      <c r="I123" s="101" t="s">
        <v>19</v>
      </c>
      <c r="J123" s="141" t="str">
        <f>IF(J10="","",J10)</f>
        <v>17. 5. 2021</v>
      </c>
      <c r="K123" s="21"/>
      <c r="L123" s="38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</row>
    <row r="124" spans="1:31" s="25" customFormat="1" ht="6.95" customHeight="1">
      <c r="A124" s="19"/>
      <c r="B124" s="20"/>
      <c r="C124" s="21"/>
      <c r="D124" s="21"/>
      <c r="E124" s="21"/>
      <c r="F124" s="21"/>
      <c r="G124" s="21"/>
      <c r="H124" s="21"/>
      <c r="I124" s="99"/>
      <c r="J124" s="21"/>
      <c r="K124" s="21"/>
      <c r="L124" s="38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</row>
    <row r="125" spans="1:31" s="25" customFormat="1" ht="25.7" customHeight="1">
      <c r="A125" s="19"/>
      <c r="B125" s="20"/>
      <c r="C125" s="14" t="s">
        <v>21</v>
      </c>
      <c r="D125" s="21"/>
      <c r="E125" s="21"/>
      <c r="F125" s="15" t="str">
        <f>E13</f>
        <v>NBS ústredie</v>
      </c>
      <c r="G125" s="21"/>
      <c r="H125" s="21"/>
      <c r="I125" s="101" t="s">
        <v>27</v>
      </c>
      <c r="J125" s="142" t="str">
        <f>E19</f>
        <v>A B.K.P.Š. spol.s.r.o.</v>
      </c>
      <c r="K125" s="21"/>
      <c r="L125" s="38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</row>
    <row r="126" spans="1:31" s="25" customFormat="1" ht="15.2" customHeight="1">
      <c r="A126" s="19"/>
      <c r="B126" s="20"/>
      <c r="C126" s="14" t="s">
        <v>25</v>
      </c>
      <c r="D126" s="21"/>
      <c r="E126" s="21"/>
      <c r="F126" s="15" t="str">
        <f>IF(E16="","",E16)</f>
        <v>Vyplň údaj</v>
      </c>
      <c r="G126" s="21"/>
      <c r="H126" s="21"/>
      <c r="I126" s="101" t="s">
        <v>31</v>
      </c>
      <c r="J126" s="142" t="str">
        <f>E22</f>
        <v>Tordaji Ľubomir</v>
      </c>
      <c r="K126" s="21"/>
      <c r="L126" s="38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</row>
    <row r="127" spans="1:31" s="25" customFormat="1" ht="10.35" customHeight="1">
      <c r="A127" s="19"/>
      <c r="B127" s="20"/>
      <c r="C127" s="21"/>
      <c r="D127" s="21"/>
      <c r="E127" s="21"/>
      <c r="F127" s="21"/>
      <c r="G127" s="21"/>
      <c r="H127" s="21"/>
      <c r="I127" s="99"/>
      <c r="J127" s="21"/>
      <c r="K127" s="21"/>
      <c r="L127" s="38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</row>
    <row r="128" spans="1:31" s="173" customFormat="1" ht="29.25" customHeight="1">
      <c r="A128" s="165"/>
      <c r="B128" s="166"/>
      <c r="C128" s="167" t="s">
        <v>104</v>
      </c>
      <c r="D128" s="168" t="s">
        <v>59</v>
      </c>
      <c r="E128" s="168" t="s">
        <v>55</v>
      </c>
      <c r="F128" s="168" t="s">
        <v>56</v>
      </c>
      <c r="G128" s="168" t="s">
        <v>105</v>
      </c>
      <c r="H128" s="168" t="s">
        <v>106</v>
      </c>
      <c r="I128" s="169" t="s">
        <v>107</v>
      </c>
      <c r="J128" s="170" t="s">
        <v>83</v>
      </c>
      <c r="K128" s="171" t="s">
        <v>108</v>
      </c>
      <c r="L128" s="172"/>
      <c r="M128" s="63"/>
      <c r="N128" s="64" t="s">
        <v>38</v>
      </c>
      <c r="O128" s="64" t="s">
        <v>109</v>
      </c>
      <c r="P128" s="64" t="s">
        <v>110</v>
      </c>
      <c r="Q128" s="64" t="s">
        <v>111</v>
      </c>
      <c r="R128" s="64" t="s">
        <v>112</v>
      </c>
      <c r="S128" s="64" t="s">
        <v>113</v>
      </c>
      <c r="T128" s="65" t="s">
        <v>114</v>
      </c>
      <c r="U128" s="165"/>
      <c r="V128" s="165"/>
      <c r="W128" s="165"/>
      <c r="X128" s="165"/>
      <c r="Y128" s="165"/>
      <c r="Z128" s="165"/>
      <c r="AA128" s="165"/>
      <c r="AB128" s="165"/>
      <c r="AC128" s="165"/>
      <c r="AD128" s="165"/>
      <c r="AE128" s="165"/>
    </row>
    <row r="129" spans="1:65" s="25" customFormat="1" ht="22.9" customHeight="1">
      <c r="A129" s="19"/>
      <c r="B129" s="20"/>
      <c r="C129" s="71" t="s">
        <v>84</v>
      </c>
      <c r="D129" s="21"/>
      <c r="E129" s="21"/>
      <c r="F129" s="21"/>
      <c r="G129" s="21"/>
      <c r="H129" s="21"/>
      <c r="I129" s="99"/>
      <c r="J129" s="174">
        <f>BK129</f>
        <v>0</v>
      </c>
      <c r="K129" s="21"/>
      <c r="L129" s="24"/>
      <c r="M129" s="66"/>
      <c r="N129" s="175"/>
      <c r="O129" s="67"/>
      <c r="P129" s="176">
        <f>P130+P173+P280+P283</f>
        <v>0</v>
      </c>
      <c r="Q129" s="67"/>
      <c r="R129" s="176">
        <f>R130+R173+R280+R283</f>
        <v>9.8347600000000007E-2</v>
      </c>
      <c r="S129" s="67"/>
      <c r="T129" s="177">
        <f>T130+T173+T280+T283</f>
        <v>5.0450000000000002E-2</v>
      </c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T129" s="3" t="s">
        <v>73</v>
      </c>
      <c r="AU129" s="3" t="s">
        <v>85</v>
      </c>
      <c r="BK129" s="178">
        <f>BK130+BK173+BK280+BK283</f>
        <v>0</v>
      </c>
    </row>
    <row r="130" spans="1:65" s="179" customFormat="1" ht="25.9" customHeight="1">
      <c r="B130" s="180"/>
      <c r="C130" s="181"/>
      <c r="D130" s="182" t="s">
        <v>73</v>
      </c>
      <c r="E130" s="183" t="s">
        <v>115</v>
      </c>
      <c r="F130" s="183" t="s">
        <v>116</v>
      </c>
      <c r="G130" s="181"/>
      <c r="H130" s="181"/>
      <c r="I130" s="184"/>
      <c r="J130" s="185">
        <f>BK130</f>
        <v>0</v>
      </c>
      <c r="K130" s="181"/>
      <c r="L130" s="186"/>
      <c r="M130" s="187"/>
      <c r="N130" s="188"/>
      <c r="O130" s="188"/>
      <c r="P130" s="189">
        <f>P131+P134+P137</f>
        <v>0</v>
      </c>
      <c r="Q130" s="188"/>
      <c r="R130" s="189">
        <f>R131+R134+R137</f>
        <v>5.5100000000000001E-3</v>
      </c>
      <c r="S130" s="188"/>
      <c r="T130" s="190">
        <f>T131+T134+T137</f>
        <v>5.0450000000000002E-2</v>
      </c>
      <c r="AR130" s="191" t="s">
        <v>11</v>
      </c>
      <c r="AT130" s="192" t="s">
        <v>73</v>
      </c>
      <c r="AU130" s="192" t="s">
        <v>74</v>
      </c>
      <c r="AY130" s="191" t="s">
        <v>117</v>
      </c>
      <c r="BK130" s="193">
        <f>BK131+BK134+BK137</f>
        <v>0</v>
      </c>
    </row>
    <row r="131" spans="1:65" s="179" customFormat="1" ht="22.9" customHeight="1">
      <c r="B131" s="180"/>
      <c r="C131" s="181"/>
      <c r="D131" s="182" t="s">
        <v>73</v>
      </c>
      <c r="E131" s="194" t="s">
        <v>118</v>
      </c>
      <c r="F131" s="194" t="s">
        <v>119</v>
      </c>
      <c r="G131" s="181"/>
      <c r="H131" s="181"/>
      <c r="I131" s="184"/>
      <c r="J131" s="195">
        <f>BK131</f>
        <v>0</v>
      </c>
      <c r="K131" s="181"/>
      <c r="L131" s="186"/>
      <c r="M131" s="187"/>
      <c r="N131" s="188"/>
      <c r="O131" s="188"/>
      <c r="P131" s="189">
        <f>SUM(P132:P133)</f>
        <v>0</v>
      </c>
      <c r="Q131" s="188"/>
      <c r="R131" s="189">
        <f>SUM(R132:R133)</f>
        <v>0</v>
      </c>
      <c r="S131" s="188"/>
      <c r="T131" s="190">
        <f>SUM(T132:T133)</f>
        <v>0</v>
      </c>
      <c r="AR131" s="191" t="s">
        <v>11</v>
      </c>
      <c r="AT131" s="192" t="s">
        <v>73</v>
      </c>
      <c r="AU131" s="192" t="s">
        <v>11</v>
      </c>
      <c r="AY131" s="191" t="s">
        <v>117</v>
      </c>
      <c r="BK131" s="193">
        <f>SUM(BK132:BK133)</f>
        <v>0</v>
      </c>
    </row>
    <row r="132" spans="1:65" s="25" customFormat="1" ht="16.5" customHeight="1">
      <c r="A132" s="19"/>
      <c r="B132" s="20"/>
      <c r="C132" s="196" t="s">
        <v>11</v>
      </c>
      <c r="D132" s="196" t="s">
        <v>120</v>
      </c>
      <c r="E132" s="197" t="s">
        <v>121</v>
      </c>
      <c r="F132" s="198" t="s">
        <v>122</v>
      </c>
      <c r="G132" s="199" t="s">
        <v>123</v>
      </c>
      <c r="H132" s="200">
        <v>1</v>
      </c>
      <c r="I132" s="201"/>
      <c r="J132" s="200">
        <f>ROUND(I132*H132,3)</f>
        <v>0</v>
      </c>
      <c r="K132" s="202"/>
      <c r="L132" s="24"/>
      <c r="M132" s="203"/>
      <c r="N132" s="204" t="s">
        <v>40</v>
      </c>
      <c r="O132" s="59"/>
      <c r="P132" s="205">
        <f>O132*H132</f>
        <v>0</v>
      </c>
      <c r="Q132" s="205">
        <v>0</v>
      </c>
      <c r="R132" s="205">
        <f>Q132*H132</f>
        <v>0</v>
      </c>
      <c r="S132" s="205">
        <v>0</v>
      </c>
      <c r="T132" s="206">
        <f>S132*H132</f>
        <v>0</v>
      </c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R132" s="207" t="s">
        <v>124</v>
      </c>
      <c r="AT132" s="207" t="s">
        <v>120</v>
      </c>
      <c r="AU132" s="207" t="s">
        <v>118</v>
      </c>
      <c r="AY132" s="3" t="s">
        <v>117</v>
      </c>
      <c r="BE132" s="208">
        <f>IF(N132="základná",J132,0)</f>
        <v>0</v>
      </c>
      <c r="BF132" s="208">
        <f>IF(N132="znížená",J132,0)</f>
        <v>0</v>
      </c>
      <c r="BG132" s="208">
        <f>IF(N132="zákl. prenesená",J132,0)</f>
        <v>0</v>
      </c>
      <c r="BH132" s="208">
        <f>IF(N132="zníž. prenesená",J132,0)</f>
        <v>0</v>
      </c>
      <c r="BI132" s="208">
        <f>IF(N132="nulová",J132,0)</f>
        <v>0</v>
      </c>
      <c r="BJ132" s="3" t="s">
        <v>118</v>
      </c>
      <c r="BK132" s="209">
        <f>ROUND(I132*H132,3)</f>
        <v>0</v>
      </c>
      <c r="BL132" s="3" t="s">
        <v>124</v>
      </c>
      <c r="BM132" s="207" t="s">
        <v>125</v>
      </c>
    </row>
    <row r="133" spans="1:65" s="210" customFormat="1">
      <c r="B133" s="211"/>
      <c r="C133" s="212"/>
      <c r="D133" s="213" t="s">
        <v>126</v>
      </c>
      <c r="E133" s="214"/>
      <c r="F133" s="215" t="s">
        <v>127</v>
      </c>
      <c r="G133" s="212"/>
      <c r="H133" s="216">
        <v>1</v>
      </c>
      <c r="I133" s="217"/>
      <c r="J133" s="212"/>
      <c r="K133" s="212"/>
      <c r="L133" s="218"/>
      <c r="M133" s="219"/>
      <c r="N133" s="220"/>
      <c r="O133" s="220"/>
      <c r="P133" s="220"/>
      <c r="Q133" s="220"/>
      <c r="R133" s="220"/>
      <c r="S133" s="220"/>
      <c r="T133" s="221"/>
      <c r="AT133" s="222" t="s">
        <v>126</v>
      </c>
      <c r="AU133" s="222" t="s">
        <v>118</v>
      </c>
      <c r="AV133" s="210" t="s">
        <v>118</v>
      </c>
      <c r="AW133" s="210" t="s">
        <v>29</v>
      </c>
      <c r="AX133" s="210" t="s">
        <v>11</v>
      </c>
      <c r="AY133" s="222" t="s">
        <v>117</v>
      </c>
    </row>
    <row r="134" spans="1:65" s="179" customFormat="1" ht="22.9" customHeight="1">
      <c r="B134" s="180"/>
      <c r="C134" s="181"/>
      <c r="D134" s="182" t="s">
        <v>73</v>
      </c>
      <c r="E134" s="194" t="s">
        <v>128</v>
      </c>
      <c r="F134" s="194" t="s">
        <v>129</v>
      </c>
      <c r="G134" s="181"/>
      <c r="H134" s="181"/>
      <c r="I134" s="184"/>
      <c r="J134" s="195">
        <f>BK134</f>
        <v>0</v>
      </c>
      <c r="K134" s="181"/>
      <c r="L134" s="186"/>
      <c r="M134" s="187"/>
      <c r="N134" s="188"/>
      <c r="O134" s="188"/>
      <c r="P134" s="189">
        <f>SUM(P135:P136)</f>
        <v>0</v>
      </c>
      <c r="Q134" s="188"/>
      <c r="R134" s="189">
        <f>SUM(R135:R136)</f>
        <v>3.96E-3</v>
      </c>
      <c r="S134" s="188"/>
      <c r="T134" s="190">
        <f>SUM(T135:T136)</f>
        <v>0</v>
      </c>
      <c r="AR134" s="191" t="s">
        <v>11</v>
      </c>
      <c r="AT134" s="192" t="s">
        <v>73</v>
      </c>
      <c r="AU134" s="192" t="s">
        <v>11</v>
      </c>
      <c r="AY134" s="191" t="s">
        <v>117</v>
      </c>
      <c r="BK134" s="193">
        <f>SUM(BK135:BK136)</f>
        <v>0</v>
      </c>
    </row>
    <row r="135" spans="1:65" s="25" customFormat="1" ht="16.5" customHeight="1">
      <c r="A135" s="19"/>
      <c r="B135" s="20"/>
      <c r="C135" s="196" t="s">
        <v>118</v>
      </c>
      <c r="D135" s="196" t="s">
        <v>120</v>
      </c>
      <c r="E135" s="197" t="s">
        <v>130</v>
      </c>
      <c r="F135" s="198" t="s">
        <v>131</v>
      </c>
      <c r="G135" s="199" t="s">
        <v>123</v>
      </c>
      <c r="H135" s="200">
        <v>1</v>
      </c>
      <c r="I135" s="201"/>
      <c r="J135" s="200">
        <f>ROUND(I135*H135,3)</f>
        <v>0</v>
      </c>
      <c r="K135" s="202"/>
      <c r="L135" s="24"/>
      <c r="M135" s="203"/>
      <c r="N135" s="204" t="s">
        <v>40</v>
      </c>
      <c r="O135" s="59"/>
      <c r="P135" s="205">
        <f>O135*H135</f>
        <v>0</v>
      </c>
      <c r="Q135" s="205">
        <v>3.96E-3</v>
      </c>
      <c r="R135" s="205">
        <f>Q135*H135</f>
        <v>3.96E-3</v>
      </c>
      <c r="S135" s="205">
        <v>0</v>
      </c>
      <c r="T135" s="206">
        <f>S135*H135</f>
        <v>0</v>
      </c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R135" s="207" t="s">
        <v>124</v>
      </c>
      <c r="AT135" s="207" t="s">
        <v>120</v>
      </c>
      <c r="AU135" s="207" t="s">
        <v>118</v>
      </c>
      <c r="AY135" s="3" t="s">
        <v>117</v>
      </c>
      <c r="BE135" s="208">
        <f>IF(N135="základná",J135,0)</f>
        <v>0</v>
      </c>
      <c r="BF135" s="208">
        <f>IF(N135="znížená",J135,0)</f>
        <v>0</v>
      </c>
      <c r="BG135" s="208">
        <f>IF(N135="zákl. prenesená",J135,0)</f>
        <v>0</v>
      </c>
      <c r="BH135" s="208">
        <f>IF(N135="zníž. prenesená",J135,0)</f>
        <v>0</v>
      </c>
      <c r="BI135" s="208">
        <f>IF(N135="nulová",J135,0)</f>
        <v>0</v>
      </c>
      <c r="BJ135" s="3" t="s">
        <v>118</v>
      </c>
      <c r="BK135" s="209">
        <f>ROUND(I135*H135,3)</f>
        <v>0</v>
      </c>
      <c r="BL135" s="3" t="s">
        <v>124</v>
      </c>
      <c r="BM135" s="207" t="s">
        <v>132</v>
      </c>
    </row>
    <row r="136" spans="1:65" s="210" customFormat="1">
      <c r="B136" s="211"/>
      <c r="C136" s="212"/>
      <c r="D136" s="213" t="s">
        <v>126</v>
      </c>
      <c r="E136" s="214"/>
      <c r="F136" s="215" t="s">
        <v>133</v>
      </c>
      <c r="G136" s="212"/>
      <c r="H136" s="216">
        <v>1</v>
      </c>
      <c r="I136" s="217"/>
      <c r="J136" s="212"/>
      <c r="K136" s="212"/>
      <c r="L136" s="218"/>
      <c r="M136" s="219"/>
      <c r="N136" s="220"/>
      <c r="O136" s="220"/>
      <c r="P136" s="220"/>
      <c r="Q136" s="220"/>
      <c r="R136" s="220"/>
      <c r="S136" s="220"/>
      <c r="T136" s="221"/>
      <c r="AT136" s="222" t="s">
        <v>126</v>
      </c>
      <c r="AU136" s="222" t="s">
        <v>118</v>
      </c>
      <c r="AV136" s="210" t="s">
        <v>118</v>
      </c>
      <c r="AW136" s="210" t="s">
        <v>29</v>
      </c>
      <c r="AX136" s="210" t="s">
        <v>11</v>
      </c>
      <c r="AY136" s="222" t="s">
        <v>117</v>
      </c>
    </row>
    <row r="137" spans="1:65" s="179" customFormat="1" ht="22.9" customHeight="1">
      <c r="B137" s="180"/>
      <c r="C137" s="181"/>
      <c r="D137" s="182" t="s">
        <v>73</v>
      </c>
      <c r="E137" s="194" t="s">
        <v>134</v>
      </c>
      <c r="F137" s="194" t="s">
        <v>135</v>
      </c>
      <c r="G137" s="181"/>
      <c r="H137" s="181"/>
      <c r="I137" s="184"/>
      <c r="J137" s="195">
        <f>BK137</f>
        <v>0</v>
      </c>
      <c r="K137" s="181"/>
      <c r="L137" s="186"/>
      <c r="M137" s="187"/>
      <c r="N137" s="188"/>
      <c r="O137" s="188"/>
      <c r="P137" s="189">
        <f>SUM(P138:P172)</f>
        <v>0</v>
      </c>
      <c r="Q137" s="188"/>
      <c r="R137" s="189">
        <f>SUM(R138:R172)</f>
        <v>1.5500000000000002E-3</v>
      </c>
      <c r="S137" s="188"/>
      <c r="T137" s="190">
        <f>SUM(T138:T172)</f>
        <v>5.0450000000000002E-2</v>
      </c>
      <c r="AR137" s="191" t="s">
        <v>11</v>
      </c>
      <c r="AT137" s="192" t="s">
        <v>73</v>
      </c>
      <c r="AU137" s="192" t="s">
        <v>11</v>
      </c>
      <c r="AY137" s="191" t="s">
        <v>117</v>
      </c>
      <c r="BK137" s="193">
        <f>SUM(BK138:BK172)</f>
        <v>0</v>
      </c>
    </row>
    <row r="138" spans="1:65" s="25" customFormat="1" ht="16.5" customHeight="1">
      <c r="A138" s="19"/>
      <c r="B138" s="20"/>
      <c r="C138" s="196" t="s">
        <v>136</v>
      </c>
      <c r="D138" s="196" t="s">
        <v>120</v>
      </c>
      <c r="E138" s="197" t="s">
        <v>137</v>
      </c>
      <c r="F138" s="198" t="s">
        <v>138</v>
      </c>
      <c r="G138" s="199" t="s">
        <v>139</v>
      </c>
      <c r="H138" s="200">
        <v>4</v>
      </c>
      <c r="I138" s="201"/>
      <c r="J138" s="200">
        <f>ROUND(I138*H138,3)</f>
        <v>0</v>
      </c>
      <c r="K138" s="202"/>
      <c r="L138" s="24"/>
      <c r="M138" s="203"/>
      <c r="N138" s="204" t="s">
        <v>40</v>
      </c>
      <c r="O138" s="59"/>
      <c r="P138" s="205">
        <f>O138*H138</f>
        <v>0</v>
      </c>
      <c r="Q138" s="205">
        <v>0</v>
      </c>
      <c r="R138" s="205">
        <f>Q138*H138</f>
        <v>0</v>
      </c>
      <c r="S138" s="205">
        <v>0</v>
      </c>
      <c r="T138" s="206">
        <f>S138*H138</f>
        <v>0</v>
      </c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R138" s="207" t="s">
        <v>124</v>
      </c>
      <c r="AT138" s="207" t="s">
        <v>120</v>
      </c>
      <c r="AU138" s="207" t="s">
        <v>118</v>
      </c>
      <c r="AY138" s="3" t="s">
        <v>117</v>
      </c>
      <c r="BE138" s="208">
        <f>IF(N138="základná",J138,0)</f>
        <v>0</v>
      </c>
      <c r="BF138" s="208">
        <f>IF(N138="znížená",J138,0)</f>
        <v>0</v>
      </c>
      <c r="BG138" s="208">
        <f>IF(N138="zákl. prenesená",J138,0)</f>
        <v>0</v>
      </c>
      <c r="BH138" s="208">
        <f>IF(N138="zníž. prenesená",J138,0)</f>
        <v>0</v>
      </c>
      <c r="BI138" s="208">
        <f>IF(N138="nulová",J138,0)</f>
        <v>0</v>
      </c>
      <c r="BJ138" s="3" t="s">
        <v>118</v>
      </c>
      <c r="BK138" s="209">
        <f>ROUND(I138*H138,3)</f>
        <v>0</v>
      </c>
      <c r="BL138" s="3" t="s">
        <v>124</v>
      </c>
      <c r="BM138" s="207" t="s">
        <v>140</v>
      </c>
    </row>
    <row r="139" spans="1:65" s="210" customFormat="1">
      <c r="B139" s="211"/>
      <c r="C139" s="212"/>
      <c r="D139" s="213" t="s">
        <v>126</v>
      </c>
      <c r="E139" s="214"/>
      <c r="F139" s="215" t="s">
        <v>124</v>
      </c>
      <c r="G139" s="212"/>
      <c r="H139" s="216">
        <v>4</v>
      </c>
      <c r="I139" s="217"/>
      <c r="J139" s="212"/>
      <c r="K139" s="212"/>
      <c r="L139" s="218"/>
      <c r="M139" s="219"/>
      <c r="N139" s="220"/>
      <c r="O139" s="220"/>
      <c r="P139" s="220"/>
      <c r="Q139" s="220"/>
      <c r="R139" s="220"/>
      <c r="S139" s="220"/>
      <c r="T139" s="221"/>
      <c r="AT139" s="222" t="s">
        <v>126</v>
      </c>
      <c r="AU139" s="222" t="s">
        <v>118</v>
      </c>
      <c r="AV139" s="210" t="s">
        <v>118</v>
      </c>
      <c r="AW139" s="210" t="s">
        <v>29</v>
      </c>
      <c r="AX139" s="210" t="s">
        <v>11</v>
      </c>
      <c r="AY139" s="222" t="s">
        <v>117</v>
      </c>
    </row>
    <row r="140" spans="1:65" s="25" customFormat="1" ht="16.5" customHeight="1">
      <c r="A140" s="19"/>
      <c r="B140" s="20"/>
      <c r="C140" s="196" t="s">
        <v>124</v>
      </c>
      <c r="D140" s="196" t="s">
        <v>120</v>
      </c>
      <c r="E140" s="197" t="s">
        <v>141</v>
      </c>
      <c r="F140" s="198" t="s">
        <v>142</v>
      </c>
      <c r="G140" s="199" t="s">
        <v>123</v>
      </c>
      <c r="H140" s="200">
        <v>113.55</v>
      </c>
      <c r="I140" s="201"/>
      <c r="J140" s="200">
        <f>ROUND(I140*H140,3)</f>
        <v>0</v>
      </c>
      <c r="K140" s="202"/>
      <c r="L140" s="24"/>
      <c r="M140" s="203"/>
      <c r="N140" s="204" t="s">
        <v>40</v>
      </c>
      <c r="O140" s="59"/>
      <c r="P140" s="205">
        <f>O140*H140</f>
        <v>0</v>
      </c>
      <c r="Q140" s="205">
        <v>0</v>
      </c>
      <c r="R140" s="205">
        <f>Q140*H140</f>
        <v>0</v>
      </c>
      <c r="S140" s="205">
        <v>0</v>
      </c>
      <c r="T140" s="206">
        <f>S140*H140</f>
        <v>0</v>
      </c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R140" s="207" t="s">
        <v>124</v>
      </c>
      <c r="AT140" s="207" t="s">
        <v>120</v>
      </c>
      <c r="AU140" s="207" t="s">
        <v>118</v>
      </c>
      <c r="AY140" s="3" t="s">
        <v>117</v>
      </c>
      <c r="BE140" s="208">
        <f>IF(N140="základná",J140,0)</f>
        <v>0</v>
      </c>
      <c r="BF140" s="208">
        <f>IF(N140="znížená",J140,0)</f>
        <v>0</v>
      </c>
      <c r="BG140" s="208">
        <f>IF(N140="zákl. prenesená",J140,0)</f>
        <v>0</v>
      </c>
      <c r="BH140" s="208">
        <f>IF(N140="zníž. prenesená",J140,0)</f>
        <v>0</v>
      </c>
      <c r="BI140" s="208">
        <f>IF(N140="nulová",J140,0)</f>
        <v>0</v>
      </c>
      <c r="BJ140" s="3" t="s">
        <v>118</v>
      </c>
      <c r="BK140" s="209">
        <f>ROUND(I140*H140,3)</f>
        <v>0</v>
      </c>
      <c r="BL140" s="3" t="s">
        <v>124</v>
      </c>
      <c r="BM140" s="207" t="s">
        <v>143</v>
      </c>
    </row>
    <row r="141" spans="1:65" s="223" customFormat="1">
      <c r="B141" s="224"/>
      <c r="C141" s="225"/>
      <c r="D141" s="213" t="s">
        <v>126</v>
      </c>
      <c r="E141" s="226"/>
      <c r="F141" s="227" t="s">
        <v>144</v>
      </c>
      <c r="G141" s="225"/>
      <c r="H141" s="226"/>
      <c r="I141" s="228"/>
      <c r="J141" s="225"/>
      <c r="K141" s="225"/>
      <c r="L141" s="229"/>
      <c r="M141" s="230"/>
      <c r="N141" s="231"/>
      <c r="O141" s="231"/>
      <c r="P141" s="231"/>
      <c r="Q141" s="231"/>
      <c r="R141" s="231"/>
      <c r="S141" s="231"/>
      <c r="T141" s="232"/>
      <c r="AT141" s="233" t="s">
        <v>126</v>
      </c>
      <c r="AU141" s="233" t="s">
        <v>118</v>
      </c>
      <c r="AV141" s="223" t="s">
        <v>11</v>
      </c>
      <c r="AW141" s="223" t="s">
        <v>29</v>
      </c>
      <c r="AX141" s="223" t="s">
        <v>74</v>
      </c>
      <c r="AY141" s="233" t="s">
        <v>117</v>
      </c>
    </row>
    <row r="142" spans="1:65" s="210" customFormat="1">
      <c r="B142" s="211"/>
      <c r="C142" s="212"/>
      <c r="D142" s="213" t="s">
        <v>126</v>
      </c>
      <c r="E142" s="214"/>
      <c r="F142" s="215" t="s">
        <v>145</v>
      </c>
      <c r="G142" s="212"/>
      <c r="H142" s="216">
        <v>20.3</v>
      </c>
      <c r="I142" s="217"/>
      <c r="J142" s="212"/>
      <c r="K142" s="212"/>
      <c r="L142" s="218"/>
      <c r="M142" s="219"/>
      <c r="N142" s="220"/>
      <c r="O142" s="220"/>
      <c r="P142" s="220"/>
      <c r="Q142" s="220"/>
      <c r="R142" s="220"/>
      <c r="S142" s="220"/>
      <c r="T142" s="221"/>
      <c r="AT142" s="222" t="s">
        <v>126</v>
      </c>
      <c r="AU142" s="222" t="s">
        <v>118</v>
      </c>
      <c r="AV142" s="210" t="s">
        <v>118</v>
      </c>
      <c r="AW142" s="210" t="s">
        <v>29</v>
      </c>
      <c r="AX142" s="210" t="s">
        <v>74</v>
      </c>
      <c r="AY142" s="222" t="s">
        <v>117</v>
      </c>
    </row>
    <row r="143" spans="1:65" s="210" customFormat="1">
      <c r="B143" s="211"/>
      <c r="C143" s="212"/>
      <c r="D143" s="213" t="s">
        <v>126</v>
      </c>
      <c r="E143" s="214"/>
      <c r="F143" s="215" t="s">
        <v>146</v>
      </c>
      <c r="G143" s="212"/>
      <c r="H143" s="216">
        <v>53.8</v>
      </c>
      <c r="I143" s="217"/>
      <c r="J143" s="212"/>
      <c r="K143" s="212"/>
      <c r="L143" s="218"/>
      <c r="M143" s="219"/>
      <c r="N143" s="220"/>
      <c r="O143" s="220"/>
      <c r="P143" s="220"/>
      <c r="Q143" s="220"/>
      <c r="R143" s="220"/>
      <c r="S143" s="220"/>
      <c r="T143" s="221"/>
      <c r="AT143" s="222" t="s">
        <v>126</v>
      </c>
      <c r="AU143" s="222" t="s">
        <v>118</v>
      </c>
      <c r="AV143" s="210" t="s">
        <v>118</v>
      </c>
      <c r="AW143" s="210" t="s">
        <v>29</v>
      </c>
      <c r="AX143" s="210" t="s">
        <v>74</v>
      </c>
      <c r="AY143" s="222" t="s">
        <v>117</v>
      </c>
    </row>
    <row r="144" spans="1:65" s="210" customFormat="1">
      <c r="B144" s="211"/>
      <c r="C144" s="212"/>
      <c r="D144" s="213" t="s">
        <v>126</v>
      </c>
      <c r="E144" s="214"/>
      <c r="F144" s="215" t="s">
        <v>147</v>
      </c>
      <c r="G144" s="212"/>
      <c r="H144" s="216">
        <v>25</v>
      </c>
      <c r="I144" s="217"/>
      <c r="J144" s="212"/>
      <c r="K144" s="212"/>
      <c r="L144" s="218"/>
      <c r="M144" s="219"/>
      <c r="N144" s="220"/>
      <c r="O144" s="220"/>
      <c r="P144" s="220"/>
      <c r="Q144" s="220"/>
      <c r="R144" s="220"/>
      <c r="S144" s="220"/>
      <c r="T144" s="221"/>
      <c r="AT144" s="222" t="s">
        <v>126</v>
      </c>
      <c r="AU144" s="222" t="s">
        <v>118</v>
      </c>
      <c r="AV144" s="210" t="s">
        <v>118</v>
      </c>
      <c r="AW144" s="210" t="s">
        <v>29</v>
      </c>
      <c r="AX144" s="210" t="s">
        <v>74</v>
      </c>
      <c r="AY144" s="222" t="s">
        <v>117</v>
      </c>
    </row>
    <row r="145" spans="1:65" s="223" customFormat="1">
      <c r="B145" s="224"/>
      <c r="C145" s="225"/>
      <c r="D145" s="213" t="s">
        <v>126</v>
      </c>
      <c r="E145" s="226"/>
      <c r="F145" s="227" t="s">
        <v>148</v>
      </c>
      <c r="G145" s="225"/>
      <c r="H145" s="226"/>
      <c r="I145" s="228"/>
      <c r="J145" s="225"/>
      <c r="K145" s="225"/>
      <c r="L145" s="229"/>
      <c r="M145" s="230"/>
      <c r="N145" s="231"/>
      <c r="O145" s="231"/>
      <c r="P145" s="231"/>
      <c r="Q145" s="231"/>
      <c r="R145" s="231"/>
      <c r="S145" s="231"/>
      <c r="T145" s="232"/>
      <c r="AT145" s="233" t="s">
        <v>126</v>
      </c>
      <c r="AU145" s="233" t="s">
        <v>118</v>
      </c>
      <c r="AV145" s="223" t="s">
        <v>11</v>
      </c>
      <c r="AW145" s="223" t="s">
        <v>29</v>
      </c>
      <c r="AX145" s="223" t="s">
        <v>74</v>
      </c>
      <c r="AY145" s="233" t="s">
        <v>117</v>
      </c>
    </row>
    <row r="146" spans="1:65" s="210" customFormat="1">
      <c r="B146" s="211"/>
      <c r="C146" s="212"/>
      <c r="D146" s="213" t="s">
        <v>126</v>
      </c>
      <c r="E146" s="214"/>
      <c r="F146" s="215" t="s">
        <v>149</v>
      </c>
      <c r="G146" s="212"/>
      <c r="H146" s="216">
        <v>6</v>
      </c>
      <c r="I146" s="217"/>
      <c r="J146" s="212"/>
      <c r="K146" s="212"/>
      <c r="L146" s="218"/>
      <c r="M146" s="219"/>
      <c r="N146" s="220"/>
      <c r="O146" s="220"/>
      <c r="P146" s="220"/>
      <c r="Q146" s="220"/>
      <c r="R146" s="220"/>
      <c r="S146" s="220"/>
      <c r="T146" s="221"/>
      <c r="AT146" s="222" t="s">
        <v>126</v>
      </c>
      <c r="AU146" s="222" t="s">
        <v>118</v>
      </c>
      <c r="AV146" s="210" t="s">
        <v>118</v>
      </c>
      <c r="AW146" s="210" t="s">
        <v>29</v>
      </c>
      <c r="AX146" s="210" t="s">
        <v>74</v>
      </c>
      <c r="AY146" s="222" t="s">
        <v>117</v>
      </c>
    </row>
    <row r="147" spans="1:65" s="210" customFormat="1">
      <c r="B147" s="211"/>
      <c r="C147" s="212"/>
      <c r="D147" s="213" t="s">
        <v>126</v>
      </c>
      <c r="E147" s="214"/>
      <c r="F147" s="215" t="s">
        <v>150</v>
      </c>
      <c r="G147" s="212"/>
      <c r="H147" s="216">
        <v>0.55000000000000004</v>
      </c>
      <c r="I147" s="217"/>
      <c r="J147" s="212"/>
      <c r="K147" s="212"/>
      <c r="L147" s="218"/>
      <c r="M147" s="219"/>
      <c r="N147" s="220"/>
      <c r="O147" s="220"/>
      <c r="P147" s="220"/>
      <c r="Q147" s="220"/>
      <c r="R147" s="220"/>
      <c r="S147" s="220"/>
      <c r="T147" s="221"/>
      <c r="AT147" s="222" t="s">
        <v>126</v>
      </c>
      <c r="AU147" s="222" t="s">
        <v>118</v>
      </c>
      <c r="AV147" s="210" t="s">
        <v>118</v>
      </c>
      <c r="AW147" s="210" t="s">
        <v>29</v>
      </c>
      <c r="AX147" s="210" t="s">
        <v>74</v>
      </c>
      <c r="AY147" s="222" t="s">
        <v>117</v>
      </c>
    </row>
    <row r="148" spans="1:65" s="223" customFormat="1">
      <c r="B148" s="224"/>
      <c r="C148" s="225"/>
      <c r="D148" s="213" t="s">
        <v>126</v>
      </c>
      <c r="E148" s="226"/>
      <c r="F148" s="227" t="s">
        <v>151</v>
      </c>
      <c r="G148" s="225"/>
      <c r="H148" s="226"/>
      <c r="I148" s="228"/>
      <c r="J148" s="225"/>
      <c r="K148" s="225"/>
      <c r="L148" s="229"/>
      <c r="M148" s="230"/>
      <c r="N148" s="231"/>
      <c r="O148" s="231"/>
      <c r="P148" s="231"/>
      <c r="Q148" s="231"/>
      <c r="R148" s="231"/>
      <c r="S148" s="231"/>
      <c r="T148" s="232"/>
      <c r="AT148" s="233" t="s">
        <v>126</v>
      </c>
      <c r="AU148" s="233" t="s">
        <v>118</v>
      </c>
      <c r="AV148" s="223" t="s">
        <v>11</v>
      </c>
      <c r="AW148" s="223" t="s">
        <v>29</v>
      </c>
      <c r="AX148" s="223" t="s">
        <v>74</v>
      </c>
      <c r="AY148" s="233" t="s">
        <v>117</v>
      </c>
    </row>
    <row r="149" spans="1:65" s="210" customFormat="1">
      <c r="B149" s="211"/>
      <c r="C149" s="212"/>
      <c r="D149" s="213" t="s">
        <v>126</v>
      </c>
      <c r="E149" s="214"/>
      <c r="F149" s="215" t="s">
        <v>152</v>
      </c>
      <c r="G149" s="212"/>
      <c r="H149" s="216">
        <v>0.9</v>
      </c>
      <c r="I149" s="217"/>
      <c r="J149" s="212"/>
      <c r="K149" s="212"/>
      <c r="L149" s="218"/>
      <c r="M149" s="219"/>
      <c r="N149" s="220"/>
      <c r="O149" s="220"/>
      <c r="P149" s="220"/>
      <c r="Q149" s="220"/>
      <c r="R149" s="220"/>
      <c r="S149" s="220"/>
      <c r="T149" s="221"/>
      <c r="AT149" s="222" t="s">
        <v>126</v>
      </c>
      <c r="AU149" s="222" t="s">
        <v>118</v>
      </c>
      <c r="AV149" s="210" t="s">
        <v>118</v>
      </c>
      <c r="AW149" s="210" t="s">
        <v>29</v>
      </c>
      <c r="AX149" s="210" t="s">
        <v>74</v>
      </c>
      <c r="AY149" s="222" t="s">
        <v>117</v>
      </c>
    </row>
    <row r="150" spans="1:65" s="210" customFormat="1">
      <c r="B150" s="211"/>
      <c r="C150" s="212"/>
      <c r="D150" s="213" t="s">
        <v>126</v>
      </c>
      <c r="E150" s="214"/>
      <c r="F150" s="215" t="s">
        <v>153</v>
      </c>
      <c r="G150" s="212"/>
      <c r="H150" s="216">
        <v>7</v>
      </c>
      <c r="I150" s="217"/>
      <c r="J150" s="212"/>
      <c r="K150" s="212"/>
      <c r="L150" s="218"/>
      <c r="M150" s="219"/>
      <c r="N150" s="220"/>
      <c r="O150" s="220"/>
      <c r="P150" s="220"/>
      <c r="Q150" s="220"/>
      <c r="R150" s="220"/>
      <c r="S150" s="220"/>
      <c r="T150" s="221"/>
      <c r="AT150" s="222" t="s">
        <v>126</v>
      </c>
      <c r="AU150" s="222" t="s">
        <v>118</v>
      </c>
      <c r="AV150" s="210" t="s">
        <v>118</v>
      </c>
      <c r="AW150" s="210" t="s">
        <v>29</v>
      </c>
      <c r="AX150" s="210" t="s">
        <v>74</v>
      </c>
      <c r="AY150" s="222" t="s">
        <v>117</v>
      </c>
    </row>
    <row r="151" spans="1:65" s="234" customFormat="1">
      <c r="B151" s="235"/>
      <c r="C151" s="236"/>
      <c r="D151" s="213" t="s">
        <v>126</v>
      </c>
      <c r="E151" s="237"/>
      <c r="F151" s="238" t="s">
        <v>154</v>
      </c>
      <c r="G151" s="236"/>
      <c r="H151" s="239">
        <v>113.55</v>
      </c>
      <c r="I151" s="240"/>
      <c r="J151" s="236"/>
      <c r="K151" s="236"/>
      <c r="L151" s="241"/>
      <c r="M151" s="242"/>
      <c r="N151" s="243"/>
      <c r="O151" s="243"/>
      <c r="P151" s="243"/>
      <c r="Q151" s="243"/>
      <c r="R151" s="243"/>
      <c r="S151" s="243"/>
      <c r="T151" s="244"/>
      <c r="AT151" s="245" t="s">
        <v>126</v>
      </c>
      <c r="AU151" s="245" t="s">
        <v>118</v>
      </c>
      <c r="AV151" s="234" t="s">
        <v>124</v>
      </c>
      <c r="AW151" s="234" t="s">
        <v>29</v>
      </c>
      <c r="AX151" s="234" t="s">
        <v>11</v>
      </c>
      <c r="AY151" s="245" t="s">
        <v>117</v>
      </c>
    </row>
    <row r="152" spans="1:65" s="25" customFormat="1" ht="16.5" customHeight="1">
      <c r="A152" s="19"/>
      <c r="B152" s="20"/>
      <c r="C152" s="196" t="s">
        <v>155</v>
      </c>
      <c r="D152" s="196" t="s">
        <v>120</v>
      </c>
      <c r="E152" s="197" t="s">
        <v>156</v>
      </c>
      <c r="F152" s="198" t="s">
        <v>157</v>
      </c>
      <c r="G152" s="199" t="s">
        <v>158</v>
      </c>
      <c r="H152" s="200">
        <v>100</v>
      </c>
      <c r="I152" s="201"/>
      <c r="J152" s="200">
        <f>ROUND(I152*H152,3)</f>
        <v>0</v>
      </c>
      <c r="K152" s="202"/>
      <c r="L152" s="24"/>
      <c r="M152" s="203"/>
      <c r="N152" s="204" t="s">
        <v>40</v>
      </c>
      <c r="O152" s="59"/>
      <c r="P152" s="205">
        <f>O152*H152</f>
        <v>0</v>
      </c>
      <c r="Q152" s="205">
        <v>1.0000000000000001E-5</v>
      </c>
      <c r="R152" s="205">
        <f>Q152*H152</f>
        <v>1E-3</v>
      </c>
      <c r="S152" s="205">
        <v>1.2999999999999999E-4</v>
      </c>
      <c r="T152" s="206">
        <f>S152*H152</f>
        <v>1.2999999999999999E-2</v>
      </c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R152" s="207" t="s">
        <v>124</v>
      </c>
      <c r="AT152" s="207" t="s">
        <v>120</v>
      </c>
      <c r="AU152" s="207" t="s">
        <v>118</v>
      </c>
      <c r="AY152" s="3" t="s">
        <v>117</v>
      </c>
      <c r="BE152" s="208">
        <f>IF(N152="základná",J152,0)</f>
        <v>0</v>
      </c>
      <c r="BF152" s="208">
        <f>IF(N152="znížená",J152,0)</f>
        <v>0</v>
      </c>
      <c r="BG152" s="208">
        <f>IF(N152="zákl. prenesená",J152,0)</f>
        <v>0</v>
      </c>
      <c r="BH152" s="208">
        <f>IF(N152="zníž. prenesená",J152,0)</f>
        <v>0</v>
      </c>
      <c r="BI152" s="208">
        <f>IF(N152="nulová",J152,0)</f>
        <v>0</v>
      </c>
      <c r="BJ152" s="3" t="s">
        <v>118</v>
      </c>
      <c r="BK152" s="209">
        <f>ROUND(I152*H152,3)</f>
        <v>0</v>
      </c>
      <c r="BL152" s="3" t="s">
        <v>124</v>
      </c>
      <c r="BM152" s="207" t="s">
        <v>159</v>
      </c>
    </row>
    <row r="153" spans="1:65" s="223" customFormat="1">
      <c r="B153" s="224"/>
      <c r="C153" s="225"/>
      <c r="D153" s="213" t="s">
        <v>126</v>
      </c>
      <c r="E153" s="226"/>
      <c r="F153" s="227" t="s">
        <v>144</v>
      </c>
      <c r="G153" s="225"/>
      <c r="H153" s="226"/>
      <c r="I153" s="228"/>
      <c r="J153" s="225"/>
      <c r="K153" s="225"/>
      <c r="L153" s="229"/>
      <c r="M153" s="230"/>
      <c r="N153" s="231"/>
      <c r="O153" s="231"/>
      <c r="P153" s="231"/>
      <c r="Q153" s="231"/>
      <c r="R153" s="231"/>
      <c r="S153" s="231"/>
      <c r="T153" s="232"/>
      <c r="AT153" s="233" t="s">
        <v>126</v>
      </c>
      <c r="AU153" s="233" t="s">
        <v>118</v>
      </c>
      <c r="AV153" s="223" t="s">
        <v>11</v>
      </c>
      <c r="AW153" s="223" t="s">
        <v>29</v>
      </c>
      <c r="AX153" s="223" t="s">
        <v>74</v>
      </c>
      <c r="AY153" s="233" t="s">
        <v>117</v>
      </c>
    </row>
    <row r="154" spans="1:65" s="210" customFormat="1">
      <c r="B154" s="211"/>
      <c r="C154" s="212"/>
      <c r="D154" s="213" t="s">
        <v>126</v>
      </c>
      <c r="E154" s="214"/>
      <c r="F154" s="215" t="s">
        <v>160</v>
      </c>
      <c r="G154" s="212"/>
      <c r="H154" s="216">
        <v>62.5</v>
      </c>
      <c r="I154" s="217"/>
      <c r="J154" s="212"/>
      <c r="K154" s="212"/>
      <c r="L154" s="218"/>
      <c r="M154" s="219"/>
      <c r="N154" s="220"/>
      <c r="O154" s="220"/>
      <c r="P154" s="220"/>
      <c r="Q154" s="220"/>
      <c r="R154" s="220"/>
      <c r="S154" s="220"/>
      <c r="T154" s="221"/>
      <c r="AT154" s="222" t="s">
        <v>126</v>
      </c>
      <c r="AU154" s="222" t="s">
        <v>118</v>
      </c>
      <c r="AV154" s="210" t="s">
        <v>118</v>
      </c>
      <c r="AW154" s="210" t="s">
        <v>29</v>
      </c>
      <c r="AX154" s="210" t="s">
        <v>74</v>
      </c>
      <c r="AY154" s="222" t="s">
        <v>117</v>
      </c>
    </row>
    <row r="155" spans="1:65" s="223" customFormat="1">
      <c r="B155" s="224"/>
      <c r="C155" s="225"/>
      <c r="D155" s="213" t="s">
        <v>126</v>
      </c>
      <c r="E155" s="226"/>
      <c r="F155" s="227" t="s">
        <v>148</v>
      </c>
      <c r="G155" s="225"/>
      <c r="H155" s="226"/>
      <c r="I155" s="228"/>
      <c r="J155" s="225"/>
      <c r="K155" s="225"/>
      <c r="L155" s="229"/>
      <c r="M155" s="230"/>
      <c r="N155" s="231"/>
      <c r="O155" s="231"/>
      <c r="P155" s="231"/>
      <c r="Q155" s="231"/>
      <c r="R155" s="231"/>
      <c r="S155" s="231"/>
      <c r="T155" s="232"/>
      <c r="AT155" s="233" t="s">
        <v>126</v>
      </c>
      <c r="AU155" s="233" t="s">
        <v>118</v>
      </c>
      <c r="AV155" s="223" t="s">
        <v>11</v>
      </c>
      <c r="AW155" s="223" t="s">
        <v>29</v>
      </c>
      <c r="AX155" s="223" t="s">
        <v>74</v>
      </c>
      <c r="AY155" s="233" t="s">
        <v>117</v>
      </c>
    </row>
    <row r="156" spans="1:65" s="210" customFormat="1">
      <c r="B156" s="211"/>
      <c r="C156" s="212"/>
      <c r="D156" s="213" t="s">
        <v>126</v>
      </c>
      <c r="E156" s="214"/>
      <c r="F156" s="215" t="s">
        <v>161</v>
      </c>
      <c r="G156" s="212"/>
      <c r="H156" s="216">
        <v>37.5</v>
      </c>
      <c r="I156" s="217"/>
      <c r="J156" s="212"/>
      <c r="K156" s="212"/>
      <c r="L156" s="218"/>
      <c r="M156" s="219"/>
      <c r="N156" s="220"/>
      <c r="O156" s="220"/>
      <c r="P156" s="220"/>
      <c r="Q156" s="220"/>
      <c r="R156" s="220"/>
      <c r="S156" s="220"/>
      <c r="T156" s="221"/>
      <c r="AT156" s="222" t="s">
        <v>126</v>
      </c>
      <c r="AU156" s="222" t="s">
        <v>118</v>
      </c>
      <c r="AV156" s="210" t="s">
        <v>118</v>
      </c>
      <c r="AW156" s="210" t="s">
        <v>29</v>
      </c>
      <c r="AX156" s="210" t="s">
        <v>74</v>
      </c>
      <c r="AY156" s="222" t="s">
        <v>117</v>
      </c>
    </row>
    <row r="157" spans="1:65" s="234" customFormat="1">
      <c r="B157" s="235"/>
      <c r="C157" s="236"/>
      <c r="D157" s="213" t="s">
        <v>126</v>
      </c>
      <c r="E157" s="237"/>
      <c r="F157" s="238" t="s">
        <v>154</v>
      </c>
      <c r="G157" s="236"/>
      <c r="H157" s="239">
        <v>100</v>
      </c>
      <c r="I157" s="240"/>
      <c r="J157" s="236"/>
      <c r="K157" s="236"/>
      <c r="L157" s="241"/>
      <c r="M157" s="242"/>
      <c r="N157" s="243"/>
      <c r="O157" s="243"/>
      <c r="P157" s="243"/>
      <c r="Q157" s="243"/>
      <c r="R157" s="243"/>
      <c r="S157" s="243"/>
      <c r="T157" s="244"/>
      <c r="AT157" s="245" t="s">
        <v>126</v>
      </c>
      <c r="AU157" s="245" t="s">
        <v>118</v>
      </c>
      <c r="AV157" s="234" t="s">
        <v>124</v>
      </c>
      <c r="AW157" s="234" t="s">
        <v>29</v>
      </c>
      <c r="AX157" s="234" t="s">
        <v>11</v>
      </c>
      <c r="AY157" s="245" t="s">
        <v>117</v>
      </c>
    </row>
    <row r="158" spans="1:65" s="25" customFormat="1" ht="16.5" customHeight="1">
      <c r="A158" s="19"/>
      <c r="B158" s="20"/>
      <c r="C158" s="196" t="s">
        <v>128</v>
      </c>
      <c r="D158" s="196" t="s">
        <v>120</v>
      </c>
      <c r="E158" s="197" t="s">
        <v>162</v>
      </c>
      <c r="F158" s="198" t="s">
        <v>163</v>
      </c>
      <c r="G158" s="199" t="s">
        <v>158</v>
      </c>
      <c r="H158" s="200">
        <v>55</v>
      </c>
      <c r="I158" s="201"/>
      <c r="J158" s="200">
        <f>ROUND(I158*H158,3)</f>
        <v>0</v>
      </c>
      <c r="K158" s="202"/>
      <c r="L158" s="24"/>
      <c r="M158" s="203"/>
      <c r="N158" s="204" t="s">
        <v>40</v>
      </c>
      <c r="O158" s="59"/>
      <c r="P158" s="205">
        <f>O158*H158</f>
        <v>0</v>
      </c>
      <c r="Q158" s="205">
        <v>1.0000000000000001E-5</v>
      </c>
      <c r="R158" s="205">
        <f>Q158*H158</f>
        <v>5.5000000000000003E-4</v>
      </c>
      <c r="S158" s="205">
        <v>1.9000000000000001E-4</v>
      </c>
      <c r="T158" s="206">
        <f>S158*H158</f>
        <v>1.0450000000000001E-2</v>
      </c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R158" s="207" t="s">
        <v>124</v>
      </c>
      <c r="AT158" s="207" t="s">
        <v>120</v>
      </c>
      <c r="AU158" s="207" t="s">
        <v>118</v>
      </c>
      <c r="AY158" s="3" t="s">
        <v>117</v>
      </c>
      <c r="BE158" s="208">
        <f>IF(N158="základná",J158,0)</f>
        <v>0</v>
      </c>
      <c r="BF158" s="208">
        <f>IF(N158="znížená",J158,0)</f>
        <v>0</v>
      </c>
      <c r="BG158" s="208">
        <f>IF(N158="zákl. prenesená",J158,0)</f>
        <v>0</v>
      </c>
      <c r="BH158" s="208">
        <f>IF(N158="zníž. prenesená",J158,0)</f>
        <v>0</v>
      </c>
      <c r="BI158" s="208">
        <f>IF(N158="nulová",J158,0)</f>
        <v>0</v>
      </c>
      <c r="BJ158" s="3" t="s">
        <v>118</v>
      </c>
      <c r="BK158" s="209">
        <f>ROUND(I158*H158,3)</f>
        <v>0</v>
      </c>
      <c r="BL158" s="3" t="s">
        <v>124</v>
      </c>
      <c r="BM158" s="207" t="s">
        <v>164</v>
      </c>
    </row>
    <row r="159" spans="1:65" s="210" customFormat="1">
      <c r="B159" s="211"/>
      <c r="C159" s="212"/>
      <c r="D159" s="213" t="s">
        <v>126</v>
      </c>
      <c r="E159" s="214"/>
      <c r="F159" s="215" t="s">
        <v>165</v>
      </c>
      <c r="G159" s="212"/>
      <c r="H159" s="216">
        <v>15</v>
      </c>
      <c r="I159" s="217"/>
      <c r="J159" s="212"/>
      <c r="K159" s="212"/>
      <c r="L159" s="218"/>
      <c r="M159" s="219"/>
      <c r="N159" s="220"/>
      <c r="O159" s="220"/>
      <c r="P159" s="220"/>
      <c r="Q159" s="220"/>
      <c r="R159" s="220"/>
      <c r="S159" s="220"/>
      <c r="T159" s="221"/>
      <c r="AT159" s="222" t="s">
        <v>126</v>
      </c>
      <c r="AU159" s="222" t="s">
        <v>118</v>
      </c>
      <c r="AV159" s="210" t="s">
        <v>118</v>
      </c>
      <c r="AW159" s="210" t="s">
        <v>29</v>
      </c>
      <c r="AX159" s="210" t="s">
        <v>74</v>
      </c>
      <c r="AY159" s="222" t="s">
        <v>117</v>
      </c>
    </row>
    <row r="160" spans="1:65" s="210" customFormat="1">
      <c r="B160" s="211"/>
      <c r="C160" s="212"/>
      <c r="D160" s="213" t="s">
        <v>126</v>
      </c>
      <c r="E160" s="214"/>
      <c r="F160" s="215" t="s">
        <v>166</v>
      </c>
      <c r="G160" s="212"/>
      <c r="H160" s="216">
        <v>40</v>
      </c>
      <c r="I160" s="217"/>
      <c r="J160" s="212"/>
      <c r="K160" s="212"/>
      <c r="L160" s="218"/>
      <c r="M160" s="219"/>
      <c r="N160" s="220"/>
      <c r="O160" s="220"/>
      <c r="P160" s="220"/>
      <c r="Q160" s="220"/>
      <c r="R160" s="220"/>
      <c r="S160" s="220"/>
      <c r="T160" s="221"/>
      <c r="AT160" s="222" t="s">
        <v>126</v>
      </c>
      <c r="AU160" s="222" t="s">
        <v>118</v>
      </c>
      <c r="AV160" s="210" t="s">
        <v>118</v>
      </c>
      <c r="AW160" s="210" t="s">
        <v>29</v>
      </c>
      <c r="AX160" s="210" t="s">
        <v>74</v>
      </c>
      <c r="AY160" s="222" t="s">
        <v>117</v>
      </c>
    </row>
    <row r="161" spans="1:65" s="234" customFormat="1">
      <c r="B161" s="235"/>
      <c r="C161" s="236"/>
      <c r="D161" s="213" t="s">
        <v>126</v>
      </c>
      <c r="E161" s="237"/>
      <c r="F161" s="238" t="s">
        <v>154</v>
      </c>
      <c r="G161" s="236"/>
      <c r="H161" s="239">
        <v>55</v>
      </c>
      <c r="I161" s="240"/>
      <c r="J161" s="236"/>
      <c r="K161" s="236"/>
      <c r="L161" s="241"/>
      <c r="M161" s="242"/>
      <c r="N161" s="243"/>
      <c r="O161" s="243"/>
      <c r="P161" s="243"/>
      <c r="Q161" s="243"/>
      <c r="R161" s="243"/>
      <c r="S161" s="243"/>
      <c r="T161" s="244"/>
      <c r="AT161" s="245" t="s">
        <v>126</v>
      </c>
      <c r="AU161" s="245" t="s">
        <v>118</v>
      </c>
      <c r="AV161" s="234" t="s">
        <v>124</v>
      </c>
      <c r="AW161" s="234" t="s">
        <v>29</v>
      </c>
      <c r="AX161" s="234" t="s">
        <v>11</v>
      </c>
      <c r="AY161" s="245" t="s">
        <v>117</v>
      </c>
    </row>
    <row r="162" spans="1:65" s="25" customFormat="1" ht="16.5" customHeight="1">
      <c r="A162" s="19"/>
      <c r="B162" s="20"/>
      <c r="C162" s="196" t="s">
        <v>167</v>
      </c>
      <c r="D162" s="196" t="s">
        <v>120</v>
      </c>
      <c r="E162" s="197" t="s">
        <v>168</v>
      </c>
      <c r="F162" s="198" t="s">
        <v>169</v>
      </c>
      <c r="G162" s="199" t="s">
        <v>170</v>
      </c>
      <c r="H162" s="200">
        <v>1</v>
      </c>
      <c r="I162" s="201"/>
      <c r="J162" s="200">
        <f>ROUND(I162*H162,3)</f>
        <v>0</v>
      </c>
      <c r="K162" s="202"/>
      <c r="L162" s="24"/>
      <c r="M162" s="203"/>
      <c r="N162" s="204" t="s">
        <v>40</v>
      </c>
      <c r="O162" s="59"/>
      <c r="P162" s="205">
        <f>O162*H162</f>
        <v>0</v>
      </c>
      <c r="Q162" s="205">
        <v>0</v>
      </c>
      <c r="R162" s="205">
        <f>Q162*H162</f>
        <v>0</v>
      </c>
      <c r="S162" s="205">
        <v>2.7000000000000003E-2</v>
      </c>
      <c r="T162" s="206">
        <f>S162*H162</f>
        <v>2.7000000000000003E-2</v>
      </c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R162" s="207" t="s">
        <v>124</v>
      </c>
      <c r="AT162" s="207" t="s">
        <v>120</v>
      </c>
      <c r="AU162" s="207" t="s">
        <v>118</v>
      </c>
      <c r="AY162" s="3" t="s">
        <v>117</v>
      </c>
      <c r="BE162" s="208">
        <f>IF(N162="základná",J162,0)</f>
        <v>0</v>
      </c>
      <c r="BF162" s="208">
        <f>IF(N162="znížená",J162,0)</f>
        <v>0</v>
      </c>
      <c r="BG162" s="208">
        <f>IF(N162="zákl. prenesená",J162,0)</f>
        <v>0</v>
      </c>
      <c r="BH162" s="208">
        <f>IF(N162="zníž. prenesená",J162,0)</f>
        <v>0</v>
      </c>
      <c r="BI162" s="208">
        <f>IF(N162="nulová",J162,0)</f>
        <v>0</v>
      </c>
      <c r="BJ162" s="3" t="s">
        <v>118</v>
      </c>
      <c r="BK162" s="209">
        <f>ROUND(I162*H162,3)</f>
        <v>0</v>
      </c>
      <c r="BL162" s="3" t="s">
        <v>124</v>
      </c>
      <c r="BM162" s="207" t="s">
        <v>171</v>
      </c>
    </row>
    <row r="163" spans="1:65" s="210" customFormat="1">
      <c r="B163" s="211"/>
      <c r="C163" s="212"/>
      <c r="D163" s="213" t="s">
        <v>126</v>
      </c>
      <c r="E163" s="214"/>
      <c r="F163" s="215" t="s">
        <v>172</v>
      </c>
      <c r="G163" s="212"/>
      <c r="H163" s="216">
        <v>1</v>
      </c>
      <c r="I163" s="217"/>
      <c r="J163" s="212"/>
      <c r="K163" s="212"/>
      <c r="L163" s="218"/>
      <c r="M163" s="219"/>
      <c r="N163" s="220"/>
      <c r="O163" s="220"/>
      <c r="P163" s="220"/>
      <c r="Q163" s="220"/>
      <c r="R163" s="220"/>
      <c r="S163" s="220"/>
      <c r="T163" s="221"/>
      <c r="AT163" s="222" t="s">
        <v>126</v>
      </c>
      <c r="AU163" s="222" t="s">
        <v>118</v>
      </c>
      <c r="AV163" s="210" t="s">
        <v>118</v>
      </c>
      <c r="AW163" s="210" t="s">
        <v>29</v>
      </c>
      <c r="AX163" s="210" t="s">
        <v>11</v>
      </c>
      <c r="AY163" s="222" t="s">
        <v>117</v>
      </c>
    </row>
    <row r="164" spans="1:65" s="25" customFormat="1" ht="16.5" customHeight="1">
      <c r="A164" s="19"/>
      <c r="B164" s="20"/>
      <c r="C164" s="196" t="s">
        <v>173</v>
      </c>
      <c r="D164" s="196" t="s">
        <v>120</v>
      </c>
      <c r="E164" s="197" t="s">
        <v>174</v>
      </c>
      <c r="F164" s="198" t="s">
        <v>175</v>
      </c>
      <c r="G164" s="199" t="s">
        <v>176</v>
      </c>
      <c r="H164" s="200">
        <v>0.05</v>
      </c>
      <c r="I164" s="201"/>
      <c r="J164" s="200">
        <f>ROUND(I164*H164,3)</f>
        <v>0</v>
      </c>
      <c r="K164" s="202"/>
      <c r="L164" s="24"/>
      <c r="M164" s="203"/>
      <c r="N164" s="204" t="s">
        <v>40</v>
      </c>
      <c r="O164" s="59"/>
      <c r="P164" s="205">
        <f>O164*H164</f>
        <v>0</v>
      </c>
      <c r="Q164" s="205">
        <v>0</v>
      </c>
      <c r="R164" s="205">
        <f>Q164*H164</f>
        <v>0</v>
      </c>
      <c r="S164" s="205">
        <v>0</v>
      </c>
      <c r="T164" s="206">
        <f>S164*H164</f>
        <v>0</v>
      </c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R164" s="207" t="s">
        <v>124</v>
      </c>
      <c r="AT164" s="207" t="s">
        <v>120</v>
      </c>
      <c r="AU164" s="207" t="s">
        <v>118</v>
      </c>
      <c r="AY164" s="3" t="s">
        <v>117</v>
      </c>
      <c r="BE164" s="208">
        <f>IF(N164="základná",J164,0)</f>
        <v>0</v>
      </c>
      <c r="BF164" s="208">
        <f>IF(N164="znížená",J164,0)</f>
        <v>0</v>
      </c>
      <c r="BG164" s="208">
        <f>IF(N164="zákl. prenesená",J164,0)</f>
        <v>0</v>
      </c>
      <c r="BH164" s="208">
        <f>IF(N164="zníž. prenesená",J164,0)</f>
        <v>0</v>
      </c>
      <c r="BI164" s="208">
        <f>IF(N164="nulová",J164,0)</f>
        <v>0</v>
      </c>
      <c r="BJ164" s="3" t="s">
        <v>118</v>
      </c>
      <c r="BK164" s="209">
        <f>ROUND(I164*H164,3)</f>
        <v>0</v>
      </c>
      <c r="BL164" s="3" t="s">
        <v>124</v>
      </c>
      <c r="BM164" s="207" t="s">
        <v>177</v>
      </c>
    </row>
    <row r="165" spans="1:65" s="25" customFormat="1" ht="16.5" customHeight="1">
      <c r="A165" s="19"/>
      <c r="B165" s="20"/>
      <c r="C165" s="196" t="s">
        <v>134</v>
      </c>
      <c r="D165" s="196" t="s">
        <v>120</v>
      </c>
      <c r="E165" s="197" t="s">
        <v>178</v>
      </c>
      <c r="F165" s="198" t="s">
        <v>179</v>
      </c>
      <c r="G165" s="199" t="s">
        <v>176</v>
      </c>
      <c r="H165" s="200">
        <v>0.35</v>
      </c>
      <c r="I165" s="201"/>
      <c r="J165" s="200">
        <f>ROUND(I165*H165,3)</f>
        <v>0</v>
      </c>
      <c r="K165" s="202"/>
      <c r="L165" s="24"/>
      <c r="M165" s="203"/>
      <c r="N165" s="204" t="s">
        <v>40</v>
      </c>
      <c r="O165" s="59"/>
      <c r="P165" s="205">
        <f>O165*H165</f>
        <v>0</v>
      </c>
      <c r="Q165" s="205">
        <v>0</v>
      </c>
      <c r="R165" s="205">
        <f>Q165*H165</f>
        <v>0</v>
      </c>
      <c r="S165" s="205">
        <v>0</v>
      </c>
      <c r="T165" s="206">
        <f>S165*H165</f>
        <v>0</v>
      </c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R165" s="207" t="s">
        <v>124</v>
      </c>
      <c r="AT165" s="207" t="s">
        <v>120</v>
      </c>
      <c r="AU165" s="207" t="s">
        <v>118</v>
      </c>
      <c r="AY165" s="3" t="s">
        <v>117</v>
      </c>
      <c r="BE165" s="208">
        <f>IF(N165="základná",J165,0)</f>
        <v>0</v>
      </c>
      <c r="BF165" s="208">
        <f>IF(N165="znížená",J165,0)</f>
        <v>0</v>
      </c>
      <c r="BG165" s="208">
        <f>IF(N165="zákl. prenesená",J165,0)</f>
        <v>0</v>
      </c>
      <c r="BH165" s="208">
        <f>IF(N165="zníž. prenesená",J165,0)</f>
        <v>0</v>
      </c>
      <c r="BI165" s="208">
        <f>IF(N165="nulová",J165,0)</f>
        <v>0</v>
      </c>
      <c r="BJ165" s="3" t="s">
        <v>118</v>
      </c>
      <c r="BK165" s="209">
        <f>ROUND(I165*H165,3)</f>
        <v>0</v>
      </c>
      <c r="BL165" s="3" t="s">
        <v>124</v>
      </c>
      <c r="BM165" s="207" t="s">
        <v>180</v>
      </c>
    </row>
    <row r="166" spans="1:65" s="210" customFormat="1">
      <c r="B166" s="211"/>
      <c r="C166" s="212"/>
      <c r="D166" s="213" t="s">
        <v>126</v>
      </c>
      <c r="E166" s="212"/>
      <c r="F166" s="215" t="s">
        <v>181</v>
      </c>
      <c r="G166" s="212"/>
      <c r="H166" s="216">
        <v>0.35</v>
      </c>
      <c r="I166" s="217"/>
      <c r="J166" s="212"/>
      <c r="K166" s="212"/>
      <c r="L166" s="218"/>
      <c r="M166" s="219"/>
      <c r="N166" s="220"/>
      <c r="O166" s="220"/>
      <c r="P166" s="220"/>
      <c r="Q166" s="220"/>
      <c r="R166" s="220"/>
      <c r="S166" s="220"/>
      <c r="T166" s="221"/>
      <c r="AT166" s="222" t="s">
        <v>126</v>
      </c>
      <c r="AU166" s="222" t="s">
        <v>118</v>
      </c>
      <c r="AV166" s="210" t="s">
        <v>118</v>
      </c>
      <c r="AW166" s="210" t="s">
        <v>3</v>
      </c>
      <c r="AX166" s="210" t="s">
        <v>11</v>
      </c>
      <c r="AY166" s="222" t="s">
        <v>117</v>
      </c>
    </row>
    <row r="167" spans="1:65" s="25" customFormat="1" ht="16.5" customHeight="1">
      <c r="A167" s="19"/>
      <c r="B167" s="20"/>
      <c r="C167" s="196" t="s">
        <v>182</v>
      </c>
      <c r="D167" s="196" t="s">
        <v>120</v>
      </c>
      <c r="E167" s="197" t="s">
        <v>183</v>
      </c>
      <c r="F167" s="198" t="s">
        <v>184</v>
      </c>
      <c r="G167" s="199" t="s">
        <v>176</v>
      </c>
      <c r="H167" s="200">
        <v>0.05</v>
      </c>
      <c r="I167" s="201"/>
      <c r="J167" s="200">
        <f>ROUND(I167*H167,3)</f>
        <v>0</v>
      </c>
      <c r="K167" s="202"/>
      <c r="L167" s="24"/>
      <c r="M167" s="203"/>
      <c r="N167" s="204" t="s">
        <v>40</v>
      </c>
      <c r="O167" s="59"/>
      <c r="P167" s="205">
        <f>O167*H167</f>
        <v>0</v>
      </c>
      <c r="Q167" s="205">
        <v>0</v>
      </c>
      <c r="R167" s="205">
        <f>Q167*H167</f>
        <v>0</v>
      </c>
      <c r="S167" s="205">
        <v>0</v>
      </c>
      <c r="T167" s="206">
        <f>S167*H167</f>
        <v>0</v>
      </c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R167" s="207" t="s">
        <v>124</v>
      </c>
      <c r="AT167" s="207" t="s">
        <v>120</v>
      </c>
      <c r="AU167" s="207" t="s">
        <v>118</v>
      </c>
      <c r="AY167" s="3" t="s">
        <v>117</v>
      </c>
      <c r="BE167" s="208">
        <f>IF(N167="základná",J167,0)</f>
        <v>0</v>
      </c>
      <c r="BF167" s="208">
        <f>IF(N167="znížená",J167,0)</f>
        <v>0</v>
      </c>
      <c r="BG167" s="208">
        <f>IF(N167="zákl. prenesená",J167,0)</f>
        <v>0</v>
      </c>
      <c r="BH167" s="208">
        <f>IF(N167="zníž. prenesená",J167,0)</f>
        <v>0</v>
      </c>
      <c r="BI167" s="208">
        <f>IF(N167="nulová",J167,0)</f>
        <v>0</v>
      </c>
      <c r="BJ167" s="3" t="s">
        <v>118</v>
      </c>
      <c r="BK167" s="209">
        <f>ROUND(I167*H167,3)</f>
        <v>0</v>
      </c>
      <c r="BL167" s="3" t="s">
        <v>124</v>
      </c>
      <c r="BM167" s="207" t="s">
        <v>185</v>
      </c>
    </row>
    <row r="168" spans="1:65" s="25" customFormat="1" ht="16.5" customHeight="1">
      <c r="A168" s="19"/>
      <c r="B168" s="20"/>
      <c r="C168" s="196" t="s">
        <v>186</v>
      </c>
      <c r="D168" s="196" t="s">
        <v>120</v>
      </c>
      <c r="E168" s="197" t="s">
        <v>187</v>
      </c>
      <c r="F168" s="198" t="s">
        <v>188</v>
      </c>
      <c r="G168" s="199" t="s">
        <v>176</v>
      </c>
      <c r="H168" s="200">
        <v>0.05</v>
      </c>
      <c r="I168" s="201"/>
      <c r="J168" s="200">
        <f>ROUND(I168*H168,3)</f>
        <v>0</v>
      </c>
      <c r="K168" s="202"/>
      <c r="L168" s="24"/>
      <c r="M168" s="203"/>
      <c r="N168" s="204" t="s">
        <v>40</v>
      </c>
      <c r="O168" s="59"/>
      <c r="P168" s="205">
        <f>O168*H168</f>
        <v>0</v>
      </c>
      <c r="Q168" s="205">
        <v>0</v>
      </c>
      <c r="R168" s="205">
        <f>Q168*H168</f>
        <v>0</v>
      </c>
      <c r="S168" s="205">
        <v>0</v>
      </c>
      <c r="T168" s="206">
        <f>S168*H168</f>
        <v>0</v>
      </c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R168" s="207" t="s">
        <v>124</v>
      </c>
      <c r="AT168" s="207" t="s">
        <v>120</v>
      </c>
      <c r="AU168" s="207" t="s">
        <v>118</v>
      </c>
      <c r="AY168" s="3" t="s">
        <v>117</v>
      </c>
      <c r="BE168" s="208">
        <f>IF(N168="základná",J168,0)</f>
        <v>0</v>
      </c>
      <c r="BF168" s="208">
        <f>IF(N168="znížená",J168,0)</f>
        <v>0</v>
      </c>
      <c r="BG168" s="208">
        <f>IF(N168="zákl. prenesená",J168,0)</f>
        <v>0</v>
      </c>
      <c r="BH168" s="208">
        <f>IF(N168="zníž. prenesená",J168,0)</f>
        <v>0</v>
      </c>
      <c r="BI168" s="208">
        <f>IF(N168="nulová",J168,0)</f>
        <v>0</v>
      </c>
      <c r="BJ168" s="3" t="s">
        <v>118</v>
      </c>
      <c r="BK168" s="209">
        <f>ROUND(I168*H168,3)</f>
        <v>0</v>
      </c>
      <c r="BL168" s="3" t="s">
        <v>124</v>
      </c>
      <c r="BM168" s="207" t="s">
        <v>189</v>
      </c>
    </row>
    <row r="169" spans="1:65" s="25" customFormat="1" ht="16.5" customHeight="1">
      <c r="A169" s="19"/>
      <c r="B169" s="20"/>
      <c r="C169" s="196" t="s">
        <v>190</v>
      </c>
      <c r="D169" s="196" t="s">
        <v>120</v>
      </c>
      <c r="E169" s="197" t="s">
        <v>191</v>
      </c>
      <c r="F169" s="198" t="s">
        <v>192</v>
      </c>
      <c r="G169" s="199" t="s">
        <v>176</v>
      </c>
      <c r="H169" s="200">
        <v>0.05</v>
      </c>
      <c r="I169" s="201"/>
      <c r="J169" s="200">
        <f>ROUND(I169*H169,3)</f>
        <v>0</v>
      </c>
      <c r="K169" s="202"/>
      <c r="L169" s="24"/>
      <c r="M169" s="203"/>
      <c r="N169" s="204" t="s">
        <v>40</v>
      </c>
      <c r="O169" s="59"/>
      <c r="P169" s="205">
        <f>O169*H169</f>
        <v>0</v>
      </c>
      <c r="Q169" s="205">
        <v>0</v>
      </c>
      <c r="R169" s="205">
        <f>Q169*H169</f>
        <v>0</v>
      </c>
      <c r="S169" s="205">
        <v>0</v>
      </c>
      <c r="T169" s="206">
        <f>S169*H169</f>
        <v>0</v>
      </c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R169" s="207" t="s">
        <v>124</v>
      </c>
      <c r="AT169" s="207" t="s">
        <v>120</v>
      </c>
      <c r="AU169" s="207" t="s">
        <v>118</v>
      </c>
      <c r="AY169" s="3" t="s">
        <v>117</v>
      </c>
      <c r="BE169" s="208">
        <f>IF(N169="základná",J169,0)</f>
        <v>0</v>
      </c>
      <c r="BF169" s="208">
        <f>IF(N169="znížená",J169,0)</f>
        <v>0</v>
      </c>
      <c r="BG169" s="208">
        <f>IF(N169="zákl. prenesená",J169,0)</f>
        <v>0</v>
      </c>
      <c r="BH169" s="208">
        <f>IF(N169="zníž. prenesená",J169,0)</f>
        <v>0</v>
      </c>
      <c r="BI169" s="208">
        <f>IF(N169="nulová",J169,0)</f>
        <v>0</v>
      </c>
      <c r="BJ169" s="3" t="s">
        <v>118</v>
      </c>
      <c r="BK169" s="209">
        <f>ROUND(I169*H169,3)</f>
        <v>0</v>
      </c>
      <c r="BL169" s="3" t="s">
        <v>124</v>
      </c>
      <c r="BM169" s="207" t="s">
        <v>193</v>
      </c>
    </row>
    <row r="170" spans="1:65" s="25" customFormat="1" ht="16.5" customHeight="1">
      <c r="A170" s="19"/>
      <c r="B170" s="20"/>
      <c r="C170" s="196" t="s">
        <v>194</v>
      </c>
      <c r="D170" s="196" t="s">
        <v>120</v>
      </c>
      <c r="E170" s="197" t="s">
        <v>195</v>
      </c>
      <c r="F170" s="198" t="s">
        <v>196</v>
      </c>
      <c r="G170" s="199" t="s">
        <v>176</v>
      </c>
      <c r="H170" s="200">
        <v>0.5</v>
      </c>
      <c r="I170" s="201"/>
      <c r="J170" s="200">
        <f>ROUND(I170*H170,3)</f>
        <v>0</v>
      </c>
      <c r="K170" s="202"/>
      <c r="L170" s="24"/>
      <c r="M170" s="203"/>
      <c r="N170" s="204" t="s">
        <v>40</v>
      </c>
      <c r="O170" s="59"/>
      <c r="P170" s="205">
        <f>O170*H170</f>
        <v>0</v>
      </c>
      <c r="Q170" s="205">
        <v>0</v>
      </c>
      <c r="R170" s="205">
        <f>Q170*H170</f>
        <v>0</v>
      </c>
      <c r="S170" s="205">
        <v>0</v>
      </c>
      <c r="T170" s="206">
        <f>S170*H170</f>
        <v>0</v>
      </c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R170" s="207" t="s">
        <v>124</v>
      </c>
      <c r="AT170" s="207" t="s">
        <v>120</v>
      </c>
      <c r="AU170" s="207" t="s">
        <v>118</v>
      </c>
      <c r="AY170" s="3" t="s">
        <v>117</v>
      </c>
      <c r="BE170" s="208">
        <f>IF(N170="základná",J170,0)</f>
        <v>0</v>
      </c>
      <c r="BF170" s="208">
        <f>IF(N170="znížená",J170,0)</f>
        <v>0</v>
      </c>
      <c r="BG170" s="208">
        <f>IF(N170="zákl. prenesená",J170,0)</f>
        <v>0</v>
      </c>
      <c r="BH170" s="208">
        <f>IF(N170="zníž. prenesená",J170,0)</f>
        <v>0</v>
      </c>
      <c r="BI170" s="208">
        <f>IF(N170="nulová",J170,0)</f>
        <v>0</v>
      </c>
      <c r="BJ170" s="3" t="s">
        <v>118</v>
      </c>
      <c r="BK170" s="209">
        <f>ROUND(I170*H170,3)</f>
        <v>0</v>
      </c>
      <c r="BL170" s="3" t="s">
        <v>124</v>
      </c>
      <c r="BM170" s="207" t="s">
        <v>197</v>
      </c>
    </row>
    <row r="171" spans="1:65" s="210" customFormat="1">
      <c r="B171" s="211"/>
      <c r="C171" s="212"/>
      <c r="D171" s="213" t="s">
        <v>126</v>
      </c>
      <c r="E171" s="212"/>
      <c r="F171" s="215" t="s">
        <v>198</v>
      </c>
      <c r="G171" s="212"/>
      <c r="H171" s="216">
        <v>0.5</v>
      </c>
      <c r="I171" s="217"/>
      <c r="J171" s="212"/>
      <c r="K171" s="212"/>
      <c r="L171" s="218"/>
      <c r="M171" s="219"/>
      <c r="N171" s="220"/>
      <c r="O171" s="220"/>
      <c r="P171" s="220"/>
      <c r="Q171" s="220"/>
      <c r="R171" s="220"/>
      <c r="S171" s="220"/>
      <c r="T171" s="221"/>
      <c r="AT171" s="222" t="s">
        <v>126</v>
      </c>
      <c r="AU171" s="222" t="s">
        <v>118</v>
      </c>
      <c r="AV171" s="210" t="s">
        <v>118</v>
      </c>
      <c r="AW171" s="210" t="s">
        <v>3</v>
      </c>
      <c r="AX171" s="210" t="s">
        <v>11</v>
      </c>
      <c r="AY171" s="222" t="s">
        <v>117</v>
      </c>
    </row>
    <row r="172" spans="1:65" s="25" customFormat="1" ht="16.5" customHeight="1">
      <c r="A172" s="19"/>
      <c r="B172" s="20"/>
      <c r="C172" s="196" t="s">
        <v>199</v>
      </c>
      <c r="D172" s="196" t="s">
        <v>120</v>
      </c>
      <c r="E172" s="197" t="s">
        <v>200</v>
      </c>
      <c r="F172" s="198" t="s">
        <v>201</v>
      </c>
      <c r="G172" s="199" t="s">
        <v>176</v>
      </c>
      <c r="H172" s="200">
        <v>0.05</v>
      </c>
      <c r="I172" s="201"/>
      <c r="J172" s="200">
        <f>ROUND(I172*H172,3)</f>
        <v>0</v>
      </c>
      <c r="K172" s="202"/>
      <c r="L172" s="24"/>
      <c r="M172" s="203"/>
      <c r="N172" s="204" t="s">
        <v>40</v>
      </c>
      <c r="O172" s="59"/>
      <c r="P172" s="205">
        <f>O172*H172</f>
        <v>0</v>
      </c>
      <c r="Q172" s="205">
        <v>0</v>
      </c>
      <c r="R172" s="205">
        <f>Q172*H172</f>
        <v>0</v>
      </c>
      <c r="S172" s="205">
        <v>0</v>
      </c>
      <c r="T172" s="206">
        <f>S172*H172</f>
        <v>0</v>
      </c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R172" s="207" t="s">
        <v>124</v>
      </c>
      <c r="AT172" s="207" t="s">
        <v>120</v>
      </c>
      <c r="AU172" s="207" t="s">
        <v>118</v>
      </c>
      <c r="AY172" s="3" t="s">
        <v>117</v>
      </c>
      <c r="BE172" s="208">
        <f>IF(N172="základná",J172,0)</f>
        <v>0</v>
      </c>
      <c r="BF172" s="208">
        <f>IF(N172="znížená",J172,0)</f>
        <v>0</v>
      </c>
      <c r="BG172" s="208">
        <f>IF(N172="zákl. prenesená",J172,0)</f>
        <v>0</v>
      </c>
      <c r="BH172" s="208">
        <f>IF(N172="zníž. prenesená",J172,0)</f>
        <v>0</v>
      </c>
      <c r="BI172" s="208">
        <f>IF(N172="nulová",J172,0)</f>
        <v>0</v>
      </c>
      <c r="BJ172" s="3" t="s">
        <v>118</v>
      </c>
      <c r="BK172" s="209">
        <f>ROUND(I172*H172,3)</f>
        <v>0</v>
      </c>
      <c r="BL172" s="3" t="s">
        <v>124</v>
      </c>
      <c r="BM172" s="207" t="s">
        <v>202</v>
      </c>
    </row>
    <row r="173" spans="1:65" s="179" customFormat="1" ht="25.9" customHeight="1">
      <c r="B173" s="180"/>
      <c r="C173" s="181"/>
      <c r="D173" s="182" t="s">
        <v>73</v>
      </c>
      <c r="E173" s="183" t="s">
        <v>203</v>
      </c>
      <c r="F173" s="183" t="s">
        <v>204</v>
      </c>
      <c r="G173" s="181"/>
      <c r="H173" s="181"/>
      <c r="I173" s="184"/>
      <c r="J173" s="185">
        <f>BK173</f>
        <v>0</v>
      </c>
      <c r="K173" s="181"/>
      <c r="L173" s="186"/>
      <c r="M173" s="187"/>
      <c r="N173" s="188"/>
      <c r="O173" s="188"/>
      <c r="P173" s="189">
        <f>P174+P179+P221+P231+P234+P239+P257+P270+P278</f>
        <v>0</v>
      </c>
      <c r="Q173" s="188"/>
      <c r="R173" s="189">
        <f>R174+R179+R221+R231+R234+R239+R257+R270+R278</f>
        <v>9.2837600000000006E-2</v>
      </c>
      <c r="S173" s="188"/>
      <c r="T173" s="190">
        <f>T174+T179+T221+T231+T234+T239+T257+T270+T278</f>
        <v>0</v>
      </c>
      <c r="AR173" s="191" t="s">
        <v>118</v>
      </c>
      <c r="AT173" s="192" t="s">
        <v>73</v>
      </c>
      <c r="AU173" s="192" t="s">
        <v>74</v>
      </c>
      <c r="AY173" s="191" t="s">
        <v>117</v>
      </c>
      <c r="BK173" s="193">
        <f>BK174+BK179+BK221+BK231+BK234+BK239+BK257+BK270+BK278</f>
        <v>0</v>
      </c>
    </row>
    <row r="174" spans="1:65" s="179" customFormat="1" ht="22.9" customHeight="1">
      <c r="B174" s="180"/>
      <c r="C174" s="181"/>
      <c r="D174" s="182" t="s">
        <v>73</v>
      </c>
      <c r="E174" s="194" t="s">
        <v>205</v>
      </c>
      <c r="F174" s="194" t="s">
        <v>206</v>
      </c>
      <c r="G174" s="181"/>
      <c r="H174" s="181"/>
      <c r="I174" s="184"/>
      <c r="J174" s="195">
        <f>BK174</f>
        <v>0</v>
      </c>
      <c r="K174" s="181"/>
      <c r="L174" s="186"/>
      <c r="M174" s="187"/>
      <c r="N174" s="188"/>
      <c r="O174" s="188"/>
      <c r="P174" s="189">
        <f>SUM(P175:P178)</f>
        <v>0</v>
      </c>
      <c r="Q174" s="188"/>
      <c r="R174" s="189">
        <f>SUM(R175:R178)</f>
        <v>9.5500000000000012E-4</v>
      </c>
      <c r="S174" s="188"/>
      <c r="T174" s="190">
        <f>SUM(T175:T178)</f>
        <v>0</v>
      </c>
      <c r="AR174" s="191" t="s">
        <v>118</v>
      </c>
      <c r="AT174" s="192" t="s">
        <v>73</v>
      </c>
      <c r="AU174" s="192" t="s">
        <v>11</v>
      </c>
      <c r="AY174" s="191" t="s">
        <v>117</v>
      </c>
      <c r="BK174" s="193">
        <f>SUM(BK175:BK178)</f>
        <v>0</v>
      </c>
    </row>
    <row r="175" spans="1:65" s="25" customFormat="1" ht="21.75" customHeight="1">
      <c r="A175" s="19"/>
      <c r="B175" s="20"/>
      <c r="C175" s="196" t="s">
        <v>207</v>
      </c>
      <c r="D175" s="196" t="s">
        <v>120</v>
      </c>
      <c r="E175" s="197" t="s">
        <v>208</v>
      </c>
      <c r="F175" s="198" t="s">
        <v>209</v>
      </c>
      <c r="G175" s="199" t="s">
        <v>170</v>
      </c>
      <c r="H175" s="200">
        <v>1</v>
      </c>
      <c r="I175" s="201"/>
      <c r="J175" s="200">
        <f>ROUND(I175*H175,3)</f>
        <v>0</v>
      </c>
      <c r="K175" s="202"/>
      <c r="L175" s="24"/>
      <c r="M175" s="203"/>
      <c r="N175" s="204" t="s">
        <v>40</v>
      </c>
      <c r="O175" s="59"/>
      <c r="P175" s="205">
        <f>O175*H175</f>
        <v>0</v>
      </c>
      <c r="Q175" s="205">
        <v>3.2000000000000003E-4</v>
      </c>
      <c r="R175" s="205">
        <f>Q175*H175</f>
        <v>3.2000000000000003E-4</v>
      </c>
      <c r="S175" s="205">
        <v>0</v>
      </c>
      <c r="T175" s="206">
        <f>S175*H175</f>
        <v>0</v>
      </c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R175" s="207" t="s">
        <v>210</v>
      </c>
      <c r="AT175" s="207" t="s">
        <v>120</v>
      </c>
      <c r="AU175" s="207" t="s">
        <v>118</v>
      </c>
      <c r="AY175" s="3" t="s">
        <v>117</v>
      </c>
      <c r="BE175" s="208">
        <f>IF(N175="základná",J175,0)</f>
        <v>0</v>
      </c>
      <c r="BF175" s="208">
        <f>IF(N175="znížená",J175,0)</f>
        <v>0</v>
      </c>
      <c r="BG175" s="208">
        <f>IF(N175="zákl. prenesená",J175,0)</f>
        <v>0</v>
      </c>
      <c r="BH175" s="208">
        <f>IF(N175="zníž. prenesená",J175,0)</f>
        <v>0</v>
      </c>
      <c r="BI175" s="208">
        <f>IF(N175="nulová",J175,0)</f>
        <v>0</v>
      </c>
      <c r="BJ175" s="3" t="s">
        <v>118</v>
      </c>
      <c r="BK175" s="209">
        <f>ROUND(I175*H175,3)</f>
        <v>0</v>
      </c>
      <c r="BL175" s="3" t="s">
        <v>210</v>
      </c>
      <c r="BM175" s="207" t="s">
        <v>211</v>
      </c>
    </row>
    <row r="176" spans="1:65" s="210" customFormat="1">
      <c r="B176" s="211"/>
      <c r="C176" s="212"/>
      <c r="D176" s="213" t="s">
        <v>126</v>
      </c>
      <c r="E176" s="214"/>
      <c r="F176" s="215" t="s">
        <v>212</v>
      </c>
      <c r="G176" s="212"/>
      <c r="H176" s="216">
        <v>1</v>
      </c>
      <c r="I176" s="217"/>
      <c r="J176" s="212"/>
      <c r="K176" s="212"/>
      <c r="L176" s="218"/>
      <c r="M176" s="219"/>
      <c r="N176" s="220"/>
      <c r="O176" s="220"/>
      <c r="P176" s="220"/>
      <c r="Q176" s="220"/>
      <c r="R176" s="220"/>
      <c r="S176" s="220"/>
      <c r="T176" s="221"/>
      <c r="AT176" s="222" t="s">
        <v>126</v>
      </c>
      <c r="AU176" s="222" t="s">
        <v>118</v>
      </c>
      <c r="AV176" s="210" t="s">
        <v>118</v>
      </c>
      <c r="AW176" s="210" t="s">
        <v>29</v>
      </c>
      <c r="AX176" s="210" t="s">
        <v>11</v>
      </c>
      <c r="AY176" s="222" t="s">
        <v>117</v>
      </c>
    </row>
    <row r="177" spans="1:65" s="25" customFormat="1" ht="21.75" customHeight="1">
      <c r="A177" s="19"/>
      <c r="B177" s="20"/>
      <c r="C177" s="246" t="s">
        <v>210</v>
      </c>
      <c r="D177" s="246" t="s">
        <v>213</v>
      </c>
      <c r="E177" s="247" t="s">
        <v>214</v>
      </c>
      <c r="F177" s="248" t="s">
        <v>215</v>
      </c>
      <c r="G177" s="249" t="s">
        <v>123</v>
      </c>
      <c r="H177" s="250">
        <v>0.25</v>
      </c>
      <c r="I177" s="251"/>
      <c r="J177" s="250">
        <f>ROUND(I177*H177,3)</f>
        <v>0</v>
      </c>
      <c r="K177" s="252"/>
      <c r="L177" s="253"/>
      <c r="M177" s="254"/>
      <c r="N177" s="255" t="s">
        <v>40</v>
      </c>
      <c r="O177" s="59"/>
      <c r="P177" s="205">
        <f>O177*H177</f>
        <v>0</v>
      </c>
      <c r="Q177" s="205">
        <v>2.5400000000000002E-3</v>
      </c>
      <c r="R177" s="205">
        <f>Q177*H177</f>
        <v>6.3500000000000004E-4</v>
      </c>
      <c r="S177" s="205">
        <v>0</v>
      </c>
      <c r="T177" s="206">
        <f>S177*H177</f>
        <v>0</v>
      </c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R177" s="207" t="s">
        <v>216</v>
      </c>
      <c r="AT177" s="207" t="s">
        <v>213</v>
      </c>
      <c r="AU177" s="207" t="s">
        <v>118</v>
      </c>
      <c r="AY177" s="3" t="s">
        <v>117</v>
      </c>
      <c r="BE177" s="208">
        <f>IF(N177="základná",J177,0)</f>
        <v>0</v>
      </c>
      <c r="BF177" s="208">
        <f>IF(N177="znížená",J177,0)</f>
        <v>0</v>
      </c>
      <c r="BG177" s="208">
        <f>IF(N177="zákl. prenesená",J177,0)</f>
        <v>0</v>
      </c>
      <c r="BH177" s="208">
        <f>IF(N177="zníž. prenesená",J177,0)</f>
        <v>0</v>
      </c>
      <c r="BI177" s="208">
        <f>IF(N177="nulová",J177,0)</f>
        <v>0</v>
      </c>
      <c r="BJ177" s="3" t="s">
        <v>118</v>
      </c>
      <c r="BK177" s="209">
        <f>ROUND(I177*H177,3)</f>
        <v>0</v>
      </c>
      <c r="BL177" s="3" t="s">
        <v>210</v>
      </c>
      <c r="BM177" s="207" t="s">
        <v>217</v>
      </c>
    </row>
    <row r="178" spans="1:65" s="25" customFormat="1" ht="16.5" customHeight="1">
      <c r="A178" s="19"/>
      <c r="B178" s="20"/>
      <c r="C178" s="196" t="s">
        <v>218</v>
      </c>
      <c r="D178" s="196" t="s">
        <v>120</v>
      </c>
      <c r="E178" s="197" t="s">
        <v>219</v>
      </c>
      <c r="F178" s="198" t="s">
        <v>220</v>
      </c>
      <c r="G178" s="199" t="s">
        <v>221</v>
      </c>
      <c r="H178" s="201"/>
      <c r="I178" s="201"/>
      <c r="J178" s="200">
        <f>ROUND(I178*H178,3)</f>
        <v>0</v>
      </c>
      <c r="K178" s="202"/>
      <c r="L178" s="24"/>
      <c r="M178" s="203"/>
      <c r="N178" s="204" t="s">
        <v>40</v>
      </c>
      <c r="O178" s="59"/>
      <c r="P178" s="205">
        <f>O178*H178</f>
        <v>0</v>
      </c>
      <c r="Q178" s="205">
        <v>0</v>
      </c>
      <c r="R178" s="205">
        <f>Q178*H178</f>
        <v>0</v>
      </c>
      <c r="S178" s="205">
        <v>0</v>
      </c>
      <c r="T178" s="206">
        <f>S178*H178</f>
        <v>0</v>
      </c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R178" s="207" t="s">
        <v>210</v>
      </c>
      <c r="AT178" s="207" t="s">
        <v>120</v>
      </c>
      <c r="AU178" s="207" t="s">
        <v>118</v>
      </c>
      <c r="AY178" s="3" t="s">
        <v>117</v>
      </c>
      <c r="BE178" s="208">
        <f>IF(N178="základná",J178,0)</f>
        <v>0</v>
      </c>
      <c r="BF178" s="208">
        <f>IF(N178="znížená",J178,0)</f>
        <v>0</v>
      </c>
      <c r="BG178" s="208">
        <f>IF(N178="zákl. prenesená",J178,0)</f>
        <v>0</v>
      </c>
      <c r="BH178" s="208">
        <f>IF(N178="zníž. prenesená",J178,0)</f>
        <v>0</v>
      </c>
      <c r="BI178" s="208">
        <f>IF(N178="nulová",J178,0)</f>
        <v>0</v>
      </c>
      <c r="BJ178" s="3" t="s">
        <v>118</v>
      </c>
      <c r="BK178" s="209">
        <f>ROUND(I178*H178,3)</f>
        <v>0</v>
      </c>
      <c r="BL178" s="3" t="s">
        <v>210</v>
      </c>
      <c r="BM178" s="207" t="s">
        <v>222</v>
      </c>
    </row>
    <row r="179" spans="1:65" s="179" customFormat="1" ht="22.9" customHeight="1">
      <c r="B179" s="180"/>
      <c r="C179" s="181"/>
      <c r="D179" s="182" t="s">
        <v>73</v>
      </c>
      <c r="E179" s="194" t="s">
        <v>223</v>
      </c>
      <c r="F179" s="194" t="s">
        <v>224</v>
      </c>
      <c r="G179" s="181"/>
      <c r="H179" s="181"/>
      <c r="I179" s="184"/>
      <c r="J179" s="195">
        <f>BK179</f>
        <v>0</v>
      </c>
      <c r="K179" s="181"/>
      <c r="L179" s="186"/>
      <c r="M179" s="187"/>
      <c r="N179" s="188"/>
      <c r="O179" s="188"/>
      <c r="P179" s="189">
        <f>SUM(P180:P220)</f>
        <v>0</v>
      </c>
      <c r="Q179" s="188"/>
      <c r="R179" s="189">
        <f>SUM(R180:R220)</f>
        <v>2.5986600000000002E-2</v>
      </c>
      <c r="S179" s="188"/>
      <c r="T179" s="190">
        <f>SUM(T180:T220)</f>
        <v>0</v>
      </c>
      <c r="AR179" s="191" t="s">
        <v>118</v>
      </c>
      <c r="AT179" s="192" t="s">
        <v>73</v>
      </c>
      <c r="AU179" s="192" t="s">
        <v>11</v>
      </c>
      <c r="AY179" s="191" t="s">
        <v>117</v>
      </c>
      <c r="BK179" s="193">
        <f>SUM(BK180:BK220)</f>
        <v>0</v>
      </c>
    </row>
    <row r="180" spans="1:65" s="25" customFormat="1" ht="16.5" customHeight="1">
      <c r="A180" s="19"/>
      <c r="B180" s="20"/>
      <c r="C180" s="196" t="s">
        <v>225</v>
      </c>
      <c r="D180" s="196" t="s">
        <v>120</v>
      </c>
      <c r="E180" s="197" t="s">
        <v>226</v>
      </c>
      <c r="F180" s="198" t="s">
        <v>227</v>
      </c>
      <c r="G180" s="199" t="s">
        <v>123</v>
      </c>
      <c r="H180" s="200">
        <v>0.35</v>
      </c>
      <c r="I180" s="201"/>
      <c r="J180" s="200">
        <f>ROUND(I180*H180,3)</f>
        <v>0</v>
      </c>
      <c r="K180" s="202"/>
      <c r="L180" s="24"/>
      <c r="M180" s="203"/>
      <c r="N180" s="204" t="s">
        <v>40</v>
      </c>
      <c r="O180" s="59"/>
      <c r="P180" s="205">
        <f>O180*H180</f>
        <v>0</v>
      </c>
      <c r="Q180" s="205">
        <v>5.0000000000000001E-3</v>
      </c>
      <c r="R180" s="205">
        <f>Q180*H180</f>
        <v>1.7499999999999998E-3</v>
      </c>
      <c r="S180" s="205">
        <v>0</v>
      </c>
      <c r="T180" s="206">
        <f>S180*H180</f>
        <v>0</v>
      </c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R180" s="207" t="s">
        <v>210</v>
      </c>
      <c r="AT180" s="207" t="s">
        <v>120</v>
      </c>
      <c r="AU180" s="207" t="s">
        <v>118</v>
      </c>
      <c r="AY180" s="3" t="s">
        <v>117</v>
      </c>
      <c r="BE180" s="208">
        <f>IF(N180="základná",J180,0)</f>
        <v>0</v>
      </c>
      <c r="BF180" s="208">
        <f>IF(N180="znížená",J180,0)</f>
        <v>0</v>
      </c>
      <c r="BG180" s="208">
        <f>IF(N180="zákl. prenesená",J180,0)</f>
        <v>0</v>
      </c>
      <c r="BH180" s="208">
        <f>IF(N180="zníž. prenesená",J180,0)</f>
        <v>0</v>
      </c>
      <c r="BI180" s="208">
        <f>IF(N180="nulová",J180,0)</f>
        <v>0</v>
      </c>
      <c r="BJ180" s="3" t="s">
        <v>118</v>
      </c>
      <c r="BK180" s="209">
        <f>ROUND(I180*H180,3)</f>
        <v>0</v>
      </c>
      <c r="BL180" s="3" t="s">
        <v>210</v>
      </c>
      <c r="BM180" s="207" t="s">
        <v>228</v>
      </c>
    </row>
    <row r="181" spans="1:65" s="210" customFormat="1">
      <c r="B181" s="211"/>
      <c r="C181" s="212"/>
      <c r="D181" s="213" t="s">
        <v>126</v>
      </c>
      <c r="E181" s="214"/>
      <c r="F181" s="215" t="s">
        <v>229</v>
      </c>
      <c r="G181" s="212"/>
      <c r="H181" s="216">
        <v>0.35</v>
      </c>
      <c r="I181" s="217"/>
      <c r="J181" s="212"/>
      <c r="K181" s="212"/>
      <c r="L181" s="218"/>
      <c r="M181" s="219"/>
      <c r="N181" s="220"/>
      <c r="O181" s="220"/>
      <c r="P181" s="220"/>
      <c r="Q181" s="220"/>
      <c r="R181" s="220"/>
      <c r="S181" s="220"/>
      <c r="T181" s="221"/>
      <c r="AT181" s="222" t="s">
        <v>126</v>
      </c>
      <c r="AU181" s="222" t="s">
        <v>118</v>
      </c>
      <c r="AV181" s="210" t="s">
        <v>118</v>
      </c>
      <c r="AW181" s="210" t="s">
        <v>29</v>
      </c>
      <c r="AX181" s="210" t="s">
        <v>11</v>
      </c>
      <c r="AY181" s="222" t="s">
        <v>117</v>
      </c>
    </row>
    <row r="182" spans="1:65" s="25" customFormat="1" ht="21.75" customHeight="1">
      <c r="A182" s="19"/>
      <c r="B182" s="20"/>
      <c r="C182" s="246" t="s">
        <v>230</v>
      </c>
      <c r="D182" s="246" t="s">
        <v>213</v>
      </c>
      <c r="E182" s="247" t="s">
        <v>231</v>
      </c>
      <c r="F182" s="248" t="s">
        <v>232</v>
      </c>
      <c r="G182" s="249" t="s">
        <v>123</v>
      </c>
      <c r="H182" s="250">
        <v>0.35700000000000004</v>
      </c>
      <c r="I182" s="251"/>
      <c r="J182" s="250">
        <f>ROUND(I182*H182,3)</f>
        <v>0</v>
      </c>
      <c r="K182" s="252"/>
      <c r="L182" s="253"/>
      <c r="M182" s="254"/>
      <c r="N182" s="255" t="s">
        <v>40</v>
      </c>
      <c r="O182" s="59"/>
      <c r="P182" s="205">
        <f>O182*H182</f>
        <v>0</v>
      </c>
      <c r="Q182" s="205">
        <v>1.5E-3</v>
      </c>
      <c r="R182" s="205">
        <f>Q182*H182</f>
        <v>5.3550000000000006E-4</v>
      </c>
      <c r="S182" s="205">
        <v>0</v>
      </c>
      <c r="T182" s="206">
        <f>S182*H182</f>
        <v>0</v>
      </c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R182" s="207" t="s">
        <v>216</v>
      </c>
      <c r="AT182" s="207" t="s">
        <v>213</v>
      </c>
      <c r="AU182" s="207" t="s">
        <v>118</v>
      </c>
      <c r="AY182" s="3" t="s">
        <v>117</v>
      </c>
      <c r="BE182" s="208">
        <f>IF(N182="základná",J182,0)</f>
        <v>0</v>
      </c>
      <c r="BF182" s="208">
        <f>IF(N182="znížená",J182,0)</f>
        <v>0</v>
      </c>
      <c r="BG182" s="208">
        <f>IF(N182="zákl. prenesená",J182,0)</f>
        <v>0</v>
      </c>
      <c r="BH182" s="208">
        <f>IF(N182="zníž. prenesená",J182,0)</f>
        <v>0</v>
      </c>
      <c r="BI182" s="208">
        <f>IF(N182="nulová",J182,0)</f>
        <v>0</v>
      </c>
      <c r="BJ182" s="3" t="s">
        <v>118</v>
      </c>
      <c r="BK182" s="209">
        <f>ROUND(I182*H182,3)</f>
        <v>0</v>
      </c>
      <c r="BL182" s="3" t="s">
        <v>210</v>
      </c>
      <c r="BM182" s="207" t="s">
        <v>233</v>
      </c>
    </row>
    <row r="183" spans="1:65" s="210" customFormat="1">
      <c r="B183" s="211"/>
      <c r="C183" s="212"/>
      <c r="D183" s="213" t="s">
        <v>126</v>
      </c>
      <c r="E183" s="212"/>
      <c r="F183" s="215" t="s">
        <v>234</v>
      </c>
      <c r="G183" s="212"/>
      <c r="H183" s="216">
        <v>0.35700000000000004</v>
      </c>
      <c r="I183" s="217"/>
      <c r="J183" s="212"/>
      <c r="K183" s="212"/>
      <c r="L183" s="218"/>
      <c r="M183" s="219"/>
      <c r="N183" s="220"/>
      <c r="O183" s="220"/>
      <c r="P183" s="220"/>
      <c r="Q183" s="220"/>
      <c r="R183" s="220"/>
      <c r="S183" s="220"/>
      <c r="T183" s="221"/>
      <c r="AT183" s="222" t="s">
        <v>126</v>
      </c>
      <c r="AU183" s="222" t="s">
        <v>118</v>
      </c>
      <c r="AV183" s="210" t="s">
        <v>118</v>
      </c>
      <c r="AW183" s="210" t="s">
        <v>3</v>
      </c>
      <c r="AX183" s="210" t="s">
        <v>11</v>
      </c>
      <c r="AY183" s="222" t="s">
        <v>117</v>
      </c>
    </row>
    <row r="184" spans="1:65" s="25" customFormat="1" ht="16.5" customHeight="1">
      <c r="A184" s="19"/>
      <c r="B184" s="20"/>
      <c r="C184" s="196" t="s">
        <v>6</v>
      </c>
      <c r="D184" s="196" t="s">
        <v>120</v>
      </c>
      <c r="E184" s="197" t="s">
        <v>235</v>
      </c>
      <c r="F184" s="198" t="s">
        <v>236</v>
      </c>
      <c r="G184" s="199" t="s">
        <v>123</v>
      </c>
      <c r="H184" s="200">
        <v>0.35</v>
      </c>
      <c r="I184" s="201"/>
      <c r="J184" s="200">
        <f>ROUND(I184*H184,3)</f>
        <v>0</v>
      </c>
      <c r="K184" s="202"/>
      <c r="L184" s="24"/>
      <c r="M184" s="203"/>
      <c r="N184" s="204" t="s">
        <v>40</v>
      </c>
      <c r="O184" s="59"/>
      <c r="P184" s="205">
        <f>O184*H184</f>
        <v>0</v>
      </c>
      <c r="Q184" s="205">
        <v>3.0000000000000004E-5</v>
      </c>
      <c r="R184" s="205">
        <f>Q184*H184</f>
        <v>1.0500000000000001E-5</v>
      </c>
      <c r="S184" s="205">
        <v>0</v>
      </c>
      <c r="T184" s="206">
        <f>S184*H184</f>
        <v>0</v>
      </c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R184" s="207" t="s">
        <v>210</v>
      </c>
      <c r="AT184" s="207" t="s">
        <v>120</v>
      </c>
      <c r="AU184" s="207" t="s">
        <v>118</v>
      </c>
      <c r="AY184" s="3" t="s">
        <v>117</v>
      </c>
      <c r="BE184" s="208">
        <f>IF(N184="základná",J184,0)</f>
        <v>0</v>
      </c>
      <c r="BF184" s="208">
        <f>IF(N184="znížená",J184,0)</f>
        <v>0</v>
      </c>
      <c r="BG184" s="208">
        <f>IF(N184="zákl. prenesená",J184,0)</f>
        <v>0</v>
      </c>
      <c r="BH184" s="208">
        <f>IF(N184="zníž. prenesená",J184,0)</f>
        <v>0</v>
      </c>
      <c r="BI184" s="208">
        <f>IF(N184="nulová",J184,0)</f>
        <v>0</v>
      </c>
      <c r="BJ184" s="3" t="s">
        <v>118</v>
      </c>
      <c r="BK184" s="209">
        <f>ROUND(I184*H184,3)</f>
        <v>0</v>
      </c>
      <c r="BL184" s="3" t="s">
        <v>210</v>
      </c>
      <c r="BM184" s="207" t="s">
        <v>237</v>
      </c>
    </row>
    <row r="185" spans="1:65" s="210" customFormat="1">
      <c r="B185" s="211"/>
      <c r="C185" s="212"/>
      <c r="D185" s="213" t="s">
        <v>126</v>
      </c>
      <c r="E185" s="214"/>
      <c r="F185" s="215" t="s">
        <v>229</v>
      </c>
      <c r="G185" s="212"/>
      <c r="H185" s="216">
        <v>0.35</v>
      </c>
      <c r="I185" s="217"/>
      <c r="J185" s="212"/>
      <c r="K185" s="212"/>
      <c r="L185" s="218"/>
      <c r="M185" s="219"/>
      <c r="N185" s="220"/>
      <c r="O185" s="220"/>
      <c r="P185" s="220"/>
      <c r="Q185" s="220"/>
      <c r="R185" s="220"/>
      <c r="S185" s="220"/>
      <c r="T185" s="221"/>
      <c r="AT185" s="222" t="s">
        <v>126</v>
      </c>
      <c r="AU185" s="222" t="s">
        <v>118</v>
      </c>
      <c r="AV185" s="210" t="s">
        <v>118</v>
      </c>
      <c r="AW185" s="210" t="s">
        <v>29</v>
      </c>
      <c r="AX185" s="210" t="s">
        <v>11</v>
      </c>
      <c r="AY185" s="222" t="s">
        <v>117</v>
      </c>
    </row>
    <row r="186" spans="1:65" s="25" customFormat="1" ht="21.75" customHeight="1">
      <c r="A186" s="19"/>
      <c r="B186" s="20"/>
      <c r="C186" s="246" t="s">
        <v>238</v>
      </c>
      <c r="D186" s="246" t="s">
        <v>213</v>
      </c>
      <c r="E186" s="247" t="s">
        <v>239</v>
      </c>
      <c r="F186" s="248" t="s">
        <v>240</v>
      </c>
      <c r="G186" s="249" t="s">
        <v>123</v>
      </c>
      <c r="H186" s="250">
        <v>0.40300000000000002</v>
      </c>
      <c r="I186" s="251"/>
      <c r="J186" s="250">
        <f>ROUND(I186*H186,3)</f>
        <v>0</v>
      </c>
      <c r="K186" s="252"/>
      <c r="L186" s="253"/>
      <c r="M186" s="254"/>
      <c r="N186" s="255" t="s">
        <v>40</v>
      </c>
      <c r="O186" s="59"/>
      <c r="P186" s="205">
        <f>O186*H186</f>
        <v>0</v>
      </c>
      <c r="Q186" s="205">
        <v>2.0000000000000001E-4</v>
      </c>
      <c r="R186" s="205">
        <f>Q186*H186</f>
        <v>8.0600000000000008E-5</v>
      </c>
      <c r="S186" s="205">
        <v>0</v>
      </c>
      <c r="T186" s="206">
        <f>S186*H186</f>
        <v>0</v>
      </c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R186" s="207" t="s">
        <v>216</v>
      </c>
      <c r="AT186" s="207" t="s">
        <v>213</v>
      </c>
      <c r="AU186" s="207" t="s">
        <v>118</v>
      </c>
      <c r="AY186" s="3" t="s">
        <v>117</v>
      </c>
      <c r="BE186" s="208">
        <f>IF(N186="základná",J186,0)</f>
        <v>0</v>
      </c>
      <c r="BF186" s="208">
        <f>IF(N186="znížená",J186,0)</f>
        <v>0</v>
      </c>
      <c r="BG186" s="208">
        <f>IF(N186="zákl. prenesená",J186,0)</f>
        <v>0</v>
      </c>
      <c r="BH186" s="208">
        <f>IF(N186="zníž. prenesená",J186,0)</f>
        <v>0</v>
      </c>
      <c r="BI186" s="208">
        <f>IF(N186="nulová",J186,0)</f>
        <v>0</v>
      </c>
      <c r="BJ186" s="3" t="s">
        <v>118</v>
      </c>
      <c r="BK186" s="209">
        <f>ROUND(I186*H186,3)</f>
        <v>0</v>
      </c>
      <c r="BL186" s="3" t="s">
        <v>210</v>
      </c>
      <c r="BM186" s="207" t="s">
        <v>241</v>
      </c>
    </row>
    <row r="187" spans="1:65" s="210" customFormat="1">
      <c r="B187" s="211"/>
      <c r="C187" s="212"/>
      <c r="D187" s="213" t="s">
        <v>126</v>
      </c>
      <c r="E187" s="212"/>
      <c r="F187" s="215" t="s">
        <v>242</v>
      </c>
      <c r="G187" s="212"/>
      <c r="H187" s="216">
        <v>0.40300000000000002</v>
      </c>
      <c r="I187" s="217"/>
      <c r="J187" s="212"/>
      <c r="K187" s="212"/>
      <c r="L187" s="218"/>
      <c r="M187" s="219"/>
      <c r="N187" s="220"/>
      <c r="O187" s="220"/>
      <c r="P187" s="220"/>
      <c r="Q187" s="220"/>
      <c r="R187" s="220"/>
      <c r="S187" s="220"/>
      <c r="T187" s="221"/>
      <c r="AT187" s="222" t="s">
        <v>126</v>
      </c>
      <c r="AU187" s="222" t="s">
        <v>118</v>
      </c>
      <c r="AV187" s="210" t="s">
        <v>118</v>
      </c>
      <c r="AW187" s="210" t="s">
        <v>3</v>
      </c>
      <c r="AX187" s="210" t="s">
        <v>11</v>
      </c>
      <c r="AY187" s="222" t="s">
        <v>117</v>
      </c>
    </row>
    <row r="188" spans="1:65" s="25" customFormat="1" ht="16.5" customHeight="1">
      <c r="A188" s="19"/>
      <c r="B188" s="20"/>
      <c r="C188" s="196" t="s">
        <v>243</v>
      </c>
      <c r="D188" s="196" t="s">
        <v>120</v>
      </c>
      <c r="E188" s="197" t="s">
        <v>244</v>
      </c>
      <c r="F188" s="198" t="s">
        <v>245</v>
      </c>
      <c r="G188" s="199" t="s">
        <v>170</v>
      </c>
      <c r="H188" s="200">
        <v>2</v>
      </c>
      <c r="I188" s="201"/>
      <c r="J188" s="200">
        <f>ROUND(I188*H188,3)</f>
        <v>0</v>
      </c>
      <c r="K188" s="202"/>
      <c r="L188" s="24"/>
      <c r="M188" s="203"/>
      <c r="N188" s="204" t="s">
        <v>40</v>
      </c>
      <c r="O188" s="59"/>
      <c r="P188" s="205">
        <f>O188*H188</f>
        <v>0</v>
      </c>
      <c r="Q188" s="205">
        <v>3.1E-4</v>
      </c>
      <c r="R188" s="205">
        <f>Q188*H188</f>
        <v>6.2E-4</v>
      </c>
      <c r="S188" s="205">
        <v>0</v>
      </c>
      <c r="T188" s="206">
        <f>S188*H188</f>
        <v>0</v>
      </c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R188" s="207" t="s">
        <v>210</v>
      </c>
      <c r="AT188" s="207" t="s">
        <v>120</v>
      </c>
      <c r="AU188" s="207" t="s">
        <v>118</v>
      </c>
      <c r="AY188" s="3" t="s">
        <v>117</v>
      </c>
      <c r="BE188" s="208">
        <f>IF(N188="základná",J188,0)</f>
        <v>0</v>
      </c>
      <c r="BF188" s="208">
        <f>IF(N188="znížená",J188,0)</f>
        <v>0</v>
      </c>
      <c r="BG188" s="208">
        <f>IF(N188="zákl. prenesená",J188,0)</f>
        <v>0</v>
      </c>
      <c r="BH188" s="208">
        <f>IF(N188="zníž. prenesená",J188,0)</f>
        <v>0</v>
      </c>
      <c r="BI188" s="208">
        <f>IF(N188="nulová",J188,0)</f>
        <v>0</v>
      </c>
      <c r="BJ188" s="3" t="s">
        <v>118</v>
      </c>
      <c r="BK188" s="209">
        <f>ROUND(I188*H188,3)</f>
        <v>0</v>
      </c>
      <c r="BL188" s="3" t="s">
        <v>210</v>
      </c>
      <c r="BM188" s="207" t="s">
        <v>246</v>
      </c>
    </row>
    <row r="189" spans="1:65" s="25" customFormat="1" ht="16.5" customHeight="1">
      <c r="A189" s="19"/>
      <c r="B189" s="20"/>
      <c r="C189" s="196" t="s">
        <v>247</v>
      </c>
      <c r="D189" s="196" t="s">
        <v>120</v>
      </c>
      <c r="E189" s="197" t="s">
        <v>244</v>
      </c>
      <c r="F189" s="198" t="s">
        <v>245</v>
      </c>
      <c r="G189" s="199" t="s">
        <v>170</v>
      </c>
      <c r="H189" s="200">
        <v>2</v>
      </c>
      <c r="I189" s="201"/>
      <c r="J189" s="200">
        <f>ROUND(I189*H189,3)</f>
        <v>0</v>
      </c>
      <c r="K189" s="202"/>
      <c r="L189" s="24"/>
      <c r="M189" s="203"/>
      <c r="N189" s="204" t="s">
        <v>40</v>
      </c>
      <c r="O189" s="59"/>
      <c r="P189" s="205">
        <f>O189*H189</f>
        <v>0</v>
      </c>
      <c r="Q189" s="205">
        <v>3.1E-4</v>
      </c>
      <c r="R189" s="205">
        <f>Q189*H189</f>
        <v>6.2E-4</v>
      </c>
      <c r="S189" s="205">
        <v>0</v>
      </c>
      <c r="T189" s="206">
        <f>S189*H189</f>
        <v>0</v>
      </c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R189" s="207" t="s">
        <v>210</v>
      </c>
      <c r="AT189" s="207" t="s">
        <v>120</v>
      </c>
      <c r="AU189" s="207" t="s">
        <v>118</v>
      </c>
      <c r="AY189" s="3" t="s">
        <v>117</v>
      </c>
      <c r="BE189" s="208">
        <f>IF(N189="základná",J189,0)</f>
        <v>0</v>
      </c>
      <c r="BF189" s="208">
        <f>IF(N189="znížená",J189,0)</f>
        <v>0</v>
      </c>
      <c r="BG189" s="208">
        <f>IF(N189="zákl. prenesená",J189,0)</f>
        <v>0</v>
      </c>
      <c r="BH189" s="208">
        <f>IF(N189="zníž. prenesená",J189,0)</f>
        <v>0</v>
      </c>
      <c r="BI189" s="208">
        <f>IF(N189="nulová",J189,0)</f>
        <v>0</v>
      </c>
      <c r="BJ189" s="3" t="s">
        <v>118</v>
      </c>
      <c r="BK189" s="209">
        <f>ROUND(I189*H189,3)</f>
        <v>0</v>
      </c>
      <c r="BL189" s="3" t="s">
        <v>210</v>
      </c>
      <c r="BM189" s="207" t="s">
        <v>248</v>
      </c>
    </row>
    <row r="190" spans="1:65" s="25" customFormat="1" ht="21.75" customHeight="1">
      <c r="A190" s="19"/>
      <c r="B190" s="20"/>
      <c r="C190" s="196" t="s">
        <v>249</v>
      </c>
      <c r="D190" s="196" t="s">
        <v>120</v>
      </c>
      <c r="E190" s="197" t="s">
        <v>250</v>
      </c>
      <c r="F190" s="198" t="s">
        <v>251</v>
      </c>
      <c r="G190" s="199" t="s">
        <v>170</v>
      </c>
      <c r="H190" s="200">
        <v>25</v>
      </c>
      <c r="I190" s="201"/>
      <c r="J190" s="200">
        <f>ROUND(I190*H190,3)</f>
        <v>0</v>
      </c>
      <c r="K190" s="202"/>
      <c r="L190" s="24"/>
      <c r="M190" s="203"/>
      <c r="N190" s="204" t="s">
        <v>40</v>
      </c>
      <c r="O190" s="59"/>
      <c r="P190" s="205">
        <f>O190*H190</f>
        <v>0</v>
      </c>
      <c r="Q190" s="205">
        <v>5.5000000000000003E-4</v>
      </c>
      <c r="R190" s="205">
        <f>Q190*H190</f>
        <v>1.375E-2</v>
      </c>
      <c r="S190" s="205">
        <v>0</v>
      </c>
      <c r="T190" s="206">
        <f>S190*H190</f>
        <v>0</v>
      </c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R190" s="207" t="s">
        <v>210</v>
      </c>
      <c r="AT190" s="207" t="s">
        <v>120</v>
      </c>
      <c r="AU190" s="207" t="s">
        <v>118</v>
      </c>
      <c r="AY190" s="3" t="s">
        <v>117</v>
      </c>
      <c r="BE190" s="208">
        <f>IF(N190="základná",J190,0)</f>
        <v>0</v>
      </c>
      <c r="BF190" s="208">
        <f>IF(N190="znížená",J190,0)</f>
        <v>0</v>
      </c>
      <c r="BG190" s="208">
        <f>IF(N190="zákl. prenesená",J190,0)</f>
        <v>0</v>
      </c>
      <c r="BH190" s="208">
        <f>IF(N190="zníž. prenesená",J190,0)</f>
        <v>0</v>
      </c>
      <c r="BI190" s="208">
        <f>IF(N190="nulová",J190,0)</f>
        <v>0</v>
      </c>
      <c r="BJ190" s="3" t="s">
        <v>118</v>
      </c>
      <c r="BK190" s="209">
        <f>ROUND(I190*H190,3)</f>
        <v>0</v>
      </c>
      <c r="BL190" s="3" t="s">
        <v>210</v>
      </c>
      <c r="BM190" s="207" t="s">
        <v>252</v>
      </c>
    </row>
    <row r="191" spans="1:65" s="210" customFormat="1">
      <c r="B191" s="211"/>
      <c r="C191" s="212"/>
      <c r="D191" s="213" t="s">
        <v>126</v>
      </c>
      <c r="E191" s="214"/>
      <c r="F191" s="215" t="s">
        <v>253</v>
      </c>
      <c r="G191" s="212"/>
      <c r="H191" s="216">
        <v>3</v>
      </c>
      <c r="I191" s="217"/>
      <c r="J191" s="212"/>
      <c r="K191" s="212"/>
      <c r="L191" s="218"/>
      <c r="M191" s="219"/>
      <c r="N191" s="220"/>
      <c r="O191" s="220"/>
      <c r="P191" s="220"/>
      <c r="Q191" s="220"/>
      <c r="R191" s="220"/>
      <c r="S191" s="220"/>
      <c r="T191" s="221"/>
      <c r="AT191" s="222" t="s">
        <v>126</v>
      </c>
      <c r="AU191" s="222" t="s">
        <v>118</v>
      </c>
      <c r="AV191" s="210" t="s">
        <v>118</v>
      </c>
      <c r="AW191" s="210" t="s">
        <v>29</v>
      </c>
      <c r="AX191" s="210" t="s">
        <v>74</v>
      </c>
      <c r="AY191" s="222" t="s">
        <v>117</v>
      </c>
    </row>
    <row r="192" spans="1:65" s="210" customFormat="1">
      <c r="B192" s="211"/>
      <c r="C192" s="212"/>
      <c r="D192" s="213" t="s">
        <v>126</v>
      </c>
      <c r="E192" s="214"/>
      <c r="F192" s="215" t="s">
        <v>254</v>
      </c>
      <c r="G192" s="212"/>
      <c r="H192" s="216">
        <v>3</v>
      </c>
      <c r="I192" s="217"/>
      <c r="J192" s="212"/>
      <c r="K192" s="212"/>
      <c r="L192" s="218"/>
      <c r="M192" s="219"/>
      <c r="N192" s="220"/>
      <c r="O192" s="220"/>
      <c r="P192" s="220"/>
      <c r="Q192" s="220"/>
      <c r="R192" s="220"/>
      <c r="S192" s="220"/>
      <c r="T192" s="221"/>
      <c r="AT192" s="222" t="s">
        <v>126</v>
      </c>
      <c r="AU192" s="222" t="s">
        <v>118</v>
      </c>
      <c r="AV192" s="210" t="s">
        <v>118</v>
      </c>
      <c r="AW192" s="210" t="s">
        <v>29</v>
      </c>
      <c r="AX192" s="210" t="s">
        <v>74</v>
      </c>
      <c r="AY192" s="222" t="s">
        <v>117</v>
      </c>
    </row>
    <row r="193" spans="1:65" s="210" customFormat="1">
      <c r="B193" s="211"/>
      <c r="C193" s="212"/>
      <c r="D193" s="213" t="s">
        <v>126</v>
      </c>
      <c r="E193" s="214"/>
      <c r="F193" s="215" t="s">
        <v>255</v>
      </c>
      <c r="G193" s="212"/>
      <c r="H193" s="216">
        <v>3</v>
      </c>
      <c r="I193" s="217"/>
      <c r="J193" s="212"/>
      <c r="K193" s="212"/>
      <c r="L193" s="218"/>
      <c r="M193" s="219"/>
      <c r="N193" s="220"/>
      <c r="O193" s="220"/>
      <c r="P193" s="220"/>
      <c r="Q193" s="220"/>
      <c r="R193" s="220"/>
      <c r="S193" s="220"/>
      <c r="T193" s="221"/>
      <c r="AT193" s="222" t="s">
        <v>126</v>
      </c>
      <c r="AU193" s="222" t="s">
        <v>118</v>
      </c>
      <c r="AV193" s="210" t="s">
        <v>118</v>
      </c>
      <c r="AW193" s="210" t="s">
        <v>29</v>
      </c>
      <c r="AX193" s="210" t="s">
        <v>74</v>
      </c>
      <c r="AY193" s="222" t="s">
        <v>117</v>
      </c>
    </row>
    <row r="194" spans="1:65" s="210" customFormat="1">
      <c r="B194" s="211"/>
      <c r="C194" s="212"/>
      <c r="D194" s="213" t="s">
        <v>126</v>
      </c>
      <c r="E194" s="214"/>
      <c r="F194" s="215" t="s">
        <v>256</v>
      </c>
      <c r="G194" s="212"/>
      <c r="H194" s="216">
        <v>4</v>
      </c>
      <c r="I194" s="217"/>
      <c r="J194" s="212"/>
      <c r="K194" s="212"/>
      <c r="L194" s="218"/>
      <c r="M194" s="219"/>
      <c r="N194" s="220"/>
      <c r="O194" s="220"/>
      <c r="P194" s="220"/>
      <c r="Q194" s="220"/>
      <c r="R194" s="220"/>
      <c r="S194" s="220"/>
      <c r="T194" s="221"/>
      <c r="AT194" s="222" t="s">
        <v>126</v>
      </c>
      <c r="AU194" s="222" t="s">
        <v>118</v>
      </c>
      <c r="AV194" s="210" t="s">
        <v>118</v>
      </c>
      <c r="AW194" s="210" t="s">
        <v>29</v>
      </c>
      <c r="AX194" s="210" t="s">
        <v>74</v>
      </c>
      <c r="AY194" s="222" t="s">
        <v>117</v>
      </c>
    </row>
    <row r="195" spans="1:65" s="210" customFormat="1">
      <c r="B195" s="211"/>
      <c r="C195" s="212"/>
      <c r="D195" s="213" t="s">
        <v>126</v>
      </c>
      <c r="E195" s="214"/>
      <c r="F195" s="215" t="s">
        <v>257</v>
      </c>
      <c r="G195" s="212"/>
      <c r="H195" s="216">
        <v>3</v>
      </c>
      <c r="I195" s="217"/>
      <c r="J195" s="212"/>
      <c r="K195" s="212"/>
      <c r="L195" s="218"/>
      <c r="M195" s="219"/>
      <c r="N195" s="220"/>
      <c r="O195" s="220"/>
      <c r="P195" s="220"/>
      <c r="Q195" s="220"/>
      <c r="R195" s="220"/>
      <c r="S195" s="220"/>
      <c r="T195" s="221"/>
      <c r="AT195" s="222" t="s">
        <v>126</v>
      </c>
      <c r="AU195" s="222" t="s">
        <v>118</v>
      </c>
      <c r="AV195" s="210" t="s">
        <v>118</v>
      </c>
      <c r="AW195" s="210" t="s">
        <v>29</v>
      </c>
      <c r="AX195" s="210" t="s">
        <v>74</v>
      </c>
      <c r="AY195" s="222" t="s">
        <v>117</v>
      </c>
    </row>
    <row r="196" spans="1:65" s="210" customFormat="1">
      <c r="B196" s="211"/>
      <c r="C196" s="212"/>
      <c r="D196" s="213" t="s">
        <v>126</v>
      </c>
      <c r="E196" s="214"/>
      <c r="F196" s="215" t="s">
        <v>258</v>
      </c>
      <c r="G196" s="212"/>
      <c r="H196" s="216">
        <v>2</v>
      </c>
      <c r="I196" s="217"/>
      <c r="J196" s="212"/>
      <c r="K196" s="212"/>
      <c r="L196" s="218"/>
      <c r="M196" s="219"/>
      <c r="N196" s="220"/>
      <c r="O196" s="220"/>
      <c r="P196" s="220"/>
      <c r="Q196" s="220"/>
      <c r="R196" s="220"/>
      <c r="S196" s="220"/>
      <c r="T196" s="221"/>
      <c r="AT196" s="222" t="s">
        <v>126</v>
      </c>
      <c r="AU196" s="222" t="s">
        <v>118</v>
      </c>
      <c r="AV196" s="210" t="s">
        <v>118</v>
      </c>
      <c r="AW196" s="210" t="s">
        <v>29</v>
      </c>
      <c r="AX196" s="210" t="s">
        <v>74</v>
      </c>
      <c r="AY196" s="222" t="s">
        <v>117</v>
      </c>
    </row>
    <row r="197" spans="1:65" s="210" customFormat="1">
      <c r="B197" s="211"/>
      <c r="C197" s="212"/>
      <c r="D197" s="213" t="s">
        <v>126</v>
      </c>
      <c r="E197" s="214"/>
      <c r="F197" s="215" t="s">
        <v>259</v>
      </c>
      <c r="G197" s="212"/>
      <c r="H197" s="216">
        <v>1</v>
      </c>
      <c r="I197" s="217"/>
      <c r="J197" s="212"/>
      <c r="K197" s="212"/>
      <c r="L197" s="218"/>
      <c r="M197" s="219"/>
      <c r="N197" s="220"/>
      <c r="O197" s="220"/>
      <c r="P197" s="220"/>
      <c r="Q197" s="220"/>
      <c r="R197" s="220"/>
      <c r="S197" s="220"/>
      <c r="T197" s="221"/>
      <c r="AT197" s="222" t="s">
        <v>126</v>
      </c>
      <c r="AU197" s="222" t="s">
        <v>118</v>
      </c>
      <c r="AV197" s="210" t="s">
        <v>118</v>
      </c>
      <c r="AW197" s="210" t="s">
        <v>29</v>
      </c>
      <c r="AX197" s="210" t="s">
        <v>74</v>
      </c>
      <c r="AY197" s="222" t="s">
        <v>117</v>
      </c>
    </row>
    <row r="198" spans="1:65" s="210" customFormat="1">
      <c r="B198" s="211"/>
      <c r="C198" s="212"/>
      <c r="D198" s="213" t="s">
        <v>126</v>
      </c>
      <c r="E198" s="214"/>
      <c r="F198" s="215" t="s">
        <v>260</v>
      </c>
      <c r="G198" s="212"/>
      <c r="H198" s="216">
        <v>1</v>
      </c>
      <c r="I198" s="217"/>
      <c r="J198" s="212"/>
      <c r="K198" s="212"/>
      <c r="L198" s="218"/>
      <c r="M198" s="219"/>
      <c r="N198" s="220"/>
      <c r="O198" s="220"/>
      <c r="P198" s="220"/>
      <c r="Q198" s="220"/>
      <c r="R198" s="220"/>
      <c r="S198" s="220"/>
      <c r="T198" s="221"/>
      <c r="AT198" s="222" t="s">
        <v>126</v>
      </c>
      <c r="AU198" s="222" t="s">
        <v>118</v>
      </c>
      <c r="AV198" s="210" t="s">
        <v>118</v>
      </c>
      <c r="AW198" s="210" t="s">
        <v>29</v>
      </c>
      <c r="AX198" s="210" t="s">
        <v>74</v>
      </c>
      <c r="AY198" s="222" t="s">
        <v>117</v>
      </c>
    </row>
    <row r="199" spans="1:65" s="210" customFormat="1">
      <c r="B199" s="211"/>
      <c r="C199" s="212"/>
      <c r="D199" s="213" t="s">
        <v>126</v>
      </c>
      <c r="E199" s="214"/>
      <c r="F199" s="215" t="s">
        <v>261</v>
      </c>
      <c r="G199" s="212"/>
      <c r="H199" s="216">
        <v>1</v>
      </c>
      <c r="I199" s="217"/>
      <c r="J199" s="212"/>
      <c r="K199" s="212"/>
      <c r="L199" s="218"/>
      <c r="M199" s="219"/>
      <c r="N199" s="220"/>
      <c r="O199" s="220"/>
      <c r="P199" s="220"/>
      <c r="Q199" s="220"/>
      <c r="R199" s="220"/>
      <c r="S199" s="220"/>
      <c r="T199" s="221"/>
      <c r="AT199" s="222" t="s">
        <v>126</v>
      </c>
      <c r="AU199" s="222" t="s">
        <v>118</v>
      </c>
      <c r="AV199" s="210" t="s">
        <v>118</v>
      </c>
      <c r="AW199" s="210" t="s">
        <v>29</v>
      </c>
      <c r="AX199" s="210" t="s">
        <v>74</v>
      </c>
      <c r="AY199" s="222" t="s">
        <v>117</v>
      </c>
    </row>
    <row r="200" spans="1:65" s="210" customFormat="1">
      <c r="B200" s="211"/>
      <c r="C200" s="212"/>
      <c r="D200" s="213" t="s">
        <v>126</v>
      </c>
      <c r="E200" s="214"/>
      <c r="F200" s="215" t="s">
        <v>262</v>
      </c>
      <c r="G200" s="212"/>
      <c r="H200" s="216">
        <v>1</v>
      </c>
      <c r="I200" s="217"/>
      <c r="J200" s="212"/>
      <c r="K200" s="212"/>
      <c r="L200" s="218"/>
      <c r="M200" s="219"/>
      <c r="N200" s="220"/>
      <c r="O200" s="220"/>
      <c r="P200" s="220"/>
      <c r="Q200" s="220"/>
      <c r="R200" s="220"/>
      <c r="S200" s="220"/>
      <c r="T200" s="221"/>
      <c r="AT200" s="222" t="s">
        <v>126</v>
      </c>
      <c r="AU200" s="222" t="s">
        <v>118</v>
      </c>
      <c r="AV200" s="210" t="s">
        <v>118</v>
      </c>
      <c r="AW200" s="210" t="s">
        <v>29</v>
      </c>
      <c r="AX200" s="210" t="s">
        <v>74</v>
      </c>
      <c r="AY200" s="222" t="s">
        <v>117</v>
      </c>
    </row>
    <row r="201" spans="1:65" s="210" customFormat="1">
      <c r="B201" s="211"/>
      <c r="C201" s="212"/>
      <c r="D201" s="213" t="s">
        <v>126</v>
      </c>
      <c r="E201" s="214"/>
      <c r="F201" s="215" t="s">
        <v>263</v>
      </c>
      <c r="G201" s="212"/>
      <c r="H201" s="216">
        <v>1</v>
      </c>
      <c r="I201" s="217"/>
      <c r="J201" s="212"/>
      <c r="K201" s="212"/>
      <c r="L201" s="218"/>
      <c r="M201" s="219"/>
      <c r="N201" s="220"/>
      <c r="O201" s="220"/>
      <c r="P201" s="220"/>
      <c r="Q201" s="220"/>
      <c r="R201" s="220"/>
      <c r="S201" s="220"/>
      <c r="T201" s="221"/>
      <c r="AT201" s="222" t="s">
        <v>126</v>
      </c>
      <c r="AU201" s="222" t="s">
        <v>118</v>
      </c>
      <c r="AV201" s="210" t="s">
        <v>118</v>
      </c>
      <c r="AW201" s="210" t="s">
        <v>29</v>
      </c>
      <c r="AX201" s="210" t="s">
        <v>74</v>
      </c>
      <c r="AY201" s="222" t="s">
        <v>117</v>
      </c>
    </row>
    <row r="202" spans="1:65" s="210" customFormat="1">
      <c r="B202" s="211"/>
      <c r="C202" s="212"/>
      <c r="D202" s="213" t="s">
        <v>126</v>
      </c>
      <c r="E202" s="214"/>
      <c r="F202" s="215" t="s">
        <v>264</v>
      </c>
      <c r="G202" s="212"/>
      <c r="H202" s="216">
        <v>2</v>
      </c>
      <c r="I202" s="217"/>
      <c r="J202" s="212"/>
      <c r="K202" s="212"/>
      <c r="L202" s="218"/>
      <c r="M202" s="219"/>
      <c r="N202" s="220"/>
      <c r="O202" s="220"/>
      <c r="P202" s="220"/>
      <c r="Q202" s="220"/>
      <c r="R202" s="220"/>
      <c r="S202" s="220"/>
      <c r="T202" s="221"/>
      <c r="AT202" s="222" t="s">
        <v>126</v>
      </c>
      <c r="AU202" s="222" t="s">
        <v>118</v>
      </c>
      <c r="AV202" s="210" t="s">
        <v>118</v>
      </c>
      <c r="AW202" s="210" t="s">
        <v>29</v>
      </c>
      <c r="AX202" s="210" t="s">
        <v>74</v>
      </c>
      <c r="AY202" s="222" t="s">
        <v>117</v>
      </c>
    </row>
    <row r="203" spans="1:65" s="234" customFormat="1">
      <c r="B203" s="235"/>
      <c r="C203" s="236"/>
      <c r="D203" s="213" t="s">
        <v>126</v>
      </c>
      <c r="E203" s="237"/>
      <c r="F203" s="238" t="s">
        <v>154</v>
      </c>
      <c r="G203" s="236"/>
      <c r="H203" s="239">
        <v>25</v>
      </c>
      <c r="I203" s="240"/>
      <c r="J203" s="236"/>
      <c r="K203" s="236"/>
      <c r="L203" s="241"/>
      <c r="M203" s="242"/>
      <c r="N203" s="243"/>
      <c r="O203" s="243"/>
      <c r="P203" s="243"/>
      <c r="Q203" s="243"/>
      <c r="R203" s="243"/>
      <c r="S203" s="243"/>
      <c r="T203" s="244"/>
      <c r="AT203" s="245" t="s">
        <v>126</v>
      </c>
      <c r="AU203" s="245" t="s">
        <v>118</v>
      </c>
      <c r="AV203" s="234" t="s">
        <v>124</v>
      </c>
      <c r="AW203" s="234" t="s">
        <v>29</v>
      </c>
      <c r="AX203" s="234" t="s">
        <v>11</v>
      </c>
      <c r="AY203" s="245" t="s">
        <v>117</v>
      </c>
    </row>
    <row r="204" spans="1:65" s="25" customFormat="1" ht="21.75" customHeight="1">
      <c r="A204" s="19"/>
      <c r="B204" s="20"/>
      <c r="C204" s="196" t="s">
        <v>265</v>
      </c>
      <c r="D204" s="196" t="s">
        <v>120</v>
      </c>
      <c r="E204" s="197" t="s">
        <v>266</v>
      </c>
      <c r="F204" s="198" t="s">
        <v>267</v>
      </c>
      <c r="G204" s="199" t="s">
        <v>170</v>
      </c>
      <c r="H204" s="200">
        <v>3</v>
      </c>
      <c r="I204" s="201"/>
      <c r="J204" s="200">
        <f>ROUND(I204*H204,3)</f>
        <v>0</v>
      </c>
      <c r="K204" s="202"/>
      <c r="L204" s="24"/>
      <c r="M204" s="203"/>
      <c r="N204" s="204" t="s">
        <v>40</v>
      </c>
      <c r="O204" s="59"/>
      <c r="P204" s="205">
        <f>O204*H204</f>
        <v>0</v>
      </c>
      <c r="Q204" s="205">
        <v>1E-3</v>
      </c>
      <c r="R204" s="205">
        <f>Q204*H204</f>
        <v>3.0000000000000001E-3</v>
      </c>
      <c r="S204" s="205">
        <v>0</v>
      </c>
      <c r="T204" s="206">
        <f>S204*H204</f>
        <v>0</v>
      </c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R204" s="207" t="s">
        <v>210</v>
      </c>
      <c r="AT204" s="207" t="s">
        <v>120</v>
      </c>
      <c r="AU204" s="207" t="s">
        <v>118</v>
      </c>
      <c r="AY204" s="3" t="s">
        <v>117</v>
      </c>
      <c r="BE204" s="208">
        <f>IF(N204="základná",J204,0)</f>
        <v>0</v>
      </c>
      <c r="BF204" s="208">
        <f>IF(N204="znížená",J204,0)</f>
        <v>0</v>
      </c>
      <c r="BG204" s="208">
        <f>IF(N204="zákl. prenesená",J204,0)</f>
        <v>0</v>
      </c>
      <c r="BH204" s="208">
        <f>IF(N204="zníž. prenesená",J204,0)</f>
        <v>0</v>
      </c>
      <c r="BI204" s="208">
        <f>IF(N204="nulová",J204,0)</f>
        <v>0</v>
      </c>
      <c r="BJ204" s="3" t="s">
        <v>118</v>
      </c>
      <c r="BK204" s="209">
        <f>ROUND(I204*H204,3)</f>
        <v>0</v>
      </c>
      <c r="BL204" s="3" t="s">
        <v>210</v>
      </c>
      <c r="BM204" s="207" t="s">
        <v>268</v>
      </c>
    </row>
    <row r="205" spans="1:65" s="210" customFormat="1">
      <c r="B205" s="211"/>
      <c r="C205" s="212"/>
      <c r="D205" s="213" t="s">
        <v>126</v>
      </c>
      <c r="E205" s="214"/>
      <c r="F205" s="215" t="s">
        <v>269</v>
      </c>
      <c r="G205" s="212"/>
      <c r="H205" s="216">
        <v>1</v>
      </c>
      <c r="I205" s="217"/>
      <c r="J205" s="212"/>
      <c r="K205" s="212"/>
      <c r="L205" s="218"/>
      <c r="M205" s="219"/>
      <c r="N205" s="220"/>
      <c r="O205" s="220"/>
      <c r="P205" s="220"/>
      <c r="Q205" s="220"/>
      <c r="R205" s="220"/>
      <c r="S205" s="220"/>
      <c r="T205" s="221"/>
      <c r="AT205" s="222" t="s">
        <v>126</v>
      </c>
      <c r="AU205" s="222" t="s">
        <v>118</v>
      </c>
      <c r="AV205" s="210" t="s">
        <v>118</v>
      </c>
      <c r="AW205" s="210" t="s">
        <v>29</v>
      </c>
      <c r="AX205" s="210" t="s">
        <v>74</v>
      </c>
      <c r="AY205" s="222" t="s">
        <v>117</v>
      </c>
    </row>
    <row r="206" spans="1:65" s="210" customFormat="1">
      <c r="B206" s="211"/>
      <c r="C206" s="212"/>
      <c r="D206" s="213" t="s">
        <v>126</v>
      </c>
      <c r="E206" s="214"/>
      <c r="F206" s="215" t="s">
        <v>270</v>
      </c>
      <c r="G206" s="212"/>
      <c r="H206" s="216">
        <v>1</v>
      </c>
      <c r="I206" s="217"/>
      <c r="J206" s="212"/>
      <c r="K206" s="212"/>
      <c r="L206" s="218"/>
      <c r="M206" s="219"/>
      <c r="N206" s="220"/>
      <c r="O206" s="220"/>
      <c r="P206" s="220"/>
      <c r="Q206" s="220"/>
      <c r="R206" s="220"/>
      <c r="S206" s="220"/>
      <c r="T206" s="221"/>
      <c r="AT206" s="222" t="s">
        <v>126</v>
      </c>
      <c r="AU206" s="222" t="s">
        <v>118</v>
      </c>
      <c r="AV206" s="210" t="s">
        <v>118</v>
      </c>
      <c r="AW206" s="210" t="s">
        <v>29</v>
      </c>
      <c r="AX206" s="210" t="s">
        <v>74</v>
      </c>
      <c r="AY206" s="222" t="s">
        <v>117</v>
      </c>
    </row>
    <row r="207" spans="1:65" s="210" customFormat="1">
      <c r="B207" s="211"/>
      <c r="C207" s="212"/>
      <c r="D207" s="213" t="s">
        <v>126</v>
      </c>
      <c r="E207" s="214"/>
      <c r="F207" s="215" t="s">
        <v>271</v>
      </c>
      <c r="G207" s="212"/>
      <c r="H207" s="216">
        <v>1</v>
      </c>
      <c r="I207" s="217"/>
      <c r="J207" s="212"/>
      <c r="K207" s="212"/>
      <c r="L207" s="218"/>
      <c r="M207" s="219"/>
      <c r="N207" s="220"/>
      <c r="O207" s="220"/>
      <c r="P207" s="220"/>
      <c r="Q207" s="220"/>
      <c r="R207" s="220"/>
      <c r="S207" s="220"/>
      <c r="T207" s="221"/>
      <c r="AT207" s="222" t="s">
        <v>126</v>
      </c>
      <c r="AU207" s="222" t="s">
        <v>118</v>
      </c>
      <c r="AV207" s="210" t="s">
        <v>118</v>
      </c>
      <c r="AW207" s="210" t="s">
        <v>29</v>
      </c>
      <c r="AX207" s="210" t="s">
        <v>74</v>
      </c>
      <c r="AY207" s="222" t="s">
        <v>117</v>
      </c>
    </row>
    <row r="208" spans="1:65" s="234" customFormat="1">
      <c r="B208" s="235"/>
      <c r="C208" s="236"/>
      <c r="D208" s="213" t="s">
        <v>126</v>
      </c>
      <c r="E208" s="237"/>
      <c r="F208" s="238" t="s">
        <v>154</v>
      </c>
      <c r="G208" s="236"/>
      <c r="H208" s="239">
        <v>3</v>
      </c>
      <c r="I208" s="240"/>
      <c r="J208" s="236"/>
      <c r="K208" s="236"/>
      <c r="L208" s="241"/>
      <c r="M208" s="242"/>
      <c r="N208" s="243"/>
      <c r="O208" s="243"/>
      <c r="P208" s="243"/>
      <c r="Q208" s="243"/>
      <c r="R208" s="243"/>
      <c r="S208" s="243"/>
      <c r="T208" s="244"/>
      <c r="AT208" s="245" t="s">
        <v>126</v>
      </c>
      <c r="AU208" s="245" t="s">
        <v>118</v>
      </c>
      <c r="AV208" s="234" t="s">
        <v>124</v>
      </c>
      <c r="AW208" s="234" t="s">
        <v>29</v>
      </c>
      <c r="AX208" s="234" t="s">
        <v>11</v>
      </c>
      <c r="AY208" s="245" t="s">
        <v>117</v>
      </c>
    </row>
    <row r="209" spans="1:65" s="25" customFormat="1" ht="21.75" customHeight="1">
      <c r="A209" s="19"/>
      <c r="B209" s="20"/>
      <c r="C209" s="196" t="s">
        <v>272</v>
      </c>
      <c r="D209" s="196" t="s">
        <v>120</v>
      </c>
      <c r="E209" s="197" t="s">
        <v>273</v>
      </c>
      <c r="F209" s="198" t="s">
        <v>274</v>
      </c>
      <c r="G209" s="199" t="s">
        <v>170</v>
      </c>
      <c r="H209" s="200">
        <v>2</v>
      </c>
      <c r="I209" s="201"/>
      <c r="J209" s="200">
        <f>ROUND(I209*H209,3)</f>
        <v>0</v>
      </c>
      <c r="K209" s="202"/>
      <c r="L209" s="24"/>
      <c r="M209" s="203"/>
      <c r="N209" s="204" t="s">
        <v>40</v>
      </c>
      <c r="O209" s="59"/>
      <c r="P209" s="205">
        <f>O209*H209</f>
        <v>0</v>
      </c>
      <c r="Q209" s="205">
        <v>1E-3</v>
      </c>
      <c r="R209" s="205">
        <f>Q209*H209</f>
        <v>2E-3</v>
      </c>
      <c r="S209" s="205">
        <v>0</v>
      </c>
      <c r="T209" s="206">
        <f>S209*H209</f>
        <v>0</v>
      </c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R209" s="207" t="s">
        <v>210</v>
      </c>
      <c r="AT209" s="207" t="s">
        <v>120</v>
      </c>
      <c r="AU209" s="207" t="s">
        <v>118</v>
      </c>
      <c r="AY209" s="3" t="s">
        <v>117</v>
      </c>
      <c r="BE209" s="208">
        <f>IF(N209="základná",J209,0)</f>
        <v>0</v>
      </c>
      <c r="BF209" s="208">
        <f>IF(N209="znížená",J209,0)</f>
        <v>0</v>
      </c>
      <c r="BG209" s="208">
        <f>IF(N209="zákl. prenesená",J209,0)</f>
        <v>0</v>
      </c>
      <c r="BH209" s="208">
        <f>IF(N209="zníž. prenesená",J209,0)</f>
        <v>0</v>
      </c>
      <c r="BI209" s="208">
        <f>IF(N209="nulová",J209,0)</f>
        <v>0</v>
      </c>
      <c r="BJ209" s="3" t="s">
        <v>118</v>
      </c>
      <c r="BK209" s="209">
        <f>ROUND(I209*H209,3)</f>
        <v>0</v>
      </c>
      <c r="BL209" s="3" t="s">
        <v>210</v>
      </c>
      <c r="BM209" s="207" t="s">
        <v>275</v>
      </c>
    </row>
    <row r="210" spans="1:65" s="210" customFormat="1">
      <c r="B210" s="211"/>
      <c r="C210" s="212"/>
      <c r="D210" s="213" t="s">
        <v>126</v>
      </c>
      <c r="E210" s="214"/>
      <c r="F210" s="215" t="s">
        <v>276</v>
      </c>
      <c r="G210" s="212"/>
      <c r="H210" s="216">
        <v>1</v>
      </c>
      <c r="I210" s="217"/>
      <c r="J210" s="212"/>
      <c r="K210" s="212"/>
      <c r="L210" s="218"/>
      <c r="M210" s="219"/>
      <c r="N210" s="220"/>
      <c r="O210" s="220"/>
      <c r="P210" s="220"/>
      <c r="Q210" s="220"/>
      <c r="R210" s="220"/>
      <c r="S210" s="220"/>
      <c r="T210" s="221"/>
      <c r="AT210" s="222" t="s">
        <v>126</v>
      </c>
      <c r="AU210" s="222" t="s">
        <v>118</v>
      </c>
      <c r="AV210" s="210" t="s">
        <v>118</v>
      </c>
      <c r="AW210" s="210" t="s">
        <v>29</v>
      </c>
      <c r="AX210" s="210" t="s">
        <v>74</v>
      </c>
      <c r="AY210" s="222" t="s">
        <v>117</v>
      </c>
    </row>
    <row r="211" spans="1:65" s="210" customFormat="1">
      <c r="B211" s="211"/>
      <c r="C211" s="212"/>
      <c r="D211" s="213" t="s">
        <v>126</v>
      </c>
      <c r="E211" s="214"/>
      <c r="F211" s="215" t="s">
        <v>277</v>
      </c>
      <c r="G211" s="212"/>
      <c r="H211" s="216">
        <v>1</v>
      </c>
      <c r="I211" s="217"/>
      <c r="J211" s="212"/>
      <c r="K211" s="212"/>
      <c r="L211" s="218"/>
      <c r="M211" s="219"/>
      <c r="N211" s="220"/>
      <c r="O211" s="220"/>
      <c r="P211" s="220"/>
      <c r="Q211" s="220"/>
      <c r="R211" s="220"/>
      <c r="S211" s="220"/>
      <c r="T211" s="221"/>
      <c r="AT211" s="222" t="s">
        <v>126</v>
      </c>
      <c r="AU211" s="222" t="s">
        <v>118</v>
      </c>
      <c r="AV211" s="210" t="s">
        <v>118</v>
      </c>
      <c r="AW211" s="210" t="s">
        <v>29</v>
      </c>
      <c r="AX211" s="210" t="s">
        <v>74</v>
      </c>
      <c r="AY211" s="222" t="s">
        <v>117</v>
      </c>
    </row>
    <row r="212" spans="1:65" s="234" customFormat="1">
      <c r="B212" s="235"/>
      <c r="C212" s="236"/>
      <c r="D212" s="213" t="s">
        <v>126</v>
      </c>
      <c r="E212" s="237"/>
      <c r="F212" s="238" t="s">
        <v>154</v>
      </c>
      <c r="G212" s="236"/>
      <c r="H212" s="239">
        <v>2</v>
      </c>
      <c r="I212" s="240"/>
      <c r="J212" s="236"/>
      <c r="K212" s="236"/>
      <c r="L212" s="241"/>
      <c r="M212" s="242"/>
      <c r="N212" s="243"/>
      <c r="O212" s="243"/>
      <c r="P212" s="243"/>
      <c r="Q212" s="243"/>
      <c r="R212" s="243"/>
      <c r="S212" s="243"/>
      <c r="T212" s="244"/>
      <c r="AT212" s="245" t="s">
        <v>126</v>
      </c>
      <c r="AU212" s="245" t="s">
        <v>118</v>
      </c>
      <c r="AV212" s="234" t="s">
        <v>124</v>
      </c>
      <c r="AW212" s="234" t="s">
        <v>29</v>
      </c>
      <c r="AX212" s="234" t="s">
        <v>11</v>
      </c>
      <c r="AY212" s="245" t="s">
        <v>117</v>
      </c>
    </row>
    <row r="213" spans="1:65" s="25" customFormat="1" ht="21.75" customHeight="1">
      <c r="A213" s="19"/>
      <c r="B213" s="20"/>
      <c r="C213" s="196" t="s">
        <v>278</v>
      </c>
      <c r="D213" s="196" t="s">
        <v>120</v>
      </c>
      <c r="E213" s="197" t="s">
        <v>279</v>
      </c>
      <c r="F213" s="198" t="s">
        <v>280</v>
      </c>
      <c r="G213" s="199" t="s">
        <v>170</v>
      </c>
      <c r="H213" s="200">
        <v>1</v>
      </c>
      <c r="I213" s="201"/>
      <c r="J213" s="200">
        <f>ROUND(I213*H213,3)</f>
        <v>0</v>
      </c>
      <c r="K213" s="202"/>
      <c r="L213" s="24"/>
      <c r="M213" s="203"/>
      <c r="N213" s="204" t="s">
        <v>40</v>
      </c>
      <c r="O213" s="59"/>
      <c r="P213" s="205">
        <f>O213*H213</f>
        <v>0</v>
      </c>
      <c r="Q213" s="205">
        <v>1E-3</v>
      </c>
      <c r="R213" s="205">
        <f>Q213*H213</f>
        <v>1E-3</v>
      </c>
      <c r="S213" s="205">
        <v>0</v>
      </c>
      <c r="T213" s="206">
        <f>S213*H213</f>
        <v>0</v>
      </c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R213" s="207" t="s">
        <v>210</v>
      </c>
      <c r="AT213" s="207" t="s">
        <v>120</v>
      </c>
      <c r="AU213" s="207" t="s">
        <v>118</v>
      </c>
      <c r="AY213" s="3" t="s">
        <v>117</v>
      </c>
      <c r="BE213" s="208">
        <f>IF(N213="základná",J213,0)</f>
        <v>0</v>
      </c>
      <c r="BF213" s="208">
        <f>IF(N213="znížená",J213,0)</f>
        <v>0</v>
      </c>
      <c r="BG213" s="208">
        <f>IF(N213="zákl. prenesená",J213,0)</f>
        <v>0</v>
      </c>
      <c r="BH213" s="208">
        <f>IF(N213="zníž. prenesená",J213,0)</f>
        <v>0</v>
      </c>
      <c r="BI213" s="208">
        <f>IF(N213="nulová",J213,0)</f>
        <v>0</v>
      </c>
      <c r="BJ213" s="3" t="s">
        <v>118</v>
      </c>
      <c r="BK213" s="209">
        <f>ROUND(I213*H213,3)</f>
        <v>0</v>
      </c>
      <c r="BL213" s="3" t="s">
        <v>210</v>
      </c>
      <c r="BM213" s="207" t="s">
        <v>281</v>
      </c>
    </row>
    <row r="214" spans="1:65" s="210" customFormat="1">
      <c r="B214" s="211"/>
      <c r="C214" s="212"/>
      <c r="D214" s="213" t="s">
        <v>126</v>
      </c>
      <c r="E214" s="214"/>
      <c r="F214" s="215" t="s">
        <v>282</v>
      </c>
      <c r="G214" s="212"/>
      <c r="H214" s="216">
        <v>1</v>
      </c>
      <c r="I214" s="217"/>
      <c r="J214" s="212"/>
      <c r="K214" s="212"/>
      <c r="L214" s="218"/>
      <c r="M214" s="219"/>
      <c r="N214" s="220"/>
      <c r="O214" s="220"/>
      <c r="P214" s="220"/>
      <c r="Q214" s="220"/>
      <c r="R214" s="220"/>
      <c r="S214" s="220"/>
      <c r="T214" s="221"/>
      <c r="AT214" s="222" t="s">
        <v>126</v>
      </c>
      <c r="AU214" s="222" t="s">
        <v>118</v>
      </c>
      <c r="AV214" s="210" t="s">
        <v>118</v>
      </c>
      <c r="AW214" s="210" t="s">
        <v>29</v>
      </c>
      <c r="AX214" s="210" t="s">
        <v>11</v>
      </c>
      <c r="AY214" s="222" t="s">
        <v>117</v>
      </c>
    </row>
    <row r="215" spans="1:65" s="25" customFormat="1" ht="21.75" customHeight="1">
      <c r="A215" s="19"/>
      <c r="B215" s="20"/>
      <c r="C215" s="196" t="s">
        <v>283</v>
      </c>
      <c r="D215" s="196" t="s">
        <v>120</v>
      </c>
      <c r="E215" s="197" t="s">
        <v>284</v>
      </c>
      <c r="F215" s="198" t="s">
        <v>285</v>
      </c>
      <c r="G215" s="199" t="s">
        <v>170</v>
      </c>
      <c r="H215" s="200">
        <v>2</v>
      </c>
      <c r="I215" s="201"/>
      <c r="J215" s="200">
        <f>ROUND(I215*H215,3)</f>
        <v>0</v>
      </c>
      <c r="K215" s="202"/>
      <c r="L215" s="24"/>
      <c r="M215" s="203"/>
      <c r="N215" s="204" t="s">
        <v>40</v>
      </c>
      <c r="O215" s="59"/>
      <c r="P215" s="205">
        <f>O215*H215</f>
        <v>0</v>
      </c>
      <c r="Q215" s="205">
        <v>1E-3</v>
      </c>
      <c r="R215" s="205">
        <f>Q215*H215</f>
        <v>2E-3</v>
      </c>
      <c r="S215" s="205">
        <v>0</v>
      </c>
      <c r="T215" s="206">
        <f>S215*H215</f>
        <v>0</v>
      </c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R215" s="207" t="s">
        <v>210</v>
      </c>
      <c r="AT215" s="207" t="s">
        <v>120</v>
      </c>
      <c r="AU215" s="207" t="s">
        <v>118</v>
      </c>
      <c r="AY215" s="3" t="s">
        <v>117</v>
      </c>
      <c r="BE215" s="208">
        <f>IF(N215="základná",J215,0)</f>
        <v>0</v>
      </c>
      <c r="BF215" s="208">
        <f>IF(N215="znížená",J215,0)</f>
        <v>0</v>
      </c>
      <c r="BG215" s="208">
        <f>IF(N215="zákl. prenesená",J215,0)</f>
        <v>0</v>
      </c>
      <c r="BH215" s="208">
        <f>IF(N215="zníž. prenesená",J215,0)</f>
        <v>0</v>
      </c>
      <c r="BI215" s="208">
        <f>IF(N215="nulová",J215,0)</f>
        <v>0</v>
      </c>
      <c r="BJ215" s="3" t="s">
        <v>118</v>
      </c>
      <c r="BK215" s="209">
        <f>ROUND(I215*H215,3)</f>
        <v>0</v>
      </c>
      <c r="BL215" s="3" t="s">
        <v>210</v>
      </c>
      <c r="BM215" s="207" t="s">
        <v>286</v>
      </c>
    </row>
    <row r="216" spans="1:65" s="210" customFormat="1">
      <c r="B216" s="211"/>
      <c r="C216" s="212"/>
      <c r="D216" s="213" t="s">
        <v>126</v>
      </c>
      <c r="E216" s="214"/>
      <c r="F216" s="215" t="s">
        <v>287</v>
      </c>
      <c r="G216" s="212"/>
      <c r="H216" s="216">
        <v>1</v>
      </c>
      <c r="I216" s="217"/>
      <c r="J216" s="212"/>
      <c r="K216" s="212"/>
      <c r="L216" s="218"/>
      <c r="M216" s="219"/>
      <c r="N216" s="220"/>
      <c r="O216" s="220"/>
      <c r="P216" s="220"/>
      <c r="Q216" s="220"/>
      <c r="R216" s="220"/>
      <c r="S216" s="220"/>
      <c r="T216" s="221"/>
      <c r="AT216" s="222" t="s">
        <v>126</v>
      </c>
      <c r="AU216" s="222" t="s">
        <v>118</v>
      </c>
      <c r="AV216" s="210" t="s">
        <v>118</v>
      </c>
      <c r="AW216" s="210" t="s">
        <v>29</v>
      </c>
      <c r="AX216" s="210" t="s">
        <v>74</v>
      </c>
      <c r="AY216" s="222" t="s">
        <v>117</v>
      </c>
    </row>
    <row r="217" spans="1:65" s="210" customFormat="1">
      <c r="B217" s="211"/>
      <c r="C217" s="212"/>
      <c r="D217" s="213" t="s">
        <v>126</v>
      </c>
      <c r="E217" s="214"/>
      <c r="F217" s="215" t="s">
        <v>288</v>
      </c>
      <c r="G217" s="212"/>
      <c r="H217" s="216">
        <v>1</v>
      </c>
      <c r="I217" s="217"/>
      <c r="J217" s="212"/>
      <c r="K217" s="212"/>
      <c r="L217" s="218"/>
      <c r="M217" s="219"/>
      <c r="N217" s="220"/>
      <c r="O217" s="220"/>
      <c r="P217" s="220"/>
      <c r="Q217" s="220"/>
      <c r="R217" s="220"/>
      <c r="S217" s="220"/>
      <c r="T217" s="221"/>
      <c r="AT217" s="222" t="s">
        <v>126</v>
      </c>
      <c r="AU217" s="222" t="s">
        <v>118</v>
      </c>
      <c r="AV217" s="210" t="s">
        <v>118</v>
      </c>
      <c r="AW217" s="210" t="s">
        <v>29</v>
      </c>
      <c r="AX217" s="210" t="s">
        <v>74</v>
      </c>
      <c r="AY217" s="222" t="s">
        <v>117</v>
      </c>
    </row>
    <row r="218" spans="1:65" s="234" customFormat="1">
      <c r="B218" s="235"/>
      <c r="C218" s="236"/>
      <c r="D218" s="213" t="s">
        <v>126</v>
      </c>
      <c r="E218" s="237"/>
      <c r="F218" s="238" t="s">
        <v>154</v>
      </c>
      <c r="G218" s="236"/>
      <c r="H218" s="239">
        <v>2</v>
      </c>
      <c r="I218" s="240"/>
      <c r="J218" s="236"/>
      <c r="K218" s="236"/>
      <c r="L218" s="241"/>
      <c r="M218" s="242"/>
      <c r="N218" s="243"/>
      <c r="O218" s="243"/>
      <c r="P218" s="243"/>
      <c r="Q218" s="243"/>
      <c r="R218" s="243"/>
      <c r="S218" s="243"/>
      <c r="T218" s="244"/>
      <c r="AT218" s="245" t="s">
        <v>126</v>
      </c>
      <c r="AU218" s="245" t="s">
        <v>118</v>
      </c>
      <c r="AV218" s="234" t="s">
        <v>124</v>
      </c>
      <c r="AW218" s="234" t="s">
        <v>29</v>
      </c>
      <c r="AX218" s="234" t="s">
        <v>11</v>
      </c>
      <c r="AY218" s="245" t="s">
        <v>117</v>
      </c>
    </row>
    <row r="219" spans="1:65" s="25" customFormat="1" ht="16.5" customHeight="1">
      <c r="A219" s="19"/>
      <c r="B219" s="20"/>
      <c r="C219" s="196" t="s">
        <v>289</v>
      </c>
      <c r="D219" s="196" t="s">
        <v>120</v>
      </c>
      <c r="E219" s="197" t="s">
        <v>290</v>
      </c>
      <c r="F219" s="198" t="s">
        <v>291</v>
      </c>
      <c r="G219" s="199" t="s">
        <v>170</v>
      </c>
      <c r="H219" s="200">
        <v>2</v>
      </c>
      <c r="I219" s="201"/>
      <c r="J219" s="200">
        <f>ROUND(I219*H219,3)</f>
        <v>0</v>
      </c>
      <c r="K219" s="202"/>
      <c r="L219" s="24"/>
      <c r="M219" s="203"/>
      <c r="N219" s="204" t="s">
        <v>40</v>
      </c>
      <c r="O219" s="59"/>
      <c r="P219" s="205">
        <f>O219*H219</f>
        <v>0</v>
      </c>
      <c r="Q219" s="205">
        <v>3.1E-4</v>
      </c>
      <c r="R219" s="205">
        <f>Q219*H219</f>
        <v>6.2E-4</v>
      </c>
      <c r="S219" s="205">
        <v>0</v>
      </c>
      <c r="T219" s="206">
        <f>S219*H219</f>
        <v>0</v>
      </c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R219" s="207" t="s">
        <v>210</v>
      </c>
      <c r="AT219" s="207" t="s">
        <v>120</v>
      </c>
      <c r="AU219" s="207" t="s">
        <v>118</v>
      </c>
      <c r="AY219" s="3" t="s">
        <v>117</v>
      </c>
      <c r="BE219" s="208">
        <f>IF(N219="základná",J219,0)</f>
        <v>0</v>
      </c>
      <c r="BF219" s="208">
        <f>IF(N219="znížená",J219,0)</f>
        <v>0</v>
      </c>
      <c r="BG219" s="208">
        <f>IF(N219="zákl. prenesená",J219,0)</f>
        <v>0</v>
      </c>
      <c r="BH219" s="208">
        <f>IF(N219="zníž. prenesená",J219,0)</f>
        <v>0</v>
      </c>
      <c r="BI219" s="208">
        <f>IF(N219="nulová",J219,0)</f>
        <v>0</v>
      </c>
      <c r="BJ219" s="3" t="s">
        <v>118</v>
      </c>
      <c r="BK219" s="209">
        <f>ROUND(I219*H219,3)</f>
        <v>0</v>
      </c>
      <c r="BL219" s="3" t="s">
        <v>210</v>
      </c>
      <c r="BM219" s="207" t="s">
        <v>292</v>
      </c>
    </row>
    <row r="220" spans="1:65" s="25" customFormat="1" ht="16.5" customHeight="1">
      <c r="A220" s="19"/>
      <c r="B220" s="20"/>
      <c r="C220" s="196" t="s">
        <v>293</v>
      </c>
      <c r="D220" s="196" t="s">
        <v>120</v>
      </c>
      <c r="E220" s="197" t="s">
        <v>294</v>
      </c>
      <c r="F220" s="198" t="s">
        <v>295</v>
      </c>
      <c r="G220" s="199" t="s">
        <v>221</v>
      </c>
      <c r="H220" s="201"/>
      <c r="I220" s="201"/>
      <c r="J220" s="200">
        <f>ROUND(I220*H220,3)</f>
        <v>0</v>
      </c>
      <c r="K220" s="202"/>
      <c r="L220" s="24"/>
      <c r="M220" s="203"/>
      <c r="N220" s="204" t="s">
        <v>40</v>
      </c>
      <c r="O220" s="59"/>
      <c r="P220" s="205">
        <f>O220*H220</f>
        <v>0</v>
      </c>
      <c r="Q220" s="205">
        <v>0</v>
      </c>
      <c r="R220" s="205">
        <f>Q220*H220</f>
        <v>0</v>
      </c>
      <c r="S220" s="205">
        <v>0</v>
      </c>
      <c r="T220" s="206">
        <f>S220*H220</f>
        <v>0</v>
      </c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R220" s="207" t="s">
        <v>210</v>
      </c>
      <c r="AT220" s="207" t="s">
        <v>120</v>
      </c>
      <c r="AU220" s="207" t="s">
        <v>118</v>
      </c>
      <c r="AY220" s="3" t="s">
        <v>117</v>
      </c>
      <c r="BE220" s="208">
        <f>IF(N220="základná",J220,0)</f>
        <v>0</v>
      </c>
      <c r="BF220" s="208">
        <f>IF(N220="znížená",J220,0)</f>
        <v>0</v>
      </c>
      <c r="BG220" s="208">
        <f>IF(N220="zákl. prenesená",J220,0)</f>
        <v>0</v>
      </c>
      <c r="BH220" s="208">
        <f>IF(N220="zníž. prenesená",J220,0)</f>
        <v>0</v>
      </c>
      <c r="BI220" s="208">
        <f>IF(N220="nulová",J220,0)</f>
        <v>0</v>
      </c>
      <c r="BJ220" s="3" t="s">
        <v>118</v>
      </c>
      <c r="BK220" s="209">
        <f>ROUND(I220*H220,3)</f>
        <v>0</v>
      </c>
      <c r="BL220" s="3" t="s">
        <v>210</v>
      </c>
      <c r="BM220" s="207" t="s">
        <v>296</v>
      </c>
    </row>
    <row r="221" spans="1:65" s="179" customFormat="1" ht="22.9" customHeight="1">
      <c r="B221" s="180"/>
      <c r="C221" s="181"/>
      <c r="D221" s="182" t="s">
        <v>73</v>
      </c>
      <c r="E221" s="194" t="s">
        <v>297</v>
      </c>
      <c r="F221" s="194" t="s">
        <v>298</v>
      </c>
      <c r="G221" s="181"/>
      <c r="H221" s="181"/>
      <c r="I221" s="184"/>
      <c r="J221" s="195">
        <f>BK221</f>
        <v>0</v>
      </c>
      <c r="K221" s="181"/>
      <c r="L221" s="186"/>
      <c r="M221" s="187"/>
      <c r="N221" s="188"/>
      <c r="O221" s="188"/>
      <c r="P221" s="189">
        <f>SUM(P222:P230)</f>
        <v>0</v>
      </c>
      <c r="Q221" s="188"/>
      <c r="R221" s="189">
        <f>SUM(R222:R230)</f>
        <v>3.7719999999999997E-2</v>
      </c>
      <c r="S221" s="188"/>
      <c r="T221" s="190">
        <f>SUM(T222:T230)</f>
        <v>0</v>
      </c>
      <c r="AR221" s="191" t="s">
        <v>118</v>
      </c>
      <c r="AT221" s="192" t="s">
        <v>73</v>
      </c>
      <c r="AU221" s="192" t="s">
        <v>11</v>
      </c>
      <c r="AY221" s="191" t="s">
        <v>117</v>
      </c>
      <c r="BK221" s="193">
        <f>SUM(BK222:BK230)</f>
        <v>0</v>
      </c>
    </row>
    <row r="222" spans="1:65" s="25" customFormat="1" ht="16.5" customHeight="1">
      <c r="A222" s="19"/>
      <c r="B222" s="20"/>
      <c r="C222" s="196" t="s">
        <v>299</v>
      </c>
      <c r="D222" s="196" t="s">
        <v>120</v>
      </c>
      <c r="E222" s="197" t="s">
        <v>300</v>
      </c>
      <c r="F222" s="198" t="s">
        <v>301</v>
      </c>
      <c r="G222" s="199" t="s">
        <v>170</v>
      </c>
      <c r="H222" s="200">
        <v>1</v>
      </c>
      <c r="I222" s="201"/>
      <c r="J222" s="200">
        <f>ROUND(I222*H222,3)</f>
        <v>0</v>
      </c>
      <c r="K222" s="202"/>
      <c r="L222" s="24"/>
      <c r="M222" s="203"/>
      <c r="N222" s="204" t="s">
        <v>40</v>
      </c>
      <c r="O222" s="59"/>
      <c r="P222" s="205">
        <f>O222*H222</f>
        <v>0</v>
      </c>
      <c r="Q222" s="205">
        <v>9.4299999999999991E-3</v>
      </c>
      <c r="R222" s="205">
        <f>Q222*H222</f>
        <v>9.4299999999999991E-3</v>
      </c>
      <c r="S222" s="205">
        <v>0</v>
      </c>
      <c r="T222" s="206">
        <f>S222*H222</f>
        <v>0</v>
      </c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R222" s="207" t="s">
        <v>210</v>
      </c>
      <c r="AT222" s="207" t="s">
        <v>120</v>
      </c>
      <c r="AU222" s="207" t="s">
        <v>118</v>
      </c>
      <c r="AY222" s="3" t="s">
        <v>117</v>
      </c>
      <c r="BE222" s="208">
        <f>IF(N222="základná",J222,0)</f>
        <v>0</v>
      </c>
      <c r="BF222" s="208">
        <f>IF(N222="znížená",J222,0)</f>
        <v>0</v>
      </c>
      <c r="BG222" s="208">
        <f>IF(N222="zákl. prenesená",J222,0)</f>
        <v>0</v>
      </c>
      <c r="BH222" s="208">
        <f>IF(N222="zníž. prenesená",J222,0)</f>
        <v>0</v>
      </c>
      <c r="BI222" s="208">
        <f>IF(N222="nulová",J222,0)</f>
        <v>0</v>
      </c>
      <c r="BJ222" s="3" t="s">
        <v>118</v>
      </c>
      <c r="BK222" s="209">
        <f>ROUND(I222*H222,3)</f>
        <v>0</v>
      </c>
      <c r="BL222" s="3" t="s">
        <v>210</v>
      </c>
      <c r="BM222" s="207" t="s">
        <v>302</v>
      </c>
    </row>
    <row r="223" spans="1:65" s="210" customFormat="1">
      <c r="B223" s="211"/>
      <c r="C223" s="212"/>
      <c r="D223" s="213" t="s">
        <v>126</v>
      </c>
      <c r="E223" s="214"/>
      <c r="F223" s="215" t="s">
        <v>303</v>
      </c>
      <c r="G223" s="212"/>
      <c r="H223" s="216">
        <v>1</v>
      </c>
      <c r="I223" s="217"/>
      <c r="J223" s="212"/>
      <c r="K223" s="212"/>
      <c r="L223" s="218"/>
      <c r="M223" s="219"/>
      <c r="N223" s="220"/>
      <c r="O223" s="220"/>
      <c r="P223" s="220"/>
      <c r="Q223" s="220"/>
      <c r="R223" s="220"/>
      <c r="S223" s="220"/>
      <c r="T223" s="221"/>
      <c r="AT223" s="222" t="s">
        <v>126</v>
      </c>
      <c r="AU223" s="222" t="s">
        <v>118</v>
      </c>
      <c r="AV223" s="210" t="s">
        <v>118</v>
      </c>
      <c r="AW223" s="210" t="s">
        <v>29</v>
      </c>
      <c r="AX223" s="210" t="s">
        <v>11</v>
      </c>
      <c r="AY223" s="222" t="s">
        <v>117</v>
      </c>
    </row>
    <row r="224" spans="1:65" s="25" customFormat="1" ht="16.5" customHeight="1">
      <c r="A224" s="19"/>
      <c r="B224" s="20"/>
      <c r="C224" s="196" t="s">
        <v>216</v>
      </c>
      <c r="D224" s="196" t="s">
        <v>120</v>
      </c>
      <c r="E224" s="197" t="s">
        <v>304</v>
      </c>
      <c r="F224" s="198" t="s">
        <v>305</v>
      </c>
      <c r="G224" s="199" t="s">
        <v>170</v>
      </c>
      <c r="H224" s="200">
        <v>1</v>
      </c>
      <c r="I224" s="201"/>
      <c r="J224" s="200">
        <f>ROUND(I224*H224,3)</f>
        <v>0</v>
      </c>
      <c r="K224" s="202"/>
      <c r="L224" s="24"/>
      <c r="M224" s="203"/>
      <c r="N224" s="204" t="s">
        <v>40</v>
      </c>
      <c r="O224" s="59"/>
      <c r="P224" s="205">
        <f>O224*H224</f>
        <v>0</v>
      </c>
      <c r="Q224" s="205">
        <v>9.4299999999999991E-3</v>
      </c>
      <c r="R224" s="205">
        <f>Q224*H224</f>
        <v>9.4299999999999991E-3</v>
      </c>
      <c r="S224" s="205">
        <v>0</v>
      </c>
      <c r="T224" s="206">
        <f>S224*H224</f>
        <v>0</v>
      </c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R224" s="207" t="s">
        <v>210</v>
      </c>
      <c r="AT224" s="207" t="s">
        <v>120</v>
      </c>
      <c r="AU224" s="207" t="s">
        <v>118</v>
      </c>
      <c r="AY224" s="3" t="s">
        <v>117</v>
      </c>
      <c r="BE224" s="208">
        <f>IF(N224="základná",J224,0)</f>
        <v>0</v>
      </c>
      <c r="BF224" s="208">
        <f>IF(N224="znížená",J224,0)</f>
        <v>0</v>
      </c>
      <c r="BG224" s="208">
        <f>IF(N224="zákl. prenesená",J224,0)</f>
        <v>0</v>
      </c>
      <c r="BH224" s="208">
        <f>IF(N224="zníž. prenesená",J224,0)</f>
        <v>0</v>
      </c>
      <c r="BI224" s="208">
        <f>IF(N224="nulová",J224,0)</f>
        <v>0</v>
      </c>
      <c r="BJ224" s="3" t="s">
        <v>118</v>
      </c>
      <c r="BK224" s="209">
        <f>ROUND(I224*H224,3)</f>
        <v>0</v>
      </c>
      <c r="BL224" s="3" t="s">
        <v>210</v>
      </c>
      <c r="BM224" s="207" t="s">
        <v>306</v>
      </c>
    </row>
    <row r="225" spans="1:65" s="210" customFormat="1">
      <c r="B225" s="211"/>
      <c r="C225" s="212"/>
      <c r="D225" s="213" t="s">
        <v>126</v>
      </c>
      <c r="E225" s="214"/>
      <c r="F225" s="215" t="s">
        <v>307</v>
      </c>
      <c r="G225" s="212"/>
      <c r="H225" s="216">
        <v>1</v>
      </c>
      <c r="I225" s="217"/>
      <c r="J225" s="212"/>
      <c r="K225" s="212"/>
      <c r="L225" s="218"/>
      <c r="M225" s="219"/>
      <c r="N225" s="220"/>
      <c r="O225" s="220"/>
      <c r="P225" s="220"/>
      <c r="Q225" s="220"/>
      <c r="R225" s="220"/>
      <c r="S225" s="220"/>
      <c r="T225" s="221"/>
      <c r="AT225" s="222" t="s">
        <v>126</v>
      </c>
      <c r="AU225" s="222" t="s">
        <v>118</v>
      </c>
      <c r="AV225" s="210" t="s">
        <v>118</v>
      </c>
      <c r="AW225" s="210" t="s">
        <v>29</v>
      </c>
      <c r="AX225" s="210" t="s">
        <v>11</v>
      </c>
      <c r="AY225" s="222" t="s">
        <v>117</v>
      </c>
    </row>
    <row r="226" spans="1:65" s="25" customFormat="1" ht="16.5" customHeight="1">
      <c r="A226" s="19"/>
      <c r="B226" s="20"/>
      <c r="C226" s="196" t="s">
        <v>308</v>
      </c>
      <c r="D226" s="196" t="s">
        <v>120</v>
      </c>
      <c r="E226" s="197" t="s">
        <v>309</v>
      </c>
      <c r="F226" s="198" t="s">
        <v>310</v>
      </c>
      <c r="G226" s="199" t="s">
        <v>170</v>
      </c>
      <c r="H226" s="200">
        <v>1</v>
      </c>
      <c r="I226" s="201"/>
      <c r="J226" s="200">
        <f>ROUND(I226*H226,3)</f>
        <v>0</v>
      </c>
      <c r="K226" s="202"/>
      <c r="L226" s="24"/>
      <c r="M226" s="203"/>
      <c r="N226" s="204" t="s">
        <v>40</v>
      </c>
      <c r="O226" s="59"/>
      <c r="P226" s="205">
        <f>O226*H226</f>
        <v>0</v>
      </c>
      <c r="Q226" s="205">
        <v>9.4299999999999991E-3</v>
      </c>
      <c r="R226" s="205">
        <f>Q226*H226</f>
        <v>9.4299999999999991E-3</v>
      </c>
      <c r="S226" s="205">
        <v>0</v>
      </c>
      <c r="T226" s="206">
        <f>S226*H226</f>
        <v>0</v>
      </c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R226" s="207" t="s">
        <v>210</v>
      </c>
      <c r="AT226" s="207" t="s">
        <v>120</v>
      </c>
      <c r="AU226" s="207" t="s">
        <v>118</v>
      </c>
      <c r="AY226" s="3" t="s">
        <v>117</v>
      </c>
      <c r="BE226" s="208">
        <f>IF(N226="základná",J226,0)</f>
        <v>0</v>
      </c>
      <c r="BF226" s="208">
        <f>IF(N226="znížená",J226,0)</f>
        <v>0</v>
      </c>
      <c r="BG226" s="208">
        <f>IF(N226="zákl. prenesená",J226,0)</f>
        <v>0</v>
      </c>
      <c r="BH226" s="208">
        <f>IF(N226="zníž. prenesená",J226,0)</f>
        <v>0</v>
      </c>
      <c r="BI226" s="208">
        <f>IF(N226="nulová",J226,0)</f>
        <v>0</v>
      </c>
      <c r="BJ226" s="3" t="s">
        <v>118</v>
      </c>
      <c r="BK226" s="209">
        <f>ROUND(I226*H226,3)</f>
        <v>0</v>
      </c>
      <c r="BL226" s="3" t="s">
        <v>210</v>
      </c>
      <c r="BM226" s="207" t="s">
        <v>311</v>
      </c>
    </row>
    <row r="227" spans="1:65" s="210" customFormat="1">
      <c r="B227" s="211"/>
      <c r="C227" s="212"/>
      <c r="D227" s="213" t="s">
        <v>126</v>
      </c>
      <c r="E227" s="214"/>
      <c r="F227" s="215" t="s">
        <v>312</v>
      </c>
      <c r="G227" s="212"/>
      <c r="H227" s="216">
        <v>1</v>
      </c>
      <c r="I227" s="217"/>
      <c r="J227" s="212"/>
      <c r="K227" s="212"/>
      <c r="L227" s="218"/>
      <c r="M227" s="219"/>
      <c r="N227" s="220"/>
      <c r="O227" s="220"/>
      <c r="P227" s="220"/>
      <c r="Q227" s="220"/>
      <c r="R227" s="220"/>
      <c r="S227" s="220"/>
      <c r="T227" s="221"/>
      <c r="AT227" s="222" t="s">
        <v>126</v>
      </c>
      <c r="AU227" s="222" t="s">
        <v>118</v>
      </c>
      <c r="AV227" s="210" t="s">
        <v>118</v>
      </c>
      <c r="AW227" s="210" t="s">
        <v>29</v>
      </c>
      <c r="AX227" s="210" t="s">
        <v>11</v>
      </c>
      <c r="AY227" s="222" t="s">
        <v>117</v>
      </c>
    </row>
    <row r="228" spans="1:65" s="25" customFormat="1" ht="16.5" customHeight="1">
      <c r="A228" s="19"/>
      <c r="B228" s="20"/>
      <c r="C228" s="196" t="s">
        <v>313</v>
      </c>
      <c r="D228" s="196" t="s">
        <v>120</v>
      </c>
      <c r="E228" s="197" t="s">
        <v>314</v>
      </c>
      <c r="F228" s="198" t="s">
        <v>315</v>
      </c>
      <c r="G228" s="199" t="s">
        <v>170</v>
      </c>
      <c r="H228" s="200">
        <v>1</v>
      </c>
      <c r="I228" s="201"/>
      <c r="J228" s="200">
        <f>ROUND(I228*H228,3)</f>
        <v>0</v>
      </c>
      <c r="K228" s="202"/>
      <c r="L228" s="24"/>
      <c r="M228" s="203"/>
      <c r="N228" s="204" t="s">
        <v>40</v>
      </c>
      <c r="O228" s="59"/>
      <c r="P228" s="205">
        <f>O228*H228</f>
        <v>0</v>
      </c>
      <c r="Q228" s="205">
        <v>9.4299999999999991E-3</v>
      </c>
      <c r="R228" s="205">
        <f>Q228*H228</f>
        <v>9.4299999999999991E-3</v>
      </c>
      <c r="S228" s="205">
        <v>0</v>
      </c>
      <c r="T228" s="206">
        <f>S228*H228</f>
        <v>0</v>
      </c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R228" s="207" t="s">
        <v>210</v>
      </c>
      <c r="AT228" s="207" t="s">
        <v>120</v>
      </c>
      <c r="AU228" s="207" t="s">
        <v>118</v>
      </c>
      <c r="AY228" s="3" t="s">
        <v>117</v>
      </c>
      <c r="BE228" s="208">
        <f>IF(N228="základná",J228,0)</f>
        <v>0</v>
      </c>
      <c r="BF228" s="208">
        <f>IF(N228="znížená",J228,0)</f>
        <v>0</v>
      </c>
      <c r="BG228" s="208">
        <f>IF(N228="zákl. prenesená",J228,0)</f>
        <v>0</v>
      </c>
      <c r="BH228" s="208">
        <f>IF(N228="zníž. prenesená",J228,0)</f>
        <v>0</v>
      </c>
      <c r="BI228" s="208">
        <f>IF(N228="nulová",J228,0)</f>
        <v>0</v>
      </c>
      <c r="BJ228" s="3" t="s">
        <v>118</v>
      </c>
      <c r="BK228" s="209">
        <f>ROUND(I228*H228,3)</f>
        <v>0</v>
      </c>
      <c r="BL228" s="3" t="s">
        <v>210</v>
      </c>
      <c r="BM228" s="207" t="s">
        <v>316</v>
      </c>
    </row>
    <row r="229" spans="1:65" s="210" customFormat="1">
      <c r="B229" s="211"/>
      <c r="C229" s="212"/>
      <c r="D229" s="213" t="s">
        <v>126</v>
      </c>
      <c r="E229" s="214"/>
      <c r="F229" s="215" t="s">
        <v>317</v>
      </c>
      <c r="G229" s="212"/>
      <c r="H229" s="216">
        <v>1</v>
      </c>
      <c r="I229" s="217"/>
      <c r="J229" s="212"/>
      <c r="K229" s="212"/>
      <c r="L229" s="218"/>
      <c r="M229" s="219"/>
      <c r="N229" s="220"/>
      <c r="O229" s="220"/>
      <c r="P229" s="220"/>
      <c r="Q229" s="220"/>
      <c r="R229" s="220"/>
      <c r="S229" s="220"/>
      <c r="T229" s="221"/>
      <c r="AT229" s="222" t="s">
        <v>126</v>
      </c>
      <c r="AU229" s="222" t="s">
        <v>118</v>
      </c>
      <c r="AV229" s="210" t="s">
        <v>118</v>
      </c>
      <c r="AW229" s="210" t="s">
        <v>29</v>
      </c>
      <c r="AX229" s="210" t="s">
        <v>11</v>
      </c>
      <c r="AY229" s="222" t="s">
        <v>117</v>
      </c>
    </row>
    <row r="230" spans="1:65" s="25" customFormat="1" ht="16.5" customHeight="1">
      <c r="A230" s="19"/>
      <c r="B230" s="20"/>
      <c r="C230" s="196" t="s">
        <v>318</v>
      </c>
      <c r="D230" s="196" t="s">
        <v>120</v>
      </c>
      <c r="E230" s="197" t="s">
        <v>319</v>
      </c>
      <c r="F230" s="198" t="s">
        <v>320</v>
      </c>
      <c r="G230" s="199" t="s">
        <v>221</v>
      </c>
      <c r="H230" s="201"/>
      <c r="I230" s="201"/>
      <c r="J230" s="200">
        <f>ROUND(I230*H230,3)</f>
        <v>0</v>
      </c>
      <c r="K230" s="202"/>
      <c r="L230" s="24"/>
      <c r="M230" s="203"/>
      <c r="N230" s="204" t="s">
        <v>40</v>
      </c>
      <c r="O230" s="59"/>
      <c r="P230" s="205">
        <f>O230*H230</f>
        <v>0</v>
      </c>
      <c r="Q230" s="205">
        <v>0</v>
      </c>
      <c r="R230" s="205">
        <f>Q230*H230</f>
        <v>0</v>
      </c>
      <c r="S230" s="205">
        <v>0</v>
      </c>
      <c r="T230" s="206">
        <f>S230*H230</f>
        <v>0</v>
      </c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R230" s="207" t="s">
        <v>210</v>
      </c>
      <c r="AT230" s="207" t="s">
        <v>120</v>
      </c>
      <c r="AU230" s="207" t="s">
        <v>118</v>
      </c>
      <c r="AY230" s="3" t="s">
        <v>117</v>
      </c>
      <c r="BE230" s="208">
        <f>IF(N230="základná",J230,0)</f>
        <v>0</v>
      </c>
      <c r="BF230" s="208">
        <f>IF(N230="znížená",J230,0)</f>
        <v>0</v>
      </c>
      <c r="BG230" s="208">
        <f>IF(N230="zákl. prenesená",J230,0)</f>
        <v>0</v>
      </c>
      <c r="BH230" s="208">
        <f>IF(N230="zníž. prenesená",J230,0)</f>
        <v>0</v>
      </c>
      <c r="BI230" s="208">
        <f>IF(N230="nulová",J230,0)</f>
        <v>0</v>
      </c>
      <c r="BJ230" s="3" t="s">
        <v>118</v>
      </c>
      <c r="BK230" s="209">
        <f>ROUND(I230*H230,3)</f>
        <v>0</v>
      </c>
      <c r="BL230" s="3" t="s">
        <v>210</v>
      </c>
      <c r="BM230" s="207" t="s">
        <v>321</v>
      </c>
    </row>
    <row r="231" spans="1:65" s="179" customFormat="1" ht="22.9" customHeight="1">
      <c r="B231" s="180"/>
      <c r="C231" s="181"/>
      <c r="D231" s="182" t="s">
        <v>73</v>
      </c>
      <c r="E231" s="194" t="s">
        <v>322</v>
      </c>
      <c r="F231" s="194" t="s">
        <v>323</v>
      </c>
      <c r="G231" s="181"/>
      <c r="H231" s="181"/>
      <c r="I231" s="184"/>
      <c r="J231" s="195">
        <f>BK231</f>
        <v>0</v>
      </c>
      <c r="K231" s="181"/>
      <c r="L231" s="186"/>
      <c r="M231" s="187"/>
      <c r="N231" s="188"/>
      <c r="O231" s="188"/>
      <c r="P231" s="189">
        <f>SUM(P232:P233)</f>
        <v>0</v>
      </c>
      <c r="Q231" s="188"/>
      <c r="R231" s="189">
        <f>SUM(R232:R233)</f>
        <v>9.0000000000000008E-4</v>
      </c>
      <c r="S231" s="188"/>
      <c r="T231" s="190">
        <f>SUM(T232:T233)</f>
        <v>0</v>
      </c>
      <c r="AR231" s="191" t="s">
        <v>118</v>
      </c>
      <c r="AT231" s="192" t="s">
        <v>73</v>
      </c>
      <c r="AU231" s="192" t="s">
        <v>11</v>
      </c>
      <c r="AY231" s="191" t="s">
        <v>117</v>
      </c>
      <c r="BK231" s="193">
        <f>SUM(BK232:BK233)</f>
        <v>0</v>
      </c>
    </row>
    <row r="232" spans="1:65" s="25" customFormat="1" ht="16.5" customHeight="1">
      <c r="A232" s="19"/>
      <c r="B232" s="20"/>
      <c r="C232" s="196" t="s">
        <v>324</v>
      </c>
      <c r="D232" s="196" t="s">
        <v>120</v>
      </c>
      <c r="E232" s="197" t="s">
        <v>325</v>
      </c>
      <c r="F232" s="198" t="s">
        <v>326</v>
      </c>
      <c r="G232" s="199" t="s">
        <v>327</v>
      </c>
      <c r="H232" s="200">
        <v>6</v>
      </c>
      <c r="I232" s="201"/>
      <c r="J232" s="200">
        <f>ROUND(I232*H232,3)</f>
        <v>0</v>
      </c>
      <c r="K232" s="202"/>
      <c r="L232" s="24"/>
      <c r="M232" s="203"/>
      <c r="N232" s="204" t="s">
        <v>40</v>
      </c>
      <c r="O232" s="59"/>
      <c r="P232" s="205">
        <f>O232*H232</f>
        <v>0</v>
      </c>
      <c r="Q232" s="205">
        <v>1.5000000000000001E-4</v>
      </c>
      <c r="R232" s="205">
        <f>Q232*H232</f>
        <v>9.0000000000000008E-4</v>
      </c>
      <c r="S232" s="205">
        <v>0</v>
      </c>
      <c r="T232" s="206">
        <f>S232*H232</f>
        <v>0</v>
      </c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R232" s="207" t="s">
        <v>210</v>
      </c>
      <c r="AT232" s="207" t="s">
        <v>120</v>
      </c>
      <c r="AU232" s="207" t="s">
        <v>118</v>
      </c>
      <c r="AY232" s="3" t="s">
        <v>117</v>
      </c>
      <c r="BE232" s="208">
        <f>IF(N232="základná",J232,0)</f>
        <v>0</v>
      </c>
      <c r="BF232" s="208">
        <f>IF(N232="znížená",J232,0)</f>
        <v>0</v>
      </c>
      <c r="BG232" s="208">
        <f>IF(N232="zákl. prenesená",J232,0)</f>
        <v>0</v>
      </c>
      <c r="BH232" s="208">
        <f>IF(N232="zníž. prenesená",J232,0)</f>
        <v>0</v>
      </c>
      <c r="BI232" s="208">
        <f>IF(N232="nulová",J232,0)</f>
        <v>0</v>
      </c>
      <c r="BJ232" s="3" t="s">
        <v>118</v>
      </c>
      <c r="BK232" s="209">
        <f>ROUND(I232*H232,3)</f>
        <v>0</v>
      </c>
      <c r="BL232" s="3" t="s">
        <v>210</v>
      </c>
      <c r="BM232" s="207" t="s">
        <v>328</v>
      </c>
    </row>
    <row r="233" spans="1:65" s="210" customFormat="1">
      <c r="B233" s="211"/>
      <c r="C233" s="212"/>
      <c r="D233" s="213" t="s">
        <v>126</v>
      </c>
      <c r="E233" s="214"/>
      <c r="F233" s="215" t="s">
        <v>329</v>
      </c>
      <c r="G233" s="212"/>
      <c r="H233" s="216">
        <v>6</v>
      </c>
      <c r="I233" s="217"/>
      <c r="J233" s="212"/>
      <c r="K233" s="212"/>
      <c r="L233" s="218"/>
      <c r="M233" s="219"/>
      <c r="N233" s="220"/>
      <c r="O233" s="220"/>
      <c r="P233" s="220"/>
      <c r="Q233" s="220"/>
      <c r="R233" s="220"/>
      <c r="S233" s="220"/>
      <c r="T233" s="221"/>
      <c r="AT233" s="222" t="s">
        <v>126</v>
      </c>
      <c r="AU233" s="222" t="s">
        <v>118</v>
      </c>
      <c r="AV233" s="210" t="s">
        <v>118</v>
      </c>
      <c r="AW233" s="210" t="s">
        <v>29</v>
      </c>
      <c r="AX233" s="210" t="s">
        <v>11</v>
      </c>
      <c r="AY233" s="222" t="s">
        <v>117</v>
      </c>
    </row>
    <row r="234" spans="1:65" s="179" customFormat="1" ht="22.9" customHeight="1">
      <c r="B234" s="180"/>
      <c r="C234" s="181"/>
      <c r="D234" s="182" t="s">
        <v>73</v>
      </c>
      <c r="E234" s="194" t="s">
        <v>330</v>
      </c>
      <c r="F234" s="194" t="s">
        <v>331</v>
      </c>
      <c r="G234" s="181"/>
      <c r="H234" s="181"/>
      <c r="I234" s="184"/>
      <c r="J234" s="195">
        <f>BK234</f>
        <v>0</v>
      </c>
      <c r="K234" s="181"/>
      <c r="L234" s="186"/>
      <c r="M234" s="187"/>
      <c r="N234" s="188"/>
      <c r="O234" s="188"/>
      <c r="P234" s="189">
        <f>SUM(P235:P238)</f>
        <v>0</v>
      </c>
      <c r="Q234" s="188"/>
      <c r="R234" s="189">
        <f>SUM(R235:R238)</f>
        <v>6.0700000000000007E-3</v>
      </c>
      <c r="S234" s="188"/>
      <c r="T234" s="190">
        <f>SUM(T235:T238)</f>
        <v>0</v>
      </c>
      <c r="AR234" s="191" t="s">
        <v>118</v>
      </c>
      <c r="AT234" s="192" t="s">
        <v>73</v>
      </c>
      <c r="AU234" s="192" t="s">
        <v>11</v>
      </c>
      <c r="AY234" s="191" t="s">
        <v>117</v>
      </c>
      <c r="BK234" s="193">
        <f>SUM(BK235:BK238)</f>
        <v>0</v>
      </c>
    </row>
    <row r="235" spans="1:65" s="25" customFormat="1" ht="16.5" customHeight="1">
      <c r="A235" s="19"/>
      <c r="B235" s="20"/>
      <c r="C235" s="196" t="s">
        <v>332</v>
      </c>
      <c r="D235" s="196" t="s">
        <v>120</v>
      </c>
      <c r="E235" s="197" t="s">
        <v>333</v>
      </c>
      <c r="F235" s="198" t="s">
        <v>334</v>
      </c>
      <c r="G235" s="199" t="s">
        <v>170</v>
      </c>
      <c r="H235" s="200">
        <v>1</v>
      </c>
      <c r="I235" s="201"/>
      <c r="J235" s="200">
        <f>ROUND(I235*H235,3)</f>
        <v>0</v>
      </c>
      <c r="K235" s="202"/>
      <c r="L235" s="24"/>
      <c r="M235" s="203"/>
      <c r="N235" s="204" t="s">
        <v>40</v>
      </c>
      <c r="O235" s="59"/>
      <c r="P235" s="205">
        <f>O235*H235</f>
        <v>0</v>
      </c>
      <c r="Q235" s="205">
        <v>8.0000000000000004E-4</v>
      </c>
      <c r="R235" s="205">
        <f>Q235*H235</f>
        <v>8.0000000000000004E-4</v>
      </c>
      <c r="S235" s="205">
        <v>0</v>
      </c>
      <c r="T235" s="206">
        <f>S235*H235</f>
        <v>0</v>
      </c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R235" s="207" t="s">
        <v>210</v>
      </c>
      <c r="AT235" s="207" t="s">
        <v>120</v>
      </c>
      <c r="AU235" s="207" t="s">
        <v>118</v>
      </c>
      <c r="AY235" s="3" t="s">
        <v>117</v>
      </c>
      <c r="BE235" s="208">
        <f>IF(N235="základná",J235,0)</f>
        <v>0</v>
      </c>
      <c r="BF235" s="208">
        <f>IF(N235="znížená",J235,0)</f>
        <v>0</v>
      </c>
      <c r="BG235" s="208">
        <f>IF(N235="zákl. prenesená",J235,0)</f>
        <v>0</v>
      </c>
      <c r="BH235" s="208">
        <f>IF(N235="zníž. prenesená",J235,0)</f>
        <v>0</v>
      </c>
      <c r="BI235" s="208">
        <f>IF(N235="nulová",J235,0)</f>
        <v>0</v>
      </c>
      <c r="BJ235" s="3" t="s">
        <v>118</v>
      </c>
      <c r="BK235" s="209">
        <f>ROUND(I235*H235,3)</f>
        <v>0</v>
      </c>
      <c r="BL235" s="3" t="s">
        <v>210</v>
      </c>
      <c r="BM235" s="207" t="s">
        <v>335</v>
      </c>
    </row>
    <row r="236" spans="1:65" s="25" customFormat="1" ht="16.5" customHeight="1">
      <c r="A236" s="19"/>
      <c r="B236" s="20"/>
      <c r="C236" s="246" t="s">
        <v>336</v>
      </c>
      <c r="D236" s="246" t="s">
        <v>213</v>
      </c>
      <c r="E236" s="247" t="s">
        <v>337</v>
      </c>
      <c r="F236" s="248" t="s">
        <v>338</v>
      </c>
      <c r="G236" s="249" t="s">
        <v>170</v>
      </c>
      <c r="H236" s="250">
        <v>1</v>
      </c>
      <c r="I236" s="251"/>
      <c r="J236" s="250">
        <f>ROUND(I236*H236,3)</f>
        <v>0</v>
      </c>
      <c r="K236" s="252"/>
      <c r="L236" s="253"/>
      <c r="M236" s="254"/>
      <c r="N236" s="255" t="s">
        <v>40</v>
      </c>
      <c r="O236" s="59"/>
      <c r="P236" s="205">
        <f>O236*H236</f>
        <v>0</v>
      </c>
      <c r="Q236" s="205">
        <v>5.0000000000000001E-3</v>
      </c>
      <c r="R236" s="205">
        <f>Q236*H236</f>
        <v>5.0000000000000001E-3</v>
      </c>
      <c r="S236" s="205">
        <v>0</v>
      </c>
      <c r="T236" s="206">
        <f>S236*H236</f>
        <v>0</v>
      </c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R236" s="207" t="s">
        <v>216</v>
      </c>
      <c r="AT236" s="207" t="s">
        <v>213</v>
      </c>
      <c r="AU236" s="207" t="s">
        <v>118</v>
      </c>
      <c r="AY236" s="3" t="s">
        <v>117</v>
      </c>
      <c r="BE236" s="208">
        <f>IF(N236="základná",J236,0)</f>
        <v>0</v>
      </c>
      <c r="BF236" s="208">
        <f>IF(N236="znížená",J236,0)</f>
        <v>0</v>
      </c>
      <c r="BG236" s="208">
        <f>IF(N236="zákl. prenesená",J236,0)</f>
        <v>0</v>
      </c>
      <c r="BH236" s="208">
        <f>IF(N236="zníž. prenesená",J236,0)</f>
        <v>0</v>
      </c>
      <c r="BI236" s="208">
        <f>IF(N236="nulová",J236,0)</f>
        <v>0</v>
      </c>
      <c r="BJ236" s="3" t="s">
        <v>118</v>
      </c>
      <c r="BK236" s="209">
        <f>ROUND(I236*H236,3)</f>
        <v>0</v>
      </c>
      <c r="BL236" s="3" t="s">
        <v>210</v>
      </c>
      <c r="BM236" s="207" t="s">
        <v>339</v>
      </c>
    </row>
    <row r="237" spans="1:65" s="25" customFormat="1" ht="16.5" customHeight="1">
      <c r="A237" s="19"/>
      <c r="B237" s="20"/>
      <c r="C237" s="196" t="s">
        <v>340</v>
      </c>
      <c r="D237" s="196" t="s">
        <v>120</v>
      </c>
      <c r="E237" s="197" t="s">
        <v>341</v>
      </c>
      <c r="F237" s="198" t="s">
        <v>342</v>
      </c>
      <c r="G237" s="199" t="s">
        <v>170</v>
      </c>
      <c r="H237" s="200">
        <v>1</v>
      </c>
      <c r="I237" s="201"/>
      <c r="J237" s="200">
        <f>ROUND(I237*H237,3)</f>
        <v>0</v>
      </c>
      <c r="K237" s="202"/>
      <c r="L237" s="24"/>
      <c r="M237" s="203"/>
      <c r="N237" s="204" t="s">
        <v>40</v>
      </c>
      <c r="O237" s="59"/>
      <c r="P237" s="205">
        <f>O237*H237</f>
        <v>0</v>
      </c>
      <c r="Q237" s="205">
        <v>2.7000000000000006E-4</v>
      </c>
      <c r="R237" s="205">
        <f>Q237*H237</f>
        <v>2.7000000000000006E-4</v>
      </c>
      <c r="S237" s="205">
        <v>0</v>
      </c>
      <c r="T237" s="206">
        <f>S237*H237</f>
        <v>0</v>
      </c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R237" s="207" t="s">
        <v>210</v>
      </c>
      <c r="AT237" s="207" t="s">
        <v>120</v>
      </c>
      <c r="AU237" s="207" t="s">
        <v>118</v>
      </c>
      <c r="AY237" s="3" t="s">
        <v>117</v>
      </c>
      <c r="BE237" s="208">
        <f>IF(N237="základná",J237,0)</f>
        <v>0</v>
      </c>
      <c r="BF237" s="208">
        <f>IF(N237="znížená",J237,0)</f>
        <v>0</v>
      </c>
      <c r="BG237" s="208">
        <f>IF(N237="zákl. prenesená",J237,0)</f>
        <v>0</v>
      </c>
      <c r="BH237" s="208">
        <f>IF(N237="zníž. prenesená",J237,0)</f>
        <v>0</v>
      </c>
      <c r="BI237" s="208">
        <f>IF(N237="nulová",J237,0)</f>
        <v>0</v>
      </c>
      <c r="BJ237" s="3" t="s">
        <v>118</v>
      </c>
      <c r="BK237" s="209">
        <f>ROUND(I237*H237,3)</f>
        <v>0</v>
      </c>
      <c r="BL237" s="3" t="s">
        <v>210</v>
      </c>
      <c r="BM237" s="207" t="s">
        <v>343</v>
      </c>
    </row>
    <row r="238" spans="1:65" s="25" customFormat="1" ht="16.5" customHeight="1">
      <c r="A238" s="19"/>
      <c r="B238" s="20"/>
      <c r="C238" s="196" t="s">
        <v>344</v>
      </c>
      <c r="D238" s="196" t="s">
        <v>120</v>
      </c>
      <c r="E238" s="197" t="s">
        <v>345</v>
      </c>
      <c r="F238" s="198" t="s">
        <v>346</v>
      </c>
      <c r="G238" s="199" t="s">
        <v>221</v>
      </c>
      <c r="H238" s="201"/>
      <c r="I238" s="201"/>
      <c r="J238" s="200">
        <f>ROUND(I238*H238,3)</f>
        <v>0</v>
      </c>
      <c r="K238" s="202"/>
      <c r="L238" s="24"/>
      <c r="M238" s="203"/>
      <c r="N238" s="204" t="s">
        <v>40</v>
      </c>
      <c r="O238" s="59"/>
      <c r="P238" s="205">
        <f>O238*H238</f>
        <v>0</v>
      </c>
      <c r="Q238" s="205">
        <v>0</v>
      </c>
      <c r="R238" s="205">
        <f>Q238*H238</f>
        <v>0</v>
      </c>
      <c r="S238" s="205">
        <v>0</v>
      </c>
      <c r="T238" s="206">
        <f>S238*H238</f>
        <v>0</v>
      </c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R238" s="207" t="s">
        <v>210</v>
      </c>
      <c r="AT238" s="207" t="s">
        <v>120</v>
      </c>
      <c r="AU238" s="207" t="s">
        <v>118</v>
      </c>
      <c r="AY238" s="3" t="s">
        <v>117</v>
      </c>
      <c r="BE238" s="208">
        <f>IF(N238="základná",J238,0)</f>
        <v>0</v>
      </c>
      <c r="BF238" s="208">
        <f>IF(N238="znížená",J238,0)</f>
        <v>0</v>
      </c>
      <c r="BG238" s="208">
        <f>IF(N238="zákl. prenesená",J238,0)</f>
        <v>0</v>
      </c>
      <c r="BH238" s="208">
        <f>IF(N238="zníž. prenesená",J238,0)</f>
        <v>0</v>
      </c>
      <c r="BI238" s="208">
        <f>IF(N238="nulová",J238,0)</f>
        <v>0</v>
      </c>
      <c r="BJ238" s="3" t="s">
        <v>118</v>
      </c>
      <c r="BK238" s="209">
        <f>ROUND(I238*H238,3)</f>
        <v>0</v>
      </c>
      <c r="BL238" s="3" t="s">
        <v>210</v>
      </c>
      <c r="BM238" s="207" t="s">
        <v>347</v>
      </c>
    </row>
    <row r="239" spans="1:65" s="179" customFormat="1" ht="22.9" customHeight="1">
      <c r="B239" s="180"/>
      <c r="C239" s="181"/>
      <c r="D239" s="182" t="s">
        <v>73</v>
      </c>
      <c r="E239" s="194" t="s">
        <v>348</v>
      </c>
      <c r="F239" s="194" t="s">
        <v>349</v>
      </c>
      <c r="G239" s="181"/>
      <c r="H239" s="181"/>
      <c r="I239" s="184"/>
      <c r="J239" s="195">
        <f>BK239</f>
        <v>0</v>
      </c>
      <c r="K239" s="181"/>
      <c r="L239" s="186"/>
      <c r="M239" s="187"/>
      <c r="N239" s="188"/>
      <c r="O239" s="188"/>
      <c r="P239" s="189">
        <f>SUM(P240:P256)</f>
        <v>0</v>
      </c>
      <c r="Q239" s="188"/>
      <c r="R239" s="189">
        <f>SUM(R240:R256)</f>
        <v>0</v>
      </c>
      <c r="S239" s="188"/>
      <c r="T239" s="190">
        <f>SUM(T240:T256)</f>
        <v>0</v>
      </c>
      <c r="AR239" s="191" t="s">
        <v>118</v>
      </c>
      <c r="AT239" s="192" t="s">
        <v>73</v>
      </c>
      <c r="AU239" s="192" t="s">
        <v>11</v>
      </c>
      <c r="AY239" s="191" t="s">
        <v>117</v>
      </c>
      <c r="BK239" s="193">
        <f>SUM(BK240:BK256)</f>
        <v>0</v>
      </c>
    </row>
    <row r="240" spans="1:65" s="25" customFormat="1" ht="16.5" customHeight="1">
      <c r="A240" s="19"/>
      <c r="B240" s="20"/>
      <c r="C240" s="196" t="s">
        <v>350</v>
      </c>
      <c r="D240" s="196" t="s">
        <v>120</v>
      </c>
      <c r="E240" s="197" t="s">
        <v>351</v>
      </c>
      <c r="F240" s="198" t="s">
        <v>352</v>
      </c>
      <c r="G240" s="199" t="s">
        <v>123</v>
      </c>
      <c r="H240" s="200">
        <v>113.55</v>
      </c>
      <c r="I240" s="201"/>
      <c r="J240" s="200">
        <f>ROUND(I240*H240,3)</f>
        <v>0</v>
      </c>
      <c r="K240" s="202"/>
      <c r="L240" s="24"/>
      <c r="M240" s="203"/>
      <c r="N240" s="204" t="s">
        <v>40</v>
      </c>
      <c r="O240" s="59"/>
      <c r="P240" s="205">
        <f>O240*H240</f>
        <v>0</v>
      </c>
      <c r="Q240" s="205">
        <v>0</v>
      </c>
      <c r="R240" s="205">
        <f>Q240*H240</f>
        <v>0</v>
      </c>
      <c r="S240" s="205">
        <v>0</v>
      </c>
      <c r="T240" s="206">
        <f>S240*H240</f>
        <v>0</v>
      </c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R240" s="207" t="s">
        <v>210</v>
      </c>
      <c r="AT240" s="207" t="s">
        <v>120</v>
      </c>
      <c r="AU240" s="207" t="s">
        <v>118</v>
      </c>
      <c r="AY240" s="3" t="s">
        <v>117</v>
      </c>
      <c r="BE240" s="208">
        <f>IF(N240="základná",J240,0)</f>
        <v>0</v>
      </c>
      <c r="BF240" s="208">
        <f>IF(N240="znížená",J240,0)</f>
        <v>0</v>
      </c>
      <c r="BG240" s="208">
        <f>IF(N240="zákl. prenesená",J240,0)</f>
        <v>0</v>
      </c>
      <c r="BH240" s="208">
        <f>IF(N240="zníž. prenesená",J240,0)</f>
        <v>0</v>
      </c>
      <c r="BI240" s="208">
        <f>IF(N240="nulová",J240,0)</f>
        <v>0</v>
      </c>
      <c r="BJ240" s="3" t="s">
        <v>118</v>
      </c>
      <c r="BK240" s="209">
        <f>ROUND(I240*H240,3)</f>
        <v>0</v>
      </c>
      <c r="BL240" s="3" t="s">
        <v>210</v>
      </c>
      <c r="BM240" s="207" t="s">
        <v>353</v>
      </c>
    </row>
    <row r="241" spans="1:65" s="223" customFormat="1">
      <c r="B241" s="224"/>
      <c r="C241" s="225"/>
      <c r="D241" s="213" t="s">
        <v>126</v>
      </c>
      <c r="E241" s="226"/>
      <c r="F241" s="227" t="s">
        <v>144</v>
      </c>
      <c r="G241" s="225"/>
      <c r="H241" s="226"/>
      <c r="I241" s="228"/>
      <c r="J241" s="225"/>
      <c r="K241" s="225"/>
      <c r="L241" s="229"/>
      <c r="M241" s="230"/>
      <c r="N241" s="231"/>
      <c r="O241" s="231"/>
      <c r="P241" s="231"/>
      <c r="Q241" s="231"/>
      <c r="R241" s="231"/>
      <c r="S241" s="231"/>
      <c r="T241" s="232"/>
      <c r="AT241" s="233" t="s">
        <v>126</v>
      </c>
      <c r="AU241" s="233" t="s">
        <v>118</v>
      </c>
      <c r="AV241" s="223" t="s">
        <v>11</v>
      </c>
      <c r="AW241" s="223" t="s">
        <v>29</v>
      </c>
      <c r="AX241" s="223" t="s">
        <v>74</v>
      </c>
      <c r="AY241" s="233" t="s">
        <v>117</v>
      </c>
    </row>
    <row r="242" spans="1:65" s="210" customFormat="1">
      <c r="B242" s="211"/>
      <c r="C242" s="212"/>
      <c r="D242" s="213" t="s">
        <v>126</v>
      </c>
      <c r="E242" s="214"/>
      <c r="F242" s="215" t="s">
        <v>145</v>
      </c>
      <c r="G242" s="212"/>
      <c r="H242" s="216">
        <v>20.3</v>
      </c>
      <c r="I242" s="217"/>
      <c r="J242" s="212"/>
      <c r="K242" s="212"/>
      <c r="L242" s="218"/>
      <c r="M242" s="219"/>
      <c r="N242" s="220"/>
      <c r="O242" s="220"/>
      <c r="P242" s="220"/>
      <c r="Q242" s="220"/>
      <c r="R242" s="220"/>
      <c r="S242" s="220"/>
      <c r="T242" s="221"/>
      <c r="AT242" s="222" t="s">
        <v>126</v>
      </c>
      <c r="AU242" s="222" t="s">
        <v>118</v>
      </c>
      <c r="AV242" s="210" t="s">
        <v>118</v>
      </c>
      <c r="AW242" s="210" t="s">
        <v>29</v>
      </c>
      <c r="AX242" s="210" t="s">
        <v>74</v>
      </c>
      <c r="AY242" s="222" t="s">
        <v>117</v>
      </c>
    </row>
    <row r="243" spans="1:65" s="210" customFormat="1">
      <c r="B243" s="211"/>
      <c r="C243" s="212"/>
      <c r="D243" s="213" t="s">
        <v>126</v>
      </c>
      <c r="E243" s="214"/>
      <c r="F243" s="215" t="s">
        <v>146</v>
      </c>
      <c r="G243" s="212"/>
      <c r="H243" s="216">
        <v>53.8</v>
      </c>
      <c r="I243" s="217"/>
      <c r="J243" s="212"/>
      <c r="K243" s="212"/>
      <c r="L243" s="218"/>
      <c r="M243" s="219"/>
      <c r="N243" s="220"/>
      <c r="O243" s="220"/>
      <c r="P243" s="220"/>
      <c r="Q243" s="220"/>
      <c r="R243" s="220"/>
      <c r="S243" s="220"/>
      <c r="T243" s="221"/>
      <c r="AT243" s="222" t="s">
        <v>126</v>
      </c>
      <c r="AU243" s="222" t="s">
        <v>118</v>
      </c>
      <c r="AV243" s="210" t="s">
        <v>118</v>
      </c>
      <c r="AW243" s="210" t="s">
        <v>29</v>
      </c>
      <c r="AX243" s="210" t="s">
        <v>74</v>
      </c>
      <c r="AY243" s="222" t="s">
        <v>117</v>
      </c>
    </row>
    <row r="244" spans="1:65" s="210" customFormat="1">
      <c r="B244" s="211"/>
      <c r="C244" s="212"/>
      <c r="D244" s="213" t="s">
        <v>126</v>
      </c>
      <c r="E244" s="214"/>
      <c r="F244" s="215" t="s">
        <v>147</v>
      </c>
      <c r="G244" s="212"/>
      <c r="H244" s="216">
        <v>25</v>
      </c>
      <c r="I244" s="217"/>
      <c r="J244" s="212"/>
      <c r="K244" s="212"/>
      <c r="L244" s="218"/>
      <c r="M244" s="219"/>
      <c r="N244" s="220"/>
      <c r="O244" s="220"/>
      <c r="P244" s="220"/>
      <c r="Q244" s="220"/>
      <c r="R244" s="220"/>
      <c r="S244" s="220"/>
      <c r="T244" s="221"/>
      <c r="AT244" s="222" t="s">
        <v>126</v>
      </c>
      <c r="AU244" s="222" t="s">
        <v>118</v>
      </c>
      <c r="AV244" s="210" t="s">
        <v>118</v>
      </c>
      <c r="AW244" s="210" t="s">
        <v>29</v>
      </c>
      <c r="AX244" s="210" t="s">
        <v>74</v>
      </c>
      <c r="AY244" s="222" t="s">
        <v>117</v>
      </c>
    </row>
    <row r="245" spans="1:65" s="223" customFormat="1">
      <c r="B245" s="224"/>
      <c r="C245" s="225"/>
      <c r="D245" s="213" t="s">
        <v>126</v>
      </c>
      <c r="E245" s="226"/>
      <c r="F245" s="227" t="s">
        <v>148</v>
      </c>
      <c r="G245" s="225"/>
      <c r="H245" s="226"/>
      <c r="I245" s="228"/>
      <c r="J245" s="225"/>
      <c r="K245" s="225"/>
      <c r="L245" s="229"/>
      <c r="M245" s="230"/>
      <c r="N245" s="231"/>
      <c r="O245" s="231"/>
      <c r="P245" s="231"/>
      <c r="Q245" s="231"/>
      <c r="R245" s="231"/>
      <c r="S245" s="231"/>
      <c r="T245" s="232"/>
      <c r="AT245" s="233" t="s">
        <v>126</v>
      </c>
      <c r="AU245" s="233" t="s">
        <v>118</v>
      </c>
      <c r="AV245" s="223" t="s">
        <v>11</v>
      </c>
      <c r="AW245" s="223" t="s">
        <v>29</v>
      </c>
      <c r="AX245" s="223" t="s">
        <v>74</v>
      </c>
      <c r="AY245" s="233" t="s">
        <v>117</v>
      </c>
    </row>
    <row r="246" spans="1:65" s="210" customFormat="1">
      <c r="B246" s="211"/>
      <c r="C246" s="212"/>
      <c r="D246" s="213" t="s">
        <v>126</v>
      </c>
      <c r="E246" s="214"/>
      <c r="F246" s="215" t="s">
        <v>149</v>
      </c>
      <c r="G246" s="212"/>
      <c r="H246" s="216">
        <v>6</v>
      </c>
      <c r="I246" s="217"/>
      <c r="J246" s="212"/>
      <c r="K246" s="212"/>
      <c r="L246" s="218"/>
      <c r="M246" s="219"/>
      <c r="N246" s="220"/>
      <c r="O246" s="220"/>
      <c r="P246" s="220"/>
      <c r="Q246" s="220"/>
      <c r="R246" s="220"/>
      <c r="S246" s="220"/>
      <c r="T246" s="221"/>
      <c r="AT246" s="222" t="s">
        <v>126</v>
      </c>
      <c r="AU246" s="222" t="s">
        <v>118</v>
      </c>
      <c r="AV246" s="210" t="s">
        <v>118</v>
      </c>
      <c r="AW246" s="210" t="s">
        <v>29</v>
      </c>
      <c r="AX246" s="210" t="s">
        <v>74</v>
      </c>
      <c r="AY246" s="222" t="s">
        <v>117</v>
      </c>
    </row>
    <row r="247" spans="1:65" s="210" customFormat="1">
      <c r="B247" s="211"/>
      <c r="C247" s="212"/>
      <c r="D247" s="213" t="s">
        <v>126</v>
      </c>
      <c r="E247" s="214"/>
      <c r="F247" s="215" t="s">
        <v>150</v>
      </c>
      <c r="G247" s="212"/>
      <c r="H247" s="216">
        <v>0.55000000000000004</v>
      </c>
      <c r="I247" s="217"/>
      <c r="J247" s="212"/>
      <c r="K247" s="212"/>
      <c r="L247" s="218"/>
      <c r="M247" s="219"/>
      <c r="N247" s="220"/>
      <c r="O247" s="220"/>
      <c r="P247" s="220"/>
      <c r="Q247" s="220"/>
      <c r="R247" s="220"/>
      <c r="S247" s="220"/>
      <c r="T247" s="221"/>
      <c r="AT247" s="222" t="s">
        <v>126</v>
      </c>
      <c r="AU247" s="222" t="s">
        <v>118</v>
      </c>
      <c r="AV247" s="210" t="s">
        <v>118</v>
      </c>
      <c r="AW247" s="210" t="s">
        <v>29</v>
      </c>
      <c r="AX247" s="210" t="s">
        <v>74</v>
      </c>
      <c r="AY247" s="222" t="s">
        <v>117</v>
      </c>
    </row>
    <row r="248" spans="1:65" s="223" customFormat="1">
      <c r="B248" s="224"/>
      <c r="C248" s="225"/>
      <c r="D248" s="213" t="s">
        <v>126</v>
      </c>
      <c r="E248" s="226"/>
      <c r="F248" s="227" t="s">
        <v>151</v>
      </c>
      <c r="G248" s="225"/>
      <c r="H248" s="226"/>
      <c r="I248" s="228"/>
      <c r="J248" s="225"/>
      <c r="K248" s="225"/>
      <c r="L248" s="229"/>
      <c r="M248" s="230"/>
      <c r="N248" s="231"/>
      <c r="O248" s="231"/>
      <c r="P248" s="231"/>
      <c r="Q248" s="231"/>
      <c r="R248" s="231"/>
      <c r="S248" s="231"/>
      <c r="T248" s="232"/>
      <c r="AT248" s="233" t="s">
        <v>126</v>
      </c>
      <c r="AU248" s="233" t="s">
        <v>118</v>
      </c>
      <c r="AV248" s="223" t="s">
        <v>11</v>
      </c>
      <c r="AW248" s="223" t="s">
        <v>29</v>
      </c>
      <c r="AX248" s="223" t="s">
        <v>74</v>
      </c>
      <c r="AY248" s="233" t="s">
        <v>117</v>
      </c>
    </row>
    <row r="249" spans="1:65" s="210" customFormat="1">
      <c r="B249" s="211"/>
      <c r="C249" s="212"/>
      <c r="D249" s="213" t="s">
        <v>126</v>
      </c>
      <c r="E249" s="214"/>
      <c r="F249" s="215" t="s">
        <v>152</v>
      </c>
      <c r="G249" s="212"/>
      <c r="H249" s="216">
        <v>0.9</v>
      </c>
      <c r="I249" s="217"/>
      <c r="J249" s="212"/>
      <c r="K249" s="212"/>
      <c r="L249" s="218"/>
      <c r="M249" s="219"/>
      <c r="N249" s="220"/>
      <c r="O249" s="220"/>
      <c r="P249" s="220"/>
      <c r="Q249" s="220"/>
      <c r="R249" s="220"/>
      <c r="S249" s="220"/>
      <c r="T249" s="221"/>
      <c r="AT249" s="222" t="s">
        <v>126</v>
      </c>
      <c r="AU249" s="222" t="s">
        <v>118</v>
      </c>
      <c r="AV249" s="210" t="s">
        <v>118</v>
      </c>
      <c r="AW249" s="210" t="s">
        <v>29</v>
      </c>
      <c r="AX249" s="210" t="s">
        <v>74</v>
      </c>
      <c r="AY249" s="222" t="s">
        <v>117</v>
      </c>
    </row>
    <row r="250" spans="1:65" s="210" customFormat="1">
      <c r="B250" s="211"/>
      <c r="C250" s="212"/>
      <c r="D250" s="213" t="s">
        <v>126</v>
      </c>
      <c r="E250" s="214"/>
      <c r="F250" s="215" t="s">
        <v>153</v>
      </c>
      <c r="G250" s="212"/>
      <c r="H250" s="216">
        <v>7</v>
      </c>
      <c r="I250" s="217"/>
      <c r="J250" s="212"/>
      <c r="K250" s="212"/>
      <c r="L250" s="218"/>
      <c r="M250" s="219"/>
      <c r="N250" s="220"/>
      <c r="O250" s="220"/>
      <c r="P250" s="220"/>
      <c r="Q250" s="220"/>
      <c r="R250" s="220"/>
      <c r="S250" s="220"/>
      <c r="T250" s="221"/>
      <c r="AT250" s="222" t="s">
        <v>126</v>
      </c>
      <c r="AU250" s="222" t="s">
        <v>118</v>
      </c>
      <c r="AV250" s="210" t="s">
        <v>118</v>
      </c>
      <c r="AW250" s="210" t="s">
        <v>29</v>
      </c>
      <c r="AX250" s="210" t="s">
        <v>74</v>
      </c>
      <c r="AY250" s="222" t="s">
        <v>117</v>
      </c>
    </row>
    <row r="251" spans="1:65" s="234" customFormat="1">
      <c r="B251" s="235"/>
      <c r="C251" s="236"/>
      <c r="D251" s="213" t="s">
        <v>126</v>
      </c>
      <c r="E251" s="237"/>
      <c r="F251" s="238" t="s">
        <v>154</v>
      </c>
      <c r="G251" s="236"/>
      <c r="H251" s="239">
        <v>113.55</v>
      </c>
      <c r="I251" s="240"/>
      <c r="J251" s="236"/>
      <c r="K251" s="236"/>
      <c r="L251" s="241"/>
      <c r="M251" s="242"/>
      <c r="N251" s="243"/>
      <c r="O251" s="243"/>
      <c r="P251" s="243"/>
      <c r="Q251" s="243"/>
      <c r="R251" s="243"/>
      <c r="S251" s="243"/>
      <c r="T251" s="244"/>
      <c r="AT251" s="245" t="s">
        <v>126</v>
      </c>
      <c r="AU251" s="245" t="s">
        <v>118</v>
      </c>
      <c r="AV251" s="234" t="s">
        <v>124</v>
      </c>
      <c r="AW251" s="234" t="s">
        <v>29</v>
      </c>
      <c r="AX251" s="234" t="s">
        <v>11</v>
      </c>
      <c r="AY251" s="245" t="s">
        <v>117</v>
      </c>
    </row>
    <row r="252" spans="1:65" s="25" customFormat="1" ht="16.5" customHeight="1">
      <c r="A252" s="19"/>
      <c r="B252" s="20"/>
      <c r="C252" s="196" t="s">
        <v>354</v>
      </c>
      <c r="D252" s="196" t="s">
        <v>120</v>
      </c>
      <c r="E252" s="197" t="s">
        <v>355</v>
      </c>
      <c r="F252" s="198" t="s">
        <v>356</v>
      </c>
      <c r="G252" s="199" t="s">
        <v>123</v>
      </c>
      <c r="H252" s="200">
        <v>14.45</v>
      </c>
      <c r="I252" s="201"/>
      <c r="J252" s="200">
        <f>ROUND(I252*H252,3)</f>
        <v>0</v>
      </c>
      <c r="K252" s="202"/>
      <c r="L252" s="24"/>
      <c r="M252" s="203"/>
      <c r="N252" s="204" t="s">
        <v>40</v>
      </c>
      <c r="O252" s="59"/>
      <c r="P252" s="205">
        <f>O252*H252</f>
        <v>0</v>
      </c>
      <c r="Q252" s="205">
        <v>0</v>
      </c>
      <c r="R252" s="205">
        <f>Q252*H252</f>
        <v>0</v>
      </c>
      <c r="S252" s="205">
        <v>0</v>
      </c>
      <c r="T252" s="206">
        <f>S252*H252</f>
        <v>0</v>
      </c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R252" s="207" t="s">
        <v>210</v>
      </c>
      <c r="AT252" s="207" t="s">
        <v>120</v>
      </c>
      <c r="AU252" s="207" t="s">
        <v>118</v>
      </c>
      <c r="AY252" s="3" t="s">
        <v>117</v>
      </c>
      <c r="BE252" s="208">
        <f>IF(N252="základná",J252,0)</f>
        <v>0</v>
      </c>
      <c r="BF252" s="208">
        <f>IF(N252="znížená",J252,0)</f>
        <v>0</v>
      </c>
      <c r="BG252" s="208">
        <f>IF(N252="zákl. prenesená",J252,0)</f>
        <v>0</v>
      </c>
      <c r="BH252" s="208">
        <f>IF(N252="zníž. prenesená",J252,0)</f>
        <v>0</v>
      </c>
      <c r="BI252" s="208">
        <f>IF(N252="nulová",J252,0)</f>
        <v>0</v>
      </c>
      <c r="BJ252" s="3" t="s">
        <v>118</v>
      </c>
      <c r="BK252" s="209">
        <f>ROUND(I252*H252,3)</f>
        <v>0</v>
      </c>
      <c r="BL252" s="3" t="s">
        <v>210</v>
      </c>
      <c r="BM252" s="207" t="s">
        <v>357</v>
      </c>
    </row>
    <row r="253" spans="1:65" s="210" customFormat="1">
      <c r="B253" s="211"/>
      <c r="C253" s="212"/>
      <c r="D253" s="213" t="s">
        <v>126</v>
      </c>
      <c r="E253" s="214"/>
      <c r="F253" s="215" t="s">
        <v>358</v>
      </c>
      <c r="G253" s="212"/>
      <c r="H253" s="216">
        <v>14.45</v>
      </c>
      <c r="I253" s="217"/>
      <c r="J253" s="212"/>
      <c r="K253" s="212"/>
      <c r="L253" s="218"/>
      <c r="M253" s="219"/>
      <c r="N253" s="220"/>
      <c r="O253" s="220"/>
      <c r="P253" s="220"/>
      <c r="Q253" s="220"/>
      <c r="R253" s="220"/>
      <c r="S253" s="220"/>
      <c r="T253" s="221"/>
      <c r="AT253" s="222" t="s">
        <v>126</v>
      </c>
      <c r="AU253" s="222" t="s">
        <v>118</v>
      </c>
      <c r="AV253" s="210" t="s">
        <v>118</v>
      </c>
      <c r="AW253" s="210" t="s">
        <v>29</v>
      </c>
      <c r="AX253" s="210" t="s">
        <v>11</v>
      </c>
      <c r="AY253" s="222" t="s">
        <v>117</v>
      </c>
    </row>
    <row r="254" spans="1:65" s="25" customFormat="1" ht="16.5" customHeight="1">
      <c r="A254" s="19"/>
      <c r="B254" s="20"/>
      <c r="C254" s="196" t="s">
        <v>359</v>
      </c>
      <c r="D254" s="196" t="s">
        <v>120</v>
      </c>
      <c r="E254" s="197" t="s">
        <v>360</v>
      </c>
      <c r="F254" s="198" t="s">
        <v>361</v>
      </c>
      <c r="G254" s="199" t="s">
        <v>123</v>
      </c>
      <c r="H254" s="200">
        <v>99.1</v>
      </c>
      <c r="I254" s="201"/>
      <c r="J254" s="200">
        <f>ROUND(I254*H254,3)</f>
        <v>0</v>
      </c>
      <c r="K254" s="202"/>
      <c r="L254" s="24"/>
      <c r="M254" s="203"/>
      <c r="N254" s="204" t="s">
        <v>40</v>
      </c>
      <c r="O254" s="59"/>
      <c r="P254" s="205">
        <f>O254*H254</f>
        <v>0</v>
      </c>
      <c r="Q254" s="205">
        <v>0</v>
      </c>
      <c r="R254" s="205">
        <f>Q254*H254</f>
        <v>0</v>
      </c>
      <c r="S254" s="205">
        <v>0</v>
      </c>
      <c r="T254" s="206">
        <f>S254*H254</f>
        <v>0</v>
      </c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R254" s="207" t="s">
        <v>210</v>
      </c>
      <c r="AT254" s="207" t="s">
        <v>120</v>
      </c>
      <c r="AU254" s="207" t="s">
        <v>118</v>
      </c>
      <c r="AY254" s="3" t="s">
        <v>117</v>
      </c>
      <c r="BE254" s="208">
        <f>IF(N254="základná",J254,0)</f>
        <v>0</v>
      </c>
      <c r="BF254" s="208">
        <f>IF(N254="znížená",J254,0)</f>
        <v>0</v>
      </c>
      <c r="BG254" s="208">
        <f>IF(N254="zákl. prenesená",J254,0)</f>
        <v>0</v>
      </c>
      <c r="BH254" s="208">
        <f>IF(N254="zníž. prenesená",J254,0)</f>
        <v>0</v>
      </c>
      <c r="BI254" s="208">
        <f>IF(N254="nulová",J254,0)</f>
        <v>0</v>
      </c>
      <c r="BJ254" s="3" t="s">
        <v>118</v>
      </c>
      <c r="BK254" s="209">
        <f>ROUND(I254*H254,3)</f>
        <v>0</v>
      </c>
      <c r="BL254" s="3" t="s">
        <v>210</v>
      </c>
      <c r="BM254" s="207" t="s">
        <v>362</v>
      </c>
    </row>
    <row r="255" spans="1:65" s="210" customFormat="1">
      <c r="B255" s="211"/>
      <c r="C255" s="212"/>
      <c r="D255" s="213" t="s">
        <v>126</v>
      </c>
      <c r="E255" s="214"/>
      <c r="F255" s="215" t="s">
        <v>363</v>
      </c>
      <c r="G255" s="212"/>
      <c r="H255" s="216">
        <v>99.1</v>
      </c>
      <c r="I255" s="217"/>
      <c r="J255" s="212"/>
      <c r="K255" s="212"/>
      <c r="L255" s="218"/>
      <c r="M255" s="219"/>
      <c r="N255" s="220"/>
      <c r="O255" s="220"/>
      <c r="P255" s="220"/>
      <c r="Q255" s="220"/>
      <c r="R255" s="220"/>
      <c r="S255" s="220"/>
      <c r="T255" s="221"/>
      <c r="AT255" s="222" t="s">
        <v>126</v>
      </c>
      <c r="AU255" s="222" t="s">
        <v>118</v>
      </c>
      <c r="AV255" s="210" t="s">
        <v>118</v>
      </c>
      <c r="AW255" s="210" t="s">
        <v>29</v>
      </c>
      <c r="AX255" s="210" t="s">
        <v>11</v>
      </c>
      <c r="AY255" s="222" t="s">
        <v>117</v>
      </c>
    </row>
    <row r="256" spans="1:65" s="25" customFormat="1" ht="16.5" customHeight="1">
      <c r="A256" s="19"/>
      <c r="B256" s="20"/>
      <c r="C256" s="196" t="s">
        <v>364</v>
      </c>
      <c r="D256" s="196" t="s">
        <v>120</v>
      </c>
      <c r="E256" s="197" t="s">
        <v>365</v>
      </c>
      <c r="F256" s="198" t="s">
        <v>366</v>
      </c>
      <c r="G256" s="199" t="s">
        <v>221</v>
      </c>
      <c r="H256" s="201"/>
      <c r="I256" s="201"/>
      <c r="J256" s="200">
        <f>ROUND(I256*H256,3)</f>
        <v>0</v>
      </c>
      <c r="K256" s="202"/>
      <c r="L256" s="24"/>
      <c r="M256" s="203"/>
      <c r="N256" s="204" t="s">
        <v>40</v>
      </c>
      <c r="O256" s="59"/>
      <c r="P256" s="205">
        <f>O256*H256</f>
        <v>0</v>
      </c>
      <c r="Q256" s="205">
        <v>0</v>
      </c>
      <c r="R256" s="205">
        <f>Q256*H256</f>
        <v>0</v>
      </c>
      <c r="S256" s="205">
        <v>0</v>
      </c>
      <c r="T256" s="206">
        <f>S256*H256</f>
        <v>0</v>
      </c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R256" s="207" t="s">
        <v>210</v>
      </c>
      <c r="AT256" s="207" t="s">
        <v>120</v>
      </c>
      <c r="AU256" s="207" t="s">
        <v>118</v>
      </c>
      <c r="AY256" s="3" t="s">
        <v>117</v>
      </c>
      <c r="BE256" s="208">
        <f>IF(N256="základná",J256,0)</f>
        <v>0</v>
      </c>
      <c r="BF256" s="208">
        <f>IF(N256="znížená",J256,0)</f>
        <v>0</v>
      </c>
      <c r="BG256" s="208">
        <f>IF(N256="zákl. prenesená",J256,0)</f>
        <v>0</v>
      </c>
      <c r="BH256" s="208">
        <f>IF(N256="zníž. prenesená",J256,0)</f>
        <v>0</v>
      </c>
      <c r="BI256" s="208">
        <f>IF(N256="nulová",J256,0)</f>
        <v>0</v>
      </c>
      <c r="BJ256" s="3" t="s">
        <v>118</v>
      </c>
      <c r="BK256" s="209">
        <f>ROUND(I256*H256,3)</f>
        <v>0</v>
      </c>
      <c r="BL256" s="3" t="s">
        <v>210</v>
      </c>
      <c r="BM256" s="207" t="s">
        <v>367</v>
      </c>
    </row>
    <row r="257" spans="1:65" s="179" customFormat="1" ht="22.9" customHeight="1">
      <c r="B257" s="180"/>
      <c r="C257" s="181"/>
      <c r="D257" s="182" t="s">
        <v>73</v>
      </c>
      <c r="E257" s="194" t="s">
        <v>368</v>
      </c>
      <c r="F257" s="194" t="s">
        <v>369</v>
      </c>
      <c r="G257" s="181"/>
      <c r="H257" s="181"/>
      <c r="I257" s="184"/>
      <c r="J257" s="195">
        <f>BK257</f>
        <v>0</v>
      </c>
      <c r="K257" s="181"/>
      <c r="L257" s="186"/>
      <c r="M257" s="187"/>
      <c r="N257" s="188"/>
      <c r="O257" s="188"/>
      <c r="P257" s="189">
        <f>SUM(P258:P269)</f>
        <v>0</v>
      </c>
      <c r="Q257" s="188"/>
      <c r="R257" s="189">
        <f>SUM(R258:R269)</f>
        <v>0</v>
      </c>
      <c r="S257" s="188"/>
      <c r="T257" s="190">
        <f>SUM(T258:T269)</f>
        <v>0</v>
      </c>
      <c r="AR257" s="191" t="s">
        <v>118</v>
      </c>
      <c r="AT257" s="192" t="s">
        <v>73</v>
      </c>
      <c r="AU257" s="192" t="s">
        <v>11</v>
      </c>
      <c r="AY257" s="191" t="s">
        <v>117</v>
      </c>
      <c r="BK257" s="193">
        <f>SUM(BK258:BK269)</f>
        <v>0</v>
      </c>
    </row>
    <row r="258" spans="1:65" s="25" customFormat="1" ht="16.5" customHeight="1">
      <c r="A258" s="19"/>
      <c r="B258" s="20"/>
      <c r="C258" s="196" t="s">
        <v>370</v>
      </c>
      <c r="D258" s="196" t="s">
        <v>120</v>
      </c>
      <c r="E258" s="197" t="s">
        <v>371</v>
      </c>
      <c r="F258" s="198" t="s">
        <v>372</v>
      </c>
      <c r="G258" s="199" t="s">
        <v>123</v>
      </c>
      <c r="H258" s="200">
        <v>113.55</v>
      </c>
      <c r="I258" s="201"/>
      <c r="J258" s="200">
        <f>ROUND(I258*H258,3)</f>
        <v>0</v>
      </c>
      <c r="K258" s="202"/>
      <c r="L258" s="24"/>
      <c r="M258" s="203"/>
      <c r="N258" s="204" t="s">
        <v>40</v>
      </c>
      <c r="O258" s="59"/>
      <c r="P258" s="205">
        <f>O258*H258</f>
        <v>0</v>
      </c>
      <c r="Q258" s="205">
        <v>0</v>
      </c>
      <c r="R258" s="205">
        <f>Q258*H258</f>
        <v>0</v>
      </c>
      <c r="S258" s="205">
        <v>0</v>
      </c>
      <c r="T258" s="206">
        <f>S258*H258</f>
        <v>0</v>
      </c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R258" s="207" t="s">
        <v>210</v>
      </c>
      <c r="AT258" s="207" t="s">
        <v>120</v>
      </c>
      <c r="AU258" s="207" t="s">
        <v>118</v>
      </c>
      <c r="AY258" s="3" t="s">
        <v>117</v>
      </c>
      <c r="BE258" s="208">
        <f>IF(N258="základná",J258,0)</f>
        <v>0</v>
      </c>
      <c r="BF258" s="208">
        <f>IF(N258="znížená",J258,0)</f>
        <v>0</v>
      </c>
      <c r="BG258" s="208">
        <f>IF(N258="zákl. prenesená",J258,0)</f>
        <v>0</v>
      </c>
      <c r="BH258" s="208">
        <f>IF(N258="zníž. prenesená",J258,0)</f>
        <v>0</v>
      </c>
      <c r="BI258" s="208">
        <f>IF(N258="nulová",J258,0)</f>
        <v>0</v>
      </c>
      <c r="BJ258" s="3" t="s">
        <v>118</v>
      </c>
      <c r="BK258" s="209">
        <f>ROUND(I258*H258,3)</f>
        <v>0</v>
      </c>
      <c r="BL258" s="3" t="s">
        <v>210</v>
      </c>
      <c r="BM258" s="207" t="s">
        <v>373</v>
      </c>
    </row>
    <row r="259" spans="1:65" s="223" customFormat="1">
      <c r="B259" s="224"/>
      <c r="C259" s="225"/>
      <c r="D259" s="213" t="s">
        <v>126</v>
      </c>
      <c r="E259" s="226"/>
      <c r="F259" s="227" t="s">
        <v>144</v>
      </c>
      <c r="G259" s="225"/>
      <c r="H259" s="226"/>
      <c r="I259" s="228"/>
      <c r="J259" s="225"/>
      <c r="K259" s="225"/>
      <c r="L259" s="229"/>
      <c r="M259" s="230"/>
      <c r="N259" s="231"/>
      <c r="O259" s="231"/>
      <c r="P259" s="231"/>
      <c r="Q259" s="231"/>
      <c r="R259" s="231"/>
      <c r="S259" s="231"/>
      <c r="T259" s="232"/>
      <c r="AT259" s="233" t="s">
        <v>126</v>
      </c>
      <c r="AU259" s="233" t="s">
        <v>118</v>
      </c>
      <c r="AV259" s="223" t="s">
        <v>11</v>
      </c>
      <c r="AW259" s="223" t="s">
        <v>29</v>
      </c>
      <c r="AX259" s="223" t="s">
        <v>74</v>
      </c>
      <c r="AY259" s="233" t="s">
        <v>117</v>
      </c>
    </row>
    <row r="260" spans="1:65" s="210" customFormat="1">
      <c r="B260" s="211"/>
      <c r="C260" s="212"/>
      <c r="D260" s="213" t="s">
        <v>126</v>
      </c>
      <c r="E260" s="214"/>
      <c r="F260" s="215" t="s">
        <v>145</v>
      </c>
      <c r="G260" s="212"/>
      <c r="H260" s="216">
        <v>20.3</v>
      </c>
      <c r="I260" s="217"/>
      <c r="J260" s="212"/>
      <c r="K260" s="212"/>
      <c r="L260" s="218"/>
      <c r="M260" s="219"/>
      <c r="N260" s="220"/>
      <c r="O260" s="220"/>
      <c r="P260" s="220"/>
      <c r="Q260" s="220"/>
      <c r="R260" s="220"/>
      <c r="S260" s="220"/>
      <c r="T260" s="221"/>
      <c r="AT260" s="222" t="s">
        <v>126</v>
      </c>
      <c r="AU260" s="222" t="s">
        <v>118</v>
      </c>
      <c r="AV260" s="210" t="s">
        <v>118</v>
      </c>
      <c r="AW260" s="210" t="s">
        <v>29</v>
      </c>
      <c r="AX260" s="210" t="s">
        <v>74</v>
      </c>
      <c r="AY260" s="222" t="s">
        <v>117</v>
      </c>
    </row>
    <row r="261" spans="1:65" s="210" customFormat="1">
      <c r="B261" s="211"/>
      <c r="C261" s="212"/>
      <c r="D261" s="213" t="s">
        <v>126</v>
      </c>
      <c r="E261" s="214"/>
      <c r="F261" s="215" t="s">
        <v>146</v>
      </c>
      <c r="G261" s="212"/>
      <c r="H261" s="216">
        <v>53.8</v>
      </c>
      <c r="I261" s="217"/>
      <c r="J261" s="212"/>
      <c r="K261" s="212"/>
      <c r="L261" s="218"/>
      <c r="M261" s="219"/>
      <c r="N261" s="220"/>
      <c r="O261" s="220"/>
      <c r="P261" s="220"/>
      <c r="Q261" s="220"/>
      <c r="R261" s="220"/>
      <c r="S261" s="220"/>
      <c r="T261" s="221"/>
      <c r="AT261" s="222" t="s">
        <v>126</v>
      </c>
      <c r="AU261" s="222" t="s">
        <v>118</v>
      </c>
      <c r="AV261" s="210" t="s">
        <v>118</v>
      </c>
      <c r="AW261" s="210" t="s">
        <v>29</v>
      </c>
      <c r="AX261" s="210" t="s">
        <v>74</v>
      </c>
      <c r="AY261" s="222" t="s">
        <v>117</v>
      </c>
    </row>
    <row r="262" spans="1:65" s="210" customFormat="1">
      <c r="B262" s="211"/>
      <c r="C262" s="212"/>
      <c r="D262" s="213" t="s">
        <v>126</v>
      </c>
      <c r="E262" s="214"/>
      <c r="F262" s="215" t="s">
        <v>147</v>
      </c>
      <c r="G262" s="212"/>
      <c r="H262" s="216">
        <v>25</v>
      </c>
      <c r="I262" s="217"/>
      <c r="J262" s="212"/>
      <c r="K262" s="212"/>
      <c r="L262" s="218"/>
      <c r="M262" s="219"/>
      <c r="N262" s="220"/>
      <c r="O262" s="220"/>
      <c r="P262" s="220"/>
      <c r="Q262" s="220"/>
      <c r="R262" s="220"/>
      <c r="S262" s="220"/>
      <c r="T262" s="221"/>
      <c r="AT262" s="222" t="s">
        <v>126</v>
      </c>
      <c r="AU262" s="222" t="s">
        <v>118</v>
      </c>
      <c r="AV262" s="210" t="s">
        <v>118</v>
      </c>
      <c r="AW262" s="210" t="s">
        <v>29</v>
      </c>
      <c r="AX262" s="210" t="s">
        <v>74</v>
      </c>
      <c r="AY262" s="222" t="s">
        <v>117</v>
      </c>
    </row>
    <row r="263" spans="1:65" s="223" customFormat="1">
      <c r="B263" s="224"/>
      <c r="C263" s="225"/>
      <c r="D263" s="213" t="s">
        <v>126</v>
      </c>
      <c r="E263" s="226"/>
      <c r="F263" s="227" t="s">
        <v>148</v>
      </c>
      <c r="G263" s="225"/>
      <c r="H263" s="226"/>
      <c r="I263" s="228"/>
      <c r="J263" s="225"/>
      <c r="K263" s="225"/>
      <c r="L263" s="229"/>
      <c r="M263" s="230"/>
      <c r="N263" s="231"/>
      <c r="O263" s="231"/>
      <c r="P263" s="231"/>
      <c r="Q263" s="231"/>
      <c r="R263" s="231"/>
      <c r="S263" s="231"/>
      <c r="T263" s="232"/>
      <c r="AT263" s="233" t="s">
        <v>126</v>
      </c>
      <c r="AU263" s="233" t="s">
        <v>118</v>
      </c>
      <c r="AV263" s="223" t="s">
        <v>11</v>
      </c>
      <c r="AW263" s="223" t="s">
        <v>29</v>
      </c>
      <c r="AX263" s="223" t="s">
        <v>74</v>
      </c>
      <c r="AY263" s="233" t="s">
        <v>117</v>
      </c>
    </row>
    <row r="264" spans="1:65" s="210" customFormat="1">
      <c r="B264" s="211"/>
      <c r="C264" s="212"/>
      <c r="D264" s="213" t="s">
        <v>126</v>
      </c>
      <c r="E264" s="214"/>
      <c r="F264" s="215" t="s">
        <v>149</v>
      </c>
      <c r="G264" s="212"/>
      <c r="H264" s="216">
        <v>6</v>
      </c>
      <c r="I264" s="217"/>
      <c r="J264" s="212"/>
      <c r="K264" s="212"/>
      <c r="L264" s="218"/>
      <c r="M264" s="219"/>
      <c r="N264" s="220"/>
      <c r="O264" s="220"/>
      <c r="P264" s="220"/>
      <c r="Q264" s="220"/>
      <c r="R264" s="220"/>
      <c r="S264" s="220"/>
      <c r="T264" s="221"/>
      <c r="AT264" s="222" t="s">
        <v>126</v>
      </c>
      <c r="AU264" s="222" t="s">
        <v>118</v>
      </c>
      <c r="AV264" s="210" t="s">
        <v>118</v>
      </c>
      <c r="AW264" s="210" t="s">
        <v>29</v>
      </c>
      <c r="AX264" s="210" t="s">
        <v>74</v>
      </c>
      <c r="AY264" s="222" t="s">
        <v>117</v>
      </c>
    </row>
    <row r="265" spans="1:65" s="210" customFormat="1">
      <c r="B265" s="211"/>
      <c r="C265" s="212"/>
      <c r="D265" s="213" t="s">
        <v>126</v>
      </c>
      <c r="E265" s="214"/>
      <c r="F265" s="215" t="s">
        <v>150</v>
      </c>
      <c r="G265" s="212"/>
      <c r="H265" s="216">
        <v>0.55000000000000004</v>
      </c>
      <c r="I265" s="217"/>
      <c r="J265" s="212"/>
      <c r="K265" s="212"/>
      <c r="L265" s="218"/>
      <c r="M265" s="219"/>
      <c r="N265" s="220"/>
      <c r="O265" s="220"/>
      <c r="P265" s="220"/>
      <c r="Q265" s="220"/>
      <c r="R265" s="220"/>
      <c r="S265" s="220"/>
      <c r="T265" s="221"/>
      <c r="AT265" s="222" t="s">
        <v>126</v>
      </c>
      <c r="AU265" s="222" t="s">
        <v>118</v>
      </c>
      <c r="AV265" s="210" t="s">
        <v>118</v>
      </c>
      <c r="AW265" s="210" t="s">
        <v>29</v>
      </c>
      <c r="AX265" s="210" t="s">
        <v>74</v>
      </c>
      <c r="AY265" s="222" t="s">
        <v>117</v>
      </c>
    </row>
    <row r="266" spans="1:65" s="223" customFormat="1">
      <c r="B266" s="224"/>
      <c r="C266" s="225"/>
      <c r="D266" s="213" t="s">
        <v>126</v>
      </c>
      <c r="E266" s="226"/>
      <c r="F266" s="227" t="s">
        <v>151</v>
      </c>
      <c r="G266" s="225"/>
      <c r="H266" s="226"/>
      <c r="I266" s="228"/>
      <c r="J266" s="225"/>
      <c r="K266" s="225"/>
      <c r="L266" s="229"/>
      <c r="M266" s="230"/>
      <c r="N266" s="231"/>
      <c r="O266" s="231"/>
      <c r="P266" s="231"/>
      <c r="Q266" s="231"/>
      <c r="R266" s="231"/>
      <c r="S266" s="231"/>
      <c r="T266" s="232"/>
      <c r="AT266" s="233" t="s">
        <v>126</v>
      </c>
      <c r="AU266" s="233" t="s">
        <v>118</v>
      </c>
      <c r="AV266" s="223" t="s">
        <v>11</v>
      </c>
      <c r="AW266" s="223" t="s">
        <v>29</v>
      </c>
      <c r="AX266" s="223" t="s">
        <v>74</v>
      </c>
      <c r="AY266" s="233" t="s">
        <v>117</v>
      </c>
    </row>
    <row r="267" spans="1:65" s="210" customFormat="1">
      <c r="B267" s="211"/>
      <c r="C267" s="212"/>
      <c r="D267" s="213" t="s">
        <v>126</v>
      </c>
      <c r="E267" s="214"/>
      <c r="F267" s="215" t="s">
        <v>152</v>
      </c>
      <c r="G267" s="212"/>
      <c r="H267" s="216">
        <v>0.9</v>
      </c>
      <c r="I267" s="217"/>
      <c r="J267" s="212"/>
      <c r="K267" s="212"/>
      <c r="L267" s="218"/>
      <c r="M267" s="219"/>
      <c r="N267" s="220"/>
      <c r="O267" s="220"/>
      <c r="P267" s="220"/>
      <c r="Q267" s="220"/>
      <c r="R267" s="220"/>
      <c r="S267" s="220"/>
      <c r="T267" s="221"/>
      <c r="AT267" s="222" t="s">
        <v>126</v>
      </c>
      <c r="AU267" s="222" t="s">
        <v>118</v>
      </c>
      <c r="AV267" s="210" t="s">
        <v>118</v>
      </c>
      <c r="AW267" s="210" t="s">
        <v>29</v>
      </c>
      <c r="AX267" s="210" t="s">
        <v>74</v>
      </c>
      <c r="AY267" s="222" t="s">
        <v>117</v>
      </c>
    </row>
    <row r="268" spans="1:65" s="210" customFormat="1">
      <c r="B268" s="211"/>
      <c r="C268" s="212"/>
      <c r="D268" s="213" t="s">
        <v>126</v>
      </c>
      <c r="E268" s="214"/>
      <c r="F268" s="215" t="s">
        <v>153</v>
      </c>
      <c r="G268" s="212"/>
      <c r="H268" s="216">
        <v>7</v>
      </c>
      <c r="I268" s="217"/>
      <c r="J268" s="212"/>
      <c r="K268" s="212"/>
      <c r="L268" s="218"/>
      <c r="M268" s="219"/>
      <c r="N268" s="220"/>
      <c r="O268" s="220"/>
      <c r="P268" s="220"/>
      <c r="Q268" s="220"/>
      <c r="R268" s="220"/>
      <c r="S268" s="220"/>
      <c r="T268" s="221"/>
      <c r="AT268" s="222" t="s">
        <v>126</v>
      </c>
      <c r="AU268" s="222" t="s">
        <v>118</v>
      </c>
      <c r="AV268" s="210" t="s">
        <v>118</v>
      </c>
      <c r="AW268" s="210" t="s">
        <v>29</v>
      </c>
      <c r="AX268" s="210" t="s">
        <v>74</v>
      </c>
      <c r="AY268" s="222" t="s">
        <v>117</v>
      </c>
    </row>
    <row r="269" spans="1:65" s="234" customFormat="1">
      <c r="B269" s="235"/>
      <c r="C269" s="236"/>
      <c r="D269" s="213" t="s">
        <v>126</v>
      </c>
      <c r="E269" s="237"/>
      <c r="F269" s="238" t="s">
        <v>154</v>
      </c>
      <c r="G269" s="236"/>
      <c r="H269" s="239">
        <v>113.55</v>
      </c>
      <c r="I269" s="240"/>
      <c r="J269" s="236"/>
      <c r="K269" s="236"/>
      <c r="L269" s="241"/>
      <c r="M269" s="242"/>
      <c r="N269" s="243"/>
      <c r="O269" s="243"/>
      <c r="P269" s="243"/>
      <c r="Q269" s="243"/>
      <c r="R269" s="243"/>
      <c r="S269" s="243"/>
      <c r="T269" s="244"/>
      <c r="AT269" s="245" t="s">
        <v>126</v>
      </c>
      <c r="AU269" s="245" t="s">
        <v>118</v>
      </c>
      <c r="AV269" s="234" t="s">
        <v>124</v>
      </c>
      <c r="AW269" s="234" t="s">
        <v>29</v>
      </c>
      <c r="AX269" s="234" t="s">
        <v>11</v>
      </c>
      <c r="AY269" s="245" t="s">
        <v>117</v>
      </c>
    </row>
    <row r="270" spans="1:65" s="179" customFormat="1" ht="22.9" customHeight="1">
      <c r="B270" s="180"/>
      <c r="C270" s="181"/>
      <c r="D270" s="182" t="s">
        <v>73</v>
      </c>
      <c r="E270" s="194" t="s">
        <v>374</v>
      </c>
      <c r="F270" s="194" t="s">
        <v>375</v>
      </c>
      <c r="G270" s="181"/>
      <c r="H270" s="181"/>
      <c r="I270" s="184"/>
      <c r="J270" s="195">
        <f>BK270</f>
        <v>0</v>
      </c>
      <c r="K270" s="181"/>
      <c r="L270" s="186"/>
      <c r="M270" s="187"/>
      <c r="N270" s="188"/>
      <c r="O270" s="188"/>
      <c r="P270" s="189">
        <f>SUM(P271:P277)</f>
        <v>0</v>
      </c>
      <c r="Q270" s="188"/>
      <c r="R270" s="189">
        <f>SUM(R271:R277)</f>
        <v>1.8571000000000001E-2</v>
      </c>
      <c r="S270" s="188"/>
      <c r="T270" s="190">
        <f>SUM(T271:T277)</f>
        <v>0</v>
      </c>
      <c r="AR270" s="191" t="s">
        <v>118</v>
      </c>
      <c r="AT270" s="192" t="s">
        <v>73</v>
      </c>
      <c r="AU270" s="192" t="s">
        <v>11</v>
      </c>
      <c r="AY270" s="191" t="s">
        <v>117</v>
      </c>
      <c r="BK270" s="193">
        <f>SUM(BK271:BK277)</f>
        <v>0</v>
      </c>
    </row>
    <row r="271" spans="1:65" s="25" customFormat="1" ht="16.5" customHeight="1">
      <c r="A271" s="19"/>
      <c r="B271" s="20"/>
      <c r="C271" s="196" t="s">
        <v>376</v>
      </c>
      <c r="D271" s="196" t="s">
        <v>120</v>
      </c>
      <c r="E271" s="197" t="s">
        <v>377</v>
      </c>
      <c r="F271" s="198" t="s">
        <v>378</v>
      </c>
      <c r="G271" s="199" t="s">
        <v>123</v>
      </c>
      <c r="H271" s="200">
        <v>0.35</v>
      </c>
      <c r="I271" s="201"/>
      <c r="J271" s="200">
        <f>ROUND(I271*H271,3)</f>
        <v>0</v>
      </c>
      <c r="K271" s="202"/>
      <c r="L271" s="24"/>
      <c r="M271" s="203"/>
      <c r="N271" s="204" t="s">
        <v>40</v>
      </c>
      <c r="O271" s="59"/>
      <c r="P271" s="205">
        <f>O271*H271</f>
        <v>0</v>
      </c>
      <c r="Q271" s="205">
        <v>2.6530000000000001E-2</v>
      </c>
      <c r="R271" s="205">
        <f>Q271*H271</f>
        <v>9.2855000000000004E-3</v>
      </c>
      <c r="S271" s="205">
        <v>0</v>
      </c>
      <c r="T271" s="206">
        <f>S271*H271</f>
        <v>0</v>
      </c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R271" s="207" t="s">
        <v>210</v>
      </c>
      <c r="AT271" s="207" t="s">
        <v>120</v>
      </c>
      <c r="AU271" s="207" t="s">
        <v>118</v>
      </c>
      <c r="AY271" s="3" t="s">
        <v>117</v>
      </c>
      <c r="BE271" s="208">
        <f>IF(N271="základná",J271,0)</f>
        <v>0</v>
      </c>
      <c r="BF271" s="208">
        <f>IF(N271="znížená",J271,0)</f>
        <v>0</v>
      </c>
      <c r="BG271" s="208">
        <f>IF(N271="zákl. prenesená",J271,0)</f>
        <v>0</v>
      </c>
      <c r="BH271" s="208">
        <f>IF(N271="zníž. prenesená",J271,0)</f>
        <v>0</v>
      </c>
      <c r="BI271" s="208">
        <f>IF(N271="nulová",J271,0)</f>
        <v>0</v>
      </c>
      <c r="BJ271" s="3" t="s">
        <v>118</v>
      </c>
      <c r="BK271" s="209">
        <f>ROUND(I271*H271,3)</f>
        <v>0</v>
      </c>
      <c r="BL271" s="3" t="s">
        <v>210</v>
      </c>
      <c r="BM271" s="207" t="s">
        <v>379</v>
      </c>
    </row>
    <row r="272" spans="1:65" s="210" customFormat="1">
      <c r="B272" s="211"/>
      <c r="C272" s="212"/>
      <c r="D272" s="213" t="s">
        <v>126</v>
      </c>
      <c r="E272" s="214"/>
      <c r="F272" s="215" t="s">
        <v>380</v>
      </c>
      <c r="G272" s="212"/>
      <c r="H272" s="216">
        <v>0.35</v>
      </c>
      <c r="I272" s="217"/>
      <c r="J272" s="212"/>
      <c r="K272" s="212"/>
      <c r="L272" s="218"/>
      <c r="M272" s="219"/>
      <c r="N272" s="220"/>
      <c r="O272" s="220"/>
      <c r="P272" s="220"/>
      <c r="Q272" s="220"/>
      <c r="R272" s="220"/>
      <c r="S272" s="220"/>
      <c r="T272" s="221"/>
      <c r="AT272" s="222" t="s">
        <v>126</v>
      </c>
      <c r="AU272" s="222" t="s">
        <v>118</v>
      </c>
      <c r="AV272" s="210" t="s">
        <v>118</v>
      </c>
      <c r="AW272" s="210" t="s">
        <v>29</v>
      </c>
      <c r="AX272" s="210" t="s">
        <v>11</v>
      </c>
      <c r="AY272" s="222" t="s">
        <v>117</v>
      </c>
    </row>
    <row r="273" spans="1:65" s="25" customFormat="1" ht="16.5" customHeight="1">
      <c r="A273" s="19"/>
      <c r="B273" s="20"/>
      <c r="C273" s="196" t="s">
        <v>381</v>
      </c>
      <c r="D273" s="196" t="s">
        <v>120</v>
      </c>
      <c r="E273" s="197" t="s">
        <v>382</v>
      </c>
      <c r="F273" s="198" t="s">
        <v>383</v>
      </c>
      <c r="G273" s="199" t="s">
        <v>123</v>
      </c>
      <c r="H273" s="200">
        <v>0.35</v>
      </c>
      <c r="I273" s="201"/>
      <c r="J273" s="200">
        <f>ROUND(I273*H273,3)</f>
        <v>0</v>
      </c>
      <c r="K273" s="202"/>
      <c r="L273" s="24"/>
      <c r="M273" s="203"/>
      <c r="N273" s="204" t="s">
        <v>40</v>
      </c>
      <c r="O273" s="59"/>
      <c r="P273" s="205">
        <f>O273*H273</f>
        <v>0</v>
      </c>
      <c r="Q273" s="205">
        <v>2.6530000000000001E-2</v>
      </c>
      <c r="R273" s="205">
        <f>Q273*H273</f>
        <v>9.2855000000000004E-3</v>
      </c>
      <c r="S273" s="205">
        <v>0</v>
      </c>
      <c r="T273" s="206">
        <f>S273*H273</f>
        <v>0</v>
      </c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R273" s="207" t="s">
        <v>210</v>
      </c>
      <c r="AT273" s="207" t="s">
        <v>120</v>
      </c>
      <c r="AU273" s="207" t="s">
        <v>118</v>
      </c>
      <c r="AY273" s="3" t="s">
        <v>117</v>
      </c>
      <c r="BE273" s="208">
        <f>IF(N273="základná",J273,0)</f>
        <v>0</v>
      </c>
      <c r="BF273" s="208">
        <f>IF(N273="znížená",J273,0)</f>
        <v>0</v>
      </c>
      <c r="BG273" s="208">
        <f>IF(N273="zákl. prenesená",J273,0)</f>
        <v>0</v>
      </c>
      <c r="BH273" s="208">
        <f>IF(N273="zníž. prenesená",J273,0)</f>
        <v>0</v>
      </c>
      <c r="BI273" s="208">
        <f>IF(N273="nulová",J273,0)</f>
        <v>0</v>
      </c>
      <c r="BJ273" s="3" t="s">
        <v>118</v>
      </c>
      <c r="BK273" s="209">
        <f>ROUND(I273*H273,3)</f>
        <v>0</v>
      </c>
      <c r="BL273" s="3" t="s">
        <v>210</v>
      </c>
      <c r="BM273" s="207" t="s">
        <v>384</v>
      </c>
    </row>
    <row r="274" spans="1:65" s="210" customFormat="1">
      <c r="B274" s="211"/>
      <c r="C274" s="212"/>
      <c r="D274" s="213" t="s">
        <v>126</v>
      </c>
      <c r="E274" s="214"/>
      <c r="F274" s="215" t="s">
        <v>380</v>
      </c>
      <c r="G274" s="212"/>
      <c r="H274" s="216">
        <v>0.35</v>
      </c>
      <c r="I274" s="217"/>
      <c r="J274" s="212"/>
      <c r="K274" s="212"/>
      <c r="L274" s="218"/>
      <c r="M274" s="219"/>
      <c r="N274" s="220"/>
      <c r="O274" s="220"/>
      <c r="P274" s="220"/>
      <c r="Q274" s="220"/>
      <c r="R274" s="220"/>
      <c r="S274" s="220"/>
      <c r="T274" s="221"/>
      <c r="AT274" s="222" t="s">
        <v>126</v>
      </c>
      <c r="AU274" s="222" t="s">
        <v>118</v>
      </c>
      <c r="AV274" s="210" t="s">
        <v>118</v>
      </c>
      <c r="AW274" s="210" t="s">
        <v>29</v>
      </c>
      <c r="AX274" s="210" t="s">
        <v>11</v>
      </c>
      <c r="AY274" s="222" t="s">
        <v>117</v>
      </c>
    </row>
    <row r="275" spans="1:65" s="25" customFormat="1" ht="16.5" customHeight="1">
      <c r="A275" s="19"/>
      <c r="B275" s="20"/>
      <c r="C275" s="246"/>
      <c r="D275" s="246"/>
      <c r="E275" s="247"/>
      <c r="F275" s="248"/>
      <c r="G275" s="249"/>
      <c r="H275" s="250"/>
      <c r="I275" s="251"/>
      <c r="J275" s="250"/>
      <c r="K275" s="252"/>
      <c r="L275" s="253"/>
      <c r="M275" s="254"/>
      <c r="N275" s="255" t="s">
        <v>40</v>
      </c>
      <c r="O275" s="59"/>
      <c r="P275" s="205">
        <f>O275*H275</f>
        <v>0</v>
      </c>
      <c r="Q275" s="205">
        <v>8.4000000000000005E-2</v>
      </c>
      <c r="R275" s="205">
        <f>Q275*H275</f>
        <v>0</v>
      </c>
      <c r="S275" s="205">
        <v>0</v>
      </c>
      <c r="T275" s="206">
        <f>S275*H275</f>
        <v>0</v>
      </c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R275" s="207" t="s">
        <v>216</v>
      </c>
      <c r="AT275" s="207" t="s">
        <v>213</v>
      </c>
      <c r="AU275" s="207" t="s">
        <v>118</v>
      </c>
      <c r="AY275" s="3" t="s">
        <v>117</v>
      </c>
      <c r="BE275" s="208">
        <f>IF(N275="základná",J275,0)</f>
        <v>0</v>
      </c>
      <c r="BF275" s="208">
        <f>IF(N275="znížená",J275,0)</f>
        <v>0</v>
      </c>
      <c r="BG275" s="208">
        <f>IF(N275="zákl. prenesená",J275,0)</f>
        <v>0</v>
      </c>
      <c r="BH275" s="208">
        <f>IF(N275="zníž. prenesená",J275,0)</f>
        <v>0</v>
      </c>
      <c r="BI275" s="208">
        <f>IF(N275="nulová",J275,0)</f>
        <v>0</v>
      </c>
      <c r="BJ275" s="3" t="s">
        <v>118</v>
      </c>
      <c r="BK275" s="209">
        <f>ROUND(I275*H275,3)</f>
        <v>0</v>
      </c>
      <c r="BL275" s="3" t="s">
        <v>210</v>
      </c>
      <c r="BM275" s="207" t="s">
        <v>385</v>
      </c>
    </row>
    <row r="276" spans="1:65" s="210" customFormat="1">
      <c r="B276" s="211"/>
      <c r="C276" s="212"/>
      <c r="D276" s="213"/>
      <c r="E276" s="214"/>
      <c r="F276" s="215"/>
      <c r="G276" s="212"/>
      <c r="H276" s="216"/>
      <c r="I276" s="217"/>
      <c r="J276" s="212"/>
      <c r="K276" s="212"/>
      <c r="L276" s="218"/>
      <c r="M276" s="219"/>
      <c r="N276" s="220"/>
      <c r="O276" s="220"/>
      <c r="P276" s="220"/>
      <c r="Q276" s="220"/>
      <c r="R276" s="220"/>
      <c r="S276" s="220"/>
      <c r="T276" s="221"/>
      <c r="AT276" s="222" t="s">
        <v>126</v>
      </c>
      <c r="AU276" s="222" t="s">
        <v>118</v>
      </c>
      <c r="AV276" s="210" t="s">
        <v>118</v>
      </c>
      <c r="AW276" s="210" t="s">
        <v>29</v>
      </c>
      <c r="AX276" s="210" t="s">
        <v>11</v>
      </c>
      <c r="AY276" s="222" t="s">
        <v>117</v>
      </c>
    </row>
    <row r="277" spans="1:65" s="25" customFormat="1" ht="16.5" customHeight="1">
      <c r="A277" s="19"/>
      <c r="B277" s="20"/>
      <c r="C277" s="196">
        <v>49</v>
      </c>
      <c r="D277" s="196" t="s">
        <v>120</v>
      </c>
      <c r="E277" s="197" t="s">
        <v>386</v>
      </c>
      <c r="F277" s="198" t="s">
        <v>387</v>
      </c>
      <c r="G277" s="199" t="s">
        <v>221</v>
      </c>
      <c r="H277" s="201"/>
      <c r="I277" s="201"/>
      <c r="J277" s="200">
        <f>ROUND(I277*H277,3)</f>
        <v>0</v>
      </c>
      <c r="K277" s="202"/>
      <c r="L277" s="24"/>
      <c r="M277" s="203"/>
      <c r="N277" s="204" t="s">
        <v>40</v>
      </c>
      <c r="O277" s="59"/>
      <c r="P277" s="205">
        <f>O277*H277</f>
        <v>0</v>
      </c>
      <c r="Q277" s="205">
        <v>0</v>
      </c>
      <c r="R277" s="205">
        <f>Q277*H277</f>
        <v>0</v>
      </c>
      <c r="S277" s="205">
        <v>0</v>
      </c>
      <c r="T277" s="206">
        <f>S277*H277</f>
        <v>0</v>
      </c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R277" s="207" t="s">
        <v>210</v>
      </c>
      <c r="AT277" s="207" t="s">
        <v>120</v>
      </c>
      <c r="AU277" s="207" t="s">
        <v>118</v>
      </c>
      <c r="AY277" s="3" t="s">
        <v>117</v>
      </c>
      <c r="BE277" s="208">
        <f>IF(N277="základná",J277,0)</f>
        <v>0</v>
      </c>
      <c r="BF277" s="208">
        <f>IF(N277="znížená",J277,0)</f>
        <v>0</v>
      </c>
      <c r="BG277" s="208">
        <f>IF(N277="zákl. prenesená",J277,0)</f>
        <v>0</v>
      </c>
      <c r="BH277" s="208">
        <f>IF(N277="zníž. prenesená",J277,0)</f>
        <v>0</v>
      </c>
      <c r="BI277" s="208">
        <f>IF(N277="nulová",J277,0)</f>
        <v>0</v>
      </c>
      <c r="BJ277" s="3" t="s">
        <v>118</v>
      </c>
      <c r="BK277" s="209">
        <f>ROUND(I277*H277,3)</f>
        <v>0</v>
      </c>
      <c r="BL277" s="3" t="s">
        <v>210</v>
      </c>
      <c r="BM277" s="207" t="s">
        <v>388</v>
      </c>
    </row>
    <row r="278" spans="1:65" s="179" customFormat="1" ht="22.9" customHeight="1">
      <c r="B278" s="180"/>
      <c r="C278" s="181"/>
      <c r="D278" s="182" t="s">
        <v>73</v>
      </c>
      <c r="E278" s="194" t="s">
        <v>389</v>
      </c>
      <c r="F278" s="194" t="s">
        <v>390</v>
      </c>
      <c r="G278" s="181"/>
      <c r="H278" s="181"/>
      <c r="I278" s="184"/>
      <c r="J278" s="195">
        <f>BK278</f>
        <v>0</v>
      </c>
      <c r="K278" s="181"/>
      <c r="L278" s="186"/>
      <c r="M278" s="187"/>
      <c r="N278" s="188"/>
      <c r="O278" s="188"/>
      <c r="P278" s="189">
        <f>P279</f>
        <v>0</v>
      </c>
      <c r="Q278" s="188"/>
      <c r="R278" s="189">
        <f>R279</f>
        <v>2.6350000000000002E-3</v>
      </c>
      <c r="S278" s="188"/>
      <c r="T278" s="190">
        <f>T279</f>
        <v>0</v>
      </c>
      <c r="AR278" s="191" t="s">
        <v>118</v>
      </c>
      <c r="AT278" s="192" t="s">
        <v>73</v>
      </c>
      <c r="AU278" s="192" t="s">
        <v>11</v>
      </c>
      <c r="AY278" s="191" t="s">
        <v>117</v>
      </c>
      <c r="BK278" s="193">
        <f>BK279</f>
        <v>0</v>
      </c>
    </row>
    <row r="279" spans="1:65" s="25" customFormat="1" ht="16.5" customHeight="1">
      <c r="A279" s="19"/>
      <c r="B279" s="20"/>
      <c r="C279" s="196">
        <v>50</v>
      </c>
      <c r="D279" s="196" t="s">
        <v>120</v>
      </c>
      <c r="E279" s="197" t="s">
        <v>391</v>
      </c>
      <c r="F279" s="198" t="s">
        <v>392</v>
      </c>
      <c r="G279" s="199" t="s">
        <v>123</v>
      </c>
      <c r="H279" s="200">
        <v>8.5</v>
      </c>
      <c r="I279" s="201"/>
      <c r="J279" s="200">
        <f>ROUND(I279*H279,3)</f>
        <v>0</v>
      </c>
      <c r="K279" s="202"/>
      <c r="L279" s="24"/>
      <c r="M279" s="203"/>
      <c r="N279" s="204" t="s">
        <v>40</v>
      </c>
      <c r="O279" s="59"/>
      <c r="P279" s="205">
        <f>O279*H279</f>
        <v>0</v>
      </c>
      <c r="Q279" s="205">
        <v>3.1E-4</v>
      </c>
      <c r="R279" s="205">
        <f>Q279*H279</f>
        <v>2.6350000000000002E-3</v>
      </c>
      <c r="S279" s="205">
        <v>0</v>
      </c>
      <c r="T279" s="206">
        <f>S279*H279</f>
        <v>0</v>
      </c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R279" s="207" t="s">
        <v>210</v>
      </c>
      <c r="AT279" s="207" t="s">
        <v>120</v>
      </c>
      <c r="AU279" s="207" t="s">
        <v>118</v>
      </c>
      <c r="AY279" s="3" t="s">
        <v>117</v>
      </c>
      <c r="BE279" s="208">
        <f>IF(N279="základná",J279,0)</f>
        <v>0</v>
      </c>
      <c r="BF279" s="208">
        <f>IF(N279="znížená",J279,0)</f>
        <v>0</v>
      </c>
      <c r="BG279" s="208">
        <f>IF(N279="zákl. prenesená",J279,0)</f>
        <v>0</v>
      </c>
      <c r="BH279" s="208">
        <f>IF(N279="zníž. prenesená",J279,0)</f>
        <v>0</v>
      </c>
      <c r="BI279" s="208">
        <f>IF(N279="nulová",J279,0)</f>
        <v>0</v>
      </c>
      <c r="BJ279" s="3" t="s">
        <v>118</v>
      </c>
      <c r="BK279" s="209">
        <f>ROUND(I279*H279,3)</f>
        <v>0</v>
      </c>
      <c r="BL279" s="3" t="s">
        <v>210</v>
      </c>
      <c r="BM279" s="207" t="s">
        <v>393</v>
      </c>
    </row>
    <row r="280" spans="1:65" s="179" customFormat="1" ht="25.9" customHeight="1">
      <c r="B280" s="180"/>
      <c r="C280" s="181"/>
      <c r="D280" s="182" t="s">
        <v>73</v>
      </c>
      <c r="E280" s="183" t="s">
        <v>213</v>
      </c>
      <c r="F280" s="183" t="s">
        <v>394</v>
      </c>
      <c r="G280" s="181"/>
      <c r="H280" s="181"/>
      <c r="I280" s="184"/>
      <c r="J280" s="185">
        <f>BK280</f>
        <v>0</v>
      </c>
      <c r="K280" s="181"/>
      <c r="L280" s="186"/>
      <c r="M280" s="187"/>
      <c r="N280" s="188"/>
      <c r="O280" s="188"/>
      <c r="P280" s="189">
        <f>P281</f>
        <v>0</v>
      </c>
      <c r="Q280" s="188"/>
      <c r="R280" s="189">
        <f>R281</f>
        <v>0</v>
      </c>
      <c r="S280" s="188"/>
      <c r="T280" s="190">
        <f>T281</f>
        <v>0</v>
      </c>
      <c r="AR280" s="191" t="s">
        <v>136</v>
      </c>
      <c r="AT280" s="192" t="s">
        <v>73</v>
      </c>
      <c r="AU280" s="192" t="s">
        <v>74</v>
      </c>
      <c r="AY280" s="191" t="s">
        <v>117</v>
      </c>
      <c r="BK280" s="193">
        <f>BK281</f>
        <v>0</v>
      </c>
    </row>
    <row r="281" spans="1:65" s="179" customFormat="1" ht="22.9" customHeight="1">
      <c r="B281" s="180"/>
      <c r="C281" s="181"/>
      <c r="D281" s="182" t="s">
        <v>73</v>
      </c>
      <c r="E281" s="194" t="s">
        <v>395</v>
      </c>
      <c r="F281" s="194" t="s">
        <v>396</v>
      </c>
      <c r="G281" s="181"/>
      <c r="H281" s="181"/>
      <c r="I281" s="184"/>
      <c r="J281" s="195">
        <f>BK281</f>
        <v>0</v>
      </c>
      <c r="K281" s="181"/>
      <c r="L281" s="186"/>
      <c r="M281" s="187"/>
      <c r="N281" s="188"/>
      <c r="O281" s="188"/>
      <c r="P281" s="189">
        <f>P282</f>
        <v>0</v>
      </c>
      <c r="Q281" s="188"/>
      <c r="R281" s="189">
        <f>R282</f>
        <v>0</v>
      </c>
      <c r="S281" s="188"/>
      <c r="T281" s="190">
        <f>T282</f>
        <v>0</v>
      </c>
      <c r="AR281" s="191" t="s">
        <v>136</v>
      </c>
      <c r="AT281" s="192" t="s">
        <v>73</v>
      </c>
      <c r="AU281" s="192" t="s">
        <v>11</v>
      </c>
      <c r="AY281" s="191" t="s">
        <v>117</v>
      </c>
      <c r="BK281" s="193">
        <f>BK282</f>
        <v>0</v>
      </c>
    </row>
    <row r="282" spans="1:65" s="25" customFormat="1" ht="16.5" customHeight="1">
      <c r="A282" s="19"/>
      <c r="B282" s="20"/>
      <c r="C282" s="196" t="s">
        <v>397</v>
      </c>
      <c r="D282" s="196" t="s">
        <v>120</v>
      </c>
      <c r="E282" s="197" t="s">
        <v>398</v>
      </c>
      <c r="F282" s="198" t="s">
        <v>399</v>
      </c>
      <c r="G282" s="199" t="s">
        <v>400</v>
      </c>
      <c r="H282" s="200">
        <v>1</v>
      </c>
      <c r="I282" s="201">
        <f>'SO_14_Elektroinštalácie - rozpi'!J3</f>
        <v>0</v>
      </c>
      <c r="J282" s="200">
        <f>ROUND(I282*H282,3)</f>
        <v>0</v>
      </c>
      <c r="K282" s="202"/>
      <c r="L282" s="24"/>
      <c r="M282" s="203"/>
      <c r="N282" s="204" t="s">
        <v>40</v>
      </c>
      <c r="O282" s="59"/>
      <c r="P282" s="205">
        <f>O282*H282</f>
        <v>0</v>
      </c>
      <c r="Q282" s="205">
        <v>0</v>
      </c>
      <c r="R282" s="205">
        <f>Q282*H282</f>
        <v>0</v>
      </c>
      <c r="S282" s="205">
        <v>0</v>
      </c>
      <c r="T282" s="206">
        <f>S282*H282</f>
        <v>0</v>
      </c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R282" s="207" t="s">
        <v>401</v>
      </c>
      <c r="AT282" s="207" t="s">
        <v>120</v>
      </c>
      <c r="AU282" s="207" t="s">
        <v>118</v>
      </c>
      <c r="AY282" s="3" t="s">
        <v>117</v>
      </c>
      <c r="BE282" s="208">
        <f>IF(N282="základná",J282,0)</f>
        <v>0</v>
      </c>
      <c r="BF282" s="208">
        <f>IF(N282="znížená",J282,0)</f>
        <v>0</v>
      </c>
      <c r="BG282" s="208">
        <f>IF(N282="zákl. prenesená",J282,0)</f>
        <v>0</v>
      </c>
      <c r="BH282" s="208">
        <f>IF(N282="zníž. prenesená",J282,0)</f>
        <v>0</v>
      </c>
      <c r="BI282" s="208">
        <f>IF(N282="nulová",J282,0)</f>
        <v>0</v>
      </c>
      <c r="BJ282" s="3" t="s">
        <v>118</v>
      </c>
      <c r="BK282" s="209">
        <f>ROUND(I282*H282,3)</f>
        <v>0</v>
      </c>
      <c r="BL282" s="3" t="s">
        <v>401</v>
      </c>
      <c r="BM282" s="207" t="s">
        <v>402</v>
      </c>
    </row>
    <row r="283" spans="1:65" s="179" customFormat="1" ht="25.9" customHeight="1">
      <c r="B283" s="180"/>
      <c r="C283" s="181"/>
      <c r="D283" s="182" t="s">
        <v>73</v>
      </c>
      <c r="E283" s="183" t="s">
        <v>403</v>
      </c>
      <c r="F283" s="183" t="s">
        <v>404</v>
      </c>
      <c r="G283" s="181"/>
      <c r="H283" s="181"/>
      <c r="I283" s="184"/>
      <c r="J283" s="185">
        <f>BK283</f>
        <v>0</v>
      </c>
      <c r="K283" s="181"/>
      <c r="L283" s="186"/>
      <c r="M283" s="187"/>
      <c r="N283" s="188"/>
      <c r="O283" s="188"/>
      <c r="P283" s="189">
        <f>SUM(P284:P287)</f>
        <v>0</v>
      </c>
      <c r="Q283" s="188"/>
      <c r="R283" s="189">
        <f>SUM(R284:R287)</f>
        <v>0</v>
      </c>
      <c r="S283" s="188"/>
      <c r="T283" s="190">
        <f>SUM(T284:T287)</f>
        <v>0</v>
      </c>
      <c r="AR283" s="191" t="s">
        <v>124</v>
      </c>
      <c r="AT283" s="192" t="s">
        <v>73</v>
      </c>
      <c r="AU283" s="192" t="s">
        <v>74</v>
      </c>
      <c r="AY283" s="191" t="s">
        <v>117</v>
      </c>
      <c r="BK283" s="193">
        <f>SUM(BK284:BK287)</f>
        <v>0</v>
      </c>
    </row>
    <row r="284" spans="1:65" s="25" customFormat="1" ht="16.5" customHeight="1">
      <c r="A284" s="19"/>
      <c r="B284" s="20"/>
      <c r="C284" s="196" t="s">
        <v>405</v>
      </c>
      <c r="D284" s="196" t="s">
        <v>120</v>
      </c>
      <c r="E284" s="197" t="s">
        <v>406</v>
      </c>
      <c r="F284" s="198" t="s">
        <v>407</v>
      </c>
      <c r="G284" s="199" t="s">
        <v>139</v>
      </c>
      <c r="H284" s="200">
        <v>4</v>
      </c>
      <c r="I284" s="201"/>
      <c r="J284" s="200">
        <f>ROUND(I284*H284,3)</f>
        <v>0</v>
      </c>
      <c r="K284" s="202"/>
      <c r="L284" s="24"/>
      <c r="M284" s="203"/>
      <c r="N284" s="204" t="s">
        <v>40</v>
      </c>
      <c r="O284" s="59"/>
      <c r="P284" s="205">
        <f>O284*H284</f>
        <v>0</v>
      </c>
      <c r="Q284" s="205">
        <v>0</v>
      </c>
      <c r="R284" s="205">
        <f>Q284*H284</f>
        <v>0</v>
      </c>
      <c r="S284" s="205">
        <v>0</v>
      </c>
      <c r="T284" s="206">
        <f>S284*H284</f>
        <v>0</v>
      </c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R284" s="207" t="s">
        <v>408</v>
      </c>
      <c r="AT284" s="207" t="s">
        <v>120</v>
      </c>
      <c r="AU284" s="207" t="s">
        <v>11</v>
      </c>
      <c r="AY284" s="3" t="s">
        <v>117</v>
      </c>
      <c r="BE284" s="208">
        <f>IF(N284="základná",J284,0)</f>
        <v>0</v>
      </c>
      <c r="BF284" s="208">
        <f>IF(N284="znížená",J284,0)</f>
        <v>0</v>
      </c>
      <c r="BG284" s="208">
        <f>IF(N284="zákl. prenesená",J284,0)</f>
        <v>0</v>
      </c>
      <c r="BH284" s="208">
        <f>IF(N284="zníž. prenesená",J284,0)</f>
        <v>0</v>
      </c>
      <c r="BI284" s="208">
        <f>IF(N284="nulová",J284,0)</f>
        <v>0</v>
      </c>
      <c r="BJ284" s="3" t="s">
        <v>118</v>
      </c>
      <c r="BK284" s="209">
        <f>ROUND(I284*H284,3)</f>
        <v>0</v>
      </c>
      <c r="BL284" s="3" t="s">
        <v>408</v>
      </c>
      <c r="BM284" s="207" t="s">
        <v>409</v>
      </c>
    </row>
    <row r="285" spans="1:65" s="210" customFormat="1">
      <c r="B285" s="211"/>
      <c r="C285" s="212"/>
      <c r="D285" s="213" t="s">
        <v>126</v>
      </c>
      <c r="E285" s="214"/>
      <c r="F285" s="215" t="s">
        <v>410</v>
      </c>
      <c r="G285" s="212"/>
      <c r="H285" s="216">
        <v>2</v>
      </c>
      <c r="I285" s="217"/>
      <c r="J285" s="212"/>
      <c r="K285" s="212"/>
      <c r="L285" s="218"/>
      <c r="M285" s="219"/>
      <c r="N285" s="220"/>
      <c r="O285" s="220"/>
      <c r="P285" s="220"/>
      <c r="Q285" s="220"/>
      <c r="R285" s="220"/>
      <c r="S285" s="220"/>
      <c r="T285" s="221"/>
      <c r="AT285" s="222" t="s">
        <v>126</v>
      </c>
      <c r="AU285" s="222" t="s">
        <v>11</v>
      </c>
      <c r="AV285" s="210" t="s">
        <v>118</v>
      </c>
      <c r="AW285" s="210" t="s">
        <v>29</v>
      </c>
      <c r="AX285" s="210" t="s">
        <v>74</v>
      </c>
      <c r="AY285" s="222" t="s">
        <v>117</v>
      </c>
    </row>
    <row r="286" spans="1:65" s="210" customFormat="1">
      <c r="B286" s="211"/>
      <c r="C286" s="212"/>
      <c r="D286" s="213" t="s">
        <v>126</v>
      </c>
      <c r="E286" s="214"/>
      <c r="F286" s="215" t="s">
        <v>411</v>
      </c>
      <c r="G286" s="212"/>
      <c r="H286" s="216">
        <v>2</v>
      </c>
      <c r="I286" s="217"/>
      <c r="J286" s="212"/>
      <c r="K286" s="212"/>
      <c r="L286" s="218"/>
      <c r="M286" s="219"/>
      <c r="N286" s="220"/>
      <c r="O286" s="220"/>
      <c r="P286" s="220"/>
      <c r="Q286" s="220"/>
      <c r="R286" s="220"/>
      <c r="S286" s="220"/>
      <c r="T286" s="221"/>
      <c r="AT286" s="222" t="s">
        <v>126</v>
      </c>
      <c r="AU286" s="222" t="s">
        <v>11</v>
      </c>
      <c r="AV286" s="210" t="s">
        <v>118</v>
      </c>
      <c r="AW286" s="210" t="s">
        <v>29</v>
      </c>
      <c r="AX286" s="210" t="s">
        <v>74</v>
      </c>
      <c r="AY286" s="222" t="s">
        <v>117</v>
      </c>
    </row>
    <row r="287" spans="1:65" s="234" customFormat="1">
      <c r="B287" s="235"/>
      <c r="C287" s="236"/>
      <c r="D287" s="213" t="s">
        <v>126</v>
      </c>
      <c r="E287" s="237"/>
      <c r="F287" s="238" t="s">
        <v>154</v>
      </c>
      <c r="G287" s="236"/>
      <c r="H287" s="239">
        <v>4</v>
      </c>
      <c r="I287" s="240"/>
      <c r="J287" s="236"/>
      <c r="K287" s="236"/>
      <c r="L287" s="241"/>
      <c r="M287" s="256"/>
      <c r="N287" s="257"/>
      <c r="O287" s="257"/>
      <c r="P287" s="257"/>
      <c r="Q287" s="257"/>
      <c r="R287" s="257"/>
      <c r="S287" s="257"/>
      <c r="T287" s="258"/>
      <c r="AT287" s="245" t="s">
        <v>126</v>
      </c>
      <c r="AU287" s="245" t="s">
        <v>11</v>
      </c>
      <c r="AV287" s="234" t="s">
        <v>124</v>
      </c>
      <c r="AW287" s="234" t="s">
        <v>29</v>
      </c>
      <c r="AX287" s="234" t="s">
        <v>11</v>
      </c>
      <c r="AY287" s="245" t="s">
        <v>117</v>
      </c>
    </row>
    <row r="288" spans="1:65" s="25" customFormat="1" ht="6.95" customHeight="1">
      <c r="A288" s="19"/>
      <c r="B288" s="41"/>
      <c r="C288" s="42"/>
      <c r="D288" s="42"/>
      <c r="E288" s="42"/>
      <c r="F288" s="42"/>
      <c r="G288" s="42"/>
      <c r="H288" s="42"/>
      <c r="I288" s="137"/>
      <c r="J288" s="42"/>
      <c r="K288" s="42"/>
      <c r="L288" s="24"/>
      <c r="M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</row>
  </sheetData>
  <sheetProtection selectLockedCells="1" selectUnlockedCells="1"/>
  <autoFilter ref="C128:K287" xr:uid="{00000000-0009-0000-0000-000001000000}"/>
  <mergeCells count="6">
    <mergeCell ref="E121:H121"/>
    <mergeCell ref="L2:V2"/>
    <mergeCell ref="E7:H7"/>
    <mergeCell ref="E16:H16"/>
    <mergeCell ref="E25:H25"/>
    <mergeCell ref="E85:H85"/>
  </mergeCells>
  <pageMargins left="0.39374999999999999" right="0.39374999999999999" top="0.39374999999999999" bottom="0.39374999999999999" header="0.51180555555555551" footer="0"/>
  <pageSetup paperSize="9" firstPageNumber="0" fitToHeight="100" orientation="landscape" horizontalDpi="300" verticalDpi="300"/>
  <headerFooter alignWithMargins="0">
    <oddFooter>&amp;C&amp;"Arial CE,Bežné"&amp;8Strana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61"/>
  <sheetViews>
    <sheetView showGridLines="0" tabSelected="1" workbookViewId="0">
      <selection activeCell="D155" sqref="D155"/>
    </sheetView>
  </sheetViews>
  <sheetFormatPr defaultColWidth="7.140625" defaultRowHeight="11.25"/>
  <cols>
    <col min="1" max="3" width="7.140625" style="1"/>
    <col min="4" max="4" width="47.140625" style="1" customWidth="1"/>
    <col min="5" max="7" width="7.140625" style="1"/>
    <col min="8" max="8" width="10" style="1" customWidth="1"/>
    <col min="9" max="9" width="9.85546875" style="1" customWidth="1"/>
    <col min="10" max="10" width="11.140625" style="1" customWidth="1"/>
    <col min="11" max="16384" width="7.140625" style="1"/>
  </cols>
  <sheetData>
    <row r="1" spans="1:10" ht="12.75">
      <c r="A1" s="330" t="s">
        <v>412</v>
      </c>
      <c r="B1" s="330"/>
      <c r="C1" s="330"/>
      <c r="D1" s="330"/>
      <c r="E1" s="330"/>
      <c r="F1" s="330"/>
      <c r="G1" s="330"/>
      <c r="H1" s="330"/>
      <c r="I1" s="259"/>
      <c r="J1" s="259"/>
    </row>
    <row r="2" spans="1:10" ht="38.25">
      <c r="A2" s="260" t="s">
        <v>413</v>
      </c>
      <c r="B2" s="261" t="s">
        <v>414</v>
      </c>
      <c r="C2" s="262" t="s">
        <v>415</v>
      </c>
      <c r="D2" s="263" t="s">
        <v>416</v>
      </c>
      <c r="E2" s="264" t="s">
        <v>105</v>
      </c>
      <c r="F2" s="265" t="s">
        <v>106</v>
      </c>
      <c r="G2" s="266" t="s">
        <v>417</v>
      </c>
      <c r="H2" s="266" t="s">
        <v>418</v>
      </c>
      <c r="I2" s="266" t="s">
        <v>419</v>
      </c>
      <c r="J2" s="267" t="s">
        <v>420</v>
      </c>
    </row>
    <row r="3" spans="1:10" ht="12.75">
      <c r="A3" s="268"/>
      <c r="B3" s="269"/>
      <c r="C3" s="270"/>
      <c r="D3" s="271" t="s">
        <v>421</v>
      </c>
      <c r="E3" s="270"/>
      <c r="F3" s="272"/>
      <c r="G3" s="273" t="s">
        <v>422</v>
      </c>
      <c r="H3" s="274">
        <f>SUM(H6:H159)</f>
        <v>0</v>
      </c>
      <c r="I3" s="274">
        <f>SUM(I4:I159)</f>
        <v>0</v>
      </c>
      <c r="J3" s="275">
        <f>H3+I3</f>
        <v>0</v>
      </c>
    </row>
    <row r="4" spans="1:10" ht="12.75">
      <c r="A4" s="276"/>
      <c r="B4" s="277"/>
      <c r="C4" s="278"/>
      <c r="D4" s="279"/>
      <c r="E4" s="278"/>
      <c r="F4" s="280"/>
      <c r="G4" s="281"/>
      <c r="H4" s="259"/>
      <c r="I4" s="259"/>
      <c r="J4" s="282"/>
    </row>
    <row r="5" spans="1:10" ht="12.75">
      <c r="A5" s="276"/>
      <c r="B5" s="277"/>
      <c r="C5" s="278"/>
      <c r="D5" s="283" t="s">
        <v>423</v>
      </c>
      <c r="E5" s="278"/>
      <c r="F5" s="280"/>
      <c r="G5" s="281"/>
      <c r="H5" s="259"/>
      <c r="I5" s="259"/>
      <c r="J5" s="282"/>
    </row>
    <row r="6" spans="1:10" ht="12.75">
      <c r="A6" s="284" t="s">
        <v>213</v>
      </c>
      <c r="B6" s="284" t="s">
        <v>424</v>
      </c>
      <c r="C6" s="284" t="s">
        <v>425</v>
      </c>
      <c r="D6" s="285" t="s">
        <v>426</v>
      </c>
      <c r="E6" s="277" t="s">
        <v>170</v>
      </c>
      <c r="F6" s="286">
        <v>1</v>
      </c>
      <c r="G6" s="287"/>
      <c r="H6" s="286"/>
      <c r="I6" s="286">
        <f t="shared" ref="I6:I11" si="0">G6*F6</f>
        <v>0</v>
      </c>
      <c r="J6" s="282"/>
    </row>
    <row r="7" spans="1:10" ht="12.75">
      <c r="A7" s="284" t="s">
        <v>213</v>
      </c>
      <c r="B7" s="284" t="s">
        <v>424</v>
      </c>
      <c r="C7" s="284" t="s">
        <v>425</v>
      </c>
      <c r="D7" s="288" t="s">
        <v>427</v>
      </c>
      <c r="E7" s="277" t="s">
        <v>327</v>
      </c>
      <c r="F7" s="286">
        <v>10</v>
      </c>
      <c r="G7" s="287"/>
      <c r="H7" s="286"/>
      <c r="I7" s="286">
        <f t="shared" si="0"/>
        <v>0</v>
      </c>
      <c r="J7" s="282"/>
    </row>
    <row r="8" spans="1:10" ht="24.6" customHeight="1">
      <c r="A8" s="284" t="s">
        <v>213</v>
      </c>
      <c r="B8" s="284" t="s">
        <v>424</v>
      </c>
      <c r="C8" s="284" t="s">
        <v>425</v>
      </c>
      <c r="D8" s="289" t="s">
        <v>428</v>
      </c>
      <c r="E8" s="277" t="s">
        <v>327</v>
      </c>
      <c r="F8" s="286">
        <v>5</v>
      </c>
      <c r="G8" s="287"/>
      <c r="H8" s="286"/>
      <c r="I8" s="286">
        <f t="shared" si="0"/>
        <v>0</v>
      </c>
      <c r="J8" s="282"/>
    </row>
    <row r="9" spans="1:10" ht="20.25" customHeight="1">
      <c r="A9" s="284" t="s">
        <v>213</v>
      </c>
      <c r="B9" s="284" t="s">
        <v>424</v>
      </c>
      <c r="C9" s="284" t="s">
        <v>425</v>
      </c>
      <c r="D9" s="289" t="s">
        <v>429</v>
      </c>
      <c r="E9" s="277" t="s">
        <v>327</v>
      </c>
      <c r="F9" s="286">
        <v>2</v>
      </c>
      <c r="G9" s="287"/>
      <c r="H9" s="286"/>
      <c r="I9" s="286">
        <f t="shared" si="0"/>
        <v>0</v>
      </c>
      <c r="J9" s="282"/>
    </row>
    <row r="10" spans="1:10" ht="12.75">
      <c r="A10" s="284" t="s">
        <v>213</v>
      </c>
      <c r="B10" s="284" t="s">
        <v>424</v>
      </c>
      <c r="C10" s="284" t="s">
        <v>425</v>
      </c>
      <c r="D10" s="289" t="s">
        <v>430</v>
      </c>
      <c r="E10" s="277" t="s">
        <v>170</v>
      </c>
      <c r="F10" s="286">
        <v>10</v>
      </c>
      <c r="G10" s="287"/>
      <c r="H10" s="286"/>
      <c r="I10" s="286">
        <f t="shared" si="0"/>
        <v>0</v>
      </c>
      <c r="J10" s="282"/>
    </row>
    <row r="11" spans="1:10" ht="12.75">
      <c r="A11" s="284" t="s">
        <v>213</v>
      </c>
      <c r="B11" s="284" t="s">
        <v>424</v>
      </c>
      <c r="C11" s="284" t="s">
        <v>425</v>
      </c>
      <c r="D11" s="288" t="s">
        <v>431</v>
      </c>
      <c r="E11" s="277" t="s">
        <v>170</v>
      </c>
      <c r="F11" s="286">
        <v>1</v>
      </c>
      <c r="G11" s="287"/>
      <c r="H11" s="286"/>
      <c r="I11" s="286">
        <f t="shared" si="0"/>
        <v>0</v>
      </c>
      <c r="J11" s="282"/>
    </row>
    <row r="12" spans="1:10" ht="12.75">
      <c r="A12" s="276"/>
      <c r="B12" s="277"/>
      <c r="C12" s="278"/>
      <c r="D12" s="290"/>
      <c r="E12" s="278"/>
      <c r="F12" s="280"/>
      <c r="G12" s="281"/>
      <c r="H12" s="286"/>
      <c r="I12" s="286"/>
      <c r="J12" s="282"/>
    </row>
    <row r="13" spans="1:10" ht="12.75">
      <c r="A13" s="276" t="s">
        <v>120</v>
      </c>
      <c r="B13" s="277" t="s">
        <v>432</v>
      </c>
      <c r="C13" s="284" t="s">
        <v>425</v>
      </c>
      <c r="D13" s="288" t="s">
        <v>426</v>
      </c>
      <c r="E13" s="277" t="s">
        <v>170</v>
      </c>
      <c r="F13" s="286">
        <v>1</v>
      </c>
      <c r="G13" s="287"/>
      <c r="H13" s="286">
        <f t="shared" ref="H13:H19" si="1">G13*F13</f>
        <v>0</v>
      </c>
      <c r="I13" s="286"/>
      <c r="J13" s="282"/>
    </row>
    <row r="14" spans="1:10" ht="12.75">
      <c r="A14" s="276" t="s">
        <v>120</v>
      </c>
      <c r="B14" s="277" t="s">
        <v>432</v>
      </c>
      <c r="C14" s="284" t="s">
        <v>425</v>
      </c>
      <c r="D14" s="288" t="s">
        <v>427</v>
      </c>
      <c r="E14" s="277" t="s">
        <v>327</v>
      </c>
      <c r="F14" s="286">
        <v>10</v>
      </c>
      <c r="G14" s="287"/>
      <c r="H14" s="286">
        <f t="shared" si="1"/>
        <v>0</v>
      </c>
      <c r="I14" s="286"/>
      <c r="J14" s="282"/>
    </row>
    <row r="15" spans="1:10" ht="22.5">
      <c r="A15" s="276" t="s">
        <v>120</v>
      </c>
      <c r="B15" s="277" t="s">
        <v>432</v>
      </c>
      <c r="C15" s="284" t="s">
        <v>425</v>
      </c>
      <c r="D15" s="291" t="s">
        <v>433</v>
      </c>
      <c r="E15" s="277" t="s">
        <v>327</v>
      </c>
      <c r="F15" s="286">
        <v>5</v>
      </c>
      <c r="G15" s="287"/>
      <c r="H15" s="286">
        <f t="shared" si="1"/>
        <v>0</v>
      </c>
      <c r="I15" s="286"/>
      <c r="J15" s="282"/>
    </row>
    <row r="16" spans="1:10" ht="22.5">
      <c r="A16" s="276" t="s">
        <v>120</v>
      </c>
      <c r="B16" s="277" t="s">
        <v>432</v>
      </c>
      <c r="C16" s="284" t="s">
        <v>425</v>
      </c>
      <c r="D16" s="291" t="s">
        <v>434</v>
      </c>
      <c r="E16" s="277" t="s">
        <v>327</v>
      </c>
      <c r="F16" s="286">
        <v>2</v>
      </c>
      <c r="G16" s="287"/>
      <c r="H16" s="286">
        <f t="shared" si="1"/>
        <v>0</v>
      </c>
      <c r="I16" s="259"/>
      <c r="J16" s="282"/>
    </row>
    <row r="17" spans="1:10" ht="12.75">
      <c r="A17" s="276" t="s">
        <v>120</v>
      </c>
      <c r="B17" s="277" t="s">
        <v>432</v>
      </c>
      <c r="C17" s="284" t="s">
        <v>425</v>
      </c>
      <c r="D17" s="291" t="s">
        <v>430</v>
      </c>
      <c r="E17" s="277" t="s">
        <v>170</v>
      </c>
      <c r="F17" s="286">
        <v>10</v>
      </c>
      <c r="G17" s="287"/>
      <c r="H17" s="286">
        <f t="shared" si="1"/>
        <v>0</v>
      </c>
      <c r="I17" s="259"/>
      <c r="J17" s="282"/>
    </row>
    <row r="18" spans="1:10" ht="12.75">
      <c r="A18" s="276" t="s">
        <v>120</v>
      </c>
      <c r="B18" s="277" t="s">
        <v>432</v>
      </c>
      <c r="C18" s="284" t="s">
        <v>425</v>
      </c>
      <c r="D18" s="285" t="s">
        <v>431</v>
      </c>
      <c r="E18" s="277" t="s">
        <v>170</v>
      </c>
      <c r="F18" s="286">
        <v>1</v>
      </c>
      <c r="G18" s="287"/>
      <c r="H18" s="286">
        <f t="shared" si="1"/>
        <v>0</v>
      </c>
      <c r="I18" s="259"/>
      <c r="J18" s="282"/>
    </row>
    <row r="19" spans="1:10" ht="22.5">
      <c r="A19" s="292" t="s">
        <v>120</v>
      </c>
      <c r="B19" s="292" t="s">
        <v>432</v>
      </c>
      <c r="C19" s="284" t="s">
        <v>425</v>
      </c>
      <c r="D19" s="279" t="s">
        <v>435</v>
      </c>
      <c r="E19" s="277" t="s">
        <v>170</v>
      </c>
      <c r="F19" s="293">
        <v>10</v>
      </c>
      <c r="G19" s="287"/>
      <c r="H19" s="286">
        <f t="shared" si="1"/>
        <v>0</v>
      </c>
      <c r="I19" s="259"/>
      <c r="J19" s="282"/>
    </row>
    <row r="20" spans="1:10" ht="12.75">
      <c r="A20" s="276"/>
      <c r="B20" s="277"/>
      <c r="C20" s="278"/>
      <c r="D20" s="259"/>
      <c r="E20" s="278"/>
      <c r="F20" s="280"/>
      <c r="G20" s="281"/>
      <c r="H20" s="286"/>
      <c r="I20" s="286"/>
      <c r="J20" s="282"/>
    </row>
    <row r="21" spans="1:10" ht="12.75">
      <c r="A21" s="276"/>
      <c r="B21" s="277"/>
      <c r="C21" s="278"/>
      <c r="D21" s="283" t="s">
        <v>436</v>
      </c>
      <c r="E21" s="278"/>
      <c r="F21" s="280"/>
      <c r="G21" s="287"/>
      <c r="H21" s="286"/>
      <c r="I21" s="259"/>
      <c r="J21" s="282"/>
    </row>
    <row r="22" spans="1:10" ht="20.85" customHeight="1">
      <c r="A22" s="284" t="s">
        <v>213</v>
      </c>
      <c r="B22" s="284" t="s">
        <v>424</v>
      </c>
      <c r="C22" s="284" t="s">
        <v>437</v>
      </c>
      <c r="D22" s="294" t="s">
        <v>438</v>
      </c>
      <c r="E22" s="277" t="s">
        <v>170</v>
      </c>
      <c r="F22" s="286">
        <v>1</v>
      </c>
      <c r="G22" s="287"/>
      <c r="H22" s="286"/>
      <c r="I22" s="286">
        <f t="shared" ref="I22:I34" si="2">G22*F22</f>
        <v>0</v>
      </c>
      <c r="J22" s="282"/>
    </row>
    <row r="23" spans="1:10" ht="12.75">
      <c r="A23" s="284" t="s">
        <v>213</v>
      </c>
      <c r="B23" s="284" t="s">
        <v>424</v>
      </c>
      <c r="C23" s="284" t="s">
        <v>437</v>
      </c>
      <c r="D23" s="285" t="s">
        <v>439</v>
      </c>
      <c r="E23" s="277" t="s">
        <v>170</v>
      </c>
      <c r="F23" s="286">
        <v>4</v>
      </c>
      <c r="G23" s="287"/>
      <c r="H23" s="286"/>
      <c r="I23" s="286">
        <f t="shared" si="2"/>
        <v>0</v>
      </c>
      <c r="J23" s="282"/>
    </row>
    <row r="24" spans="1:10" ht="12.75">
      <c r="A24" s="284" t="s">
        <v>213</v>
      </c>
      <c r="B24" s="284" t="s">
        <v>424</v>
      </c>
      <c r="C24" s="284" t="s">
        <v>437</v>
      </c>
      <c r="D24" s="285" t="s">
        <v>440</v>
      </c>
      <c r="E24" s="277" t="s">
        <v>170</v>
      </c>
      <c r="F24" s="286">
        <v>1</v>
      </c>
      <c r="G24" s="287"/>
      <c r="H24" s="286"/>
      <c r="I24" s="286">
        <f t="shared" si="2"/>
        <v>0</v>
      </c>
      <c r="J24" s="282"/>
    </row>
    <row r="25" spans="1:10" ht="12.75">
      <c r="A25" s="284" t="s">
        <v>213</v>
      </c>
      <c r="B25" s="284" t="s">
        <v>424</v>
      </c>
      <c r="C25" s="284" t="s">
        <v>437</v>
      </c>
      <c r="D25" s="285" t="s">
        <v>441</v>
      </c>
      <c r="E25" s="277" t="s">
        <v>170</v>
      </c>
      <c r="F25" s="286">
        <v>1</v>
      </c>
      <c r="G25" s="287"/>
      <c r="H25" s="286"/>
      <c r="I25" s="286">
        <f t="shared" si="2"/>
        <v>0</v>
      </c>
      <c r="J25" s="282"/>
    </row>
    <row r="26" spans="1:10" ht="12.75">
      <c r="A26" s="284" t="s">
        <v>213</v>
      </c>
      <c r="B26" s="284" t="s">
        <v>424</v>
      </c>
      <c r="C26" s="284" t="s">
        <v>437</v>
      </c>
      <c r="D26" s="285" t="s">
        <v>431</v>
      </c>
      <c r="E26" s="277" t="s">
        <v>170</v>
      </c>
      <c r="F26" s="286">
        <v>1</v>
      </c>
      <c r="G26" s="287"/>
      <c r="H26" s="286"/>
      <c r="I26" s="286">
        <f t="shared" si="2"/>
        <v>0</v>
      </c>
      <c r="J26" s="282"/>
    </row>
    <row r="27" spans="1:10" ht="12.75">
      <c r="A27" s="284" t="s">
        <v>213</v>
      </c>
      <c r="B27" s="284" t="s">
        <v>424</v>
      </c>
      <c r="C27" s="284" t="s">
        <v>437</v>
      </c>
      <c r="D27" s="285" t="s">
        <v>442</v>
      </c>
      <c r="E27" s="277" t="s">
        <v>170</v>
      </c>
      <c r="F27" s="286">
        <v>10</v>
      </c>
      <c r="G27" s="287"/>
      <c r="H27" s="286"/>
      <c r="I27" s="286">
        <f t="shared" si="2"/>
        <v>0</v>
      </c>
      <c r="J27" s="282"/>
    </row>
    <row r="28" spans="1:10" ht="12.75">
      <c r="A28" s="284" t="s">
        <v>213</v>
      </c>
      <c r="B28" s="284" t="s">
        <v>424</v>
      </c>
      <c r="C28" s="284" t="s">
        <v>437</v>
      </c>
      <c r="D28" s="285" t="s">
        <v>443</v>
      </c>
      <c r="E28" s="277" t="s">
        <v>170</v>
      </c>
      <c r="F28" s="286">
        <v>1</v>
      </c>
      <c r="G28" s="287"/>
      <c r="H28" s="286"/>
      <c r="I28" s="286">
        <f t="shared" si="2"/>
        <v>0</v>
      </c>
      <c r="J28" s="282"/>
    </row>
    <row r="29" spans="1:10" ht="12.75">
      <c r="A29" s="284" t="s">
        <v>213</v>
      </c>
      <c r="B29" s="284" t="s">
        <v>424</v>
      </c>
      <c r="C29" s="284" t="s">
        <v>437</v>
      </c>
      <c r="D29" s="285" t="s">
        <v>444</v>
      </c>
      <c r="E29" s="277" t="s">
        <v>170</v>
      </c>
      <c r="F29" s="286">
        <v>1</v>
      </c>
      <c r="G29" s="287"/>
      <c r="H29" s="286"/>
      <c r="I29" s="286">
        <f t="shared" si="2"/>
        <v>0</v>
      </c>
      <c r="J29" s="282"/>
    </row>
    <row r="30" spans="1:10" ht="12.75">
      <c r="A30" s="284" t="s">
        <v>213</v>
      </c>
      <c r="B30" s="284" t="s">
        <v>424</v>
      </c>
      <c r="C30" s="284" t="s">
        <v>437</v>
      </c>
      <c r="D30" s="285" t="s">
        <v>445</v>
      </c>
      <c r="E30" s="277" t="s">
        <v>170</v>
      </c>
      <c r="F30" s="286">
        <v>3</v>
      </c>
      <c r="G30" s="287"/>
      <c r="H30" s="286"/>
      <c r="I30" s="286">
        <f t="shared" si="2"/>
        <v>0</v>
      </c>
      <c r="J30" s="282"/>
    </row>
    <row r="31" spans="1:10" ht="22.5">
      <c r="A31" s="284" t="s">
        <v>213</v>
      </c>
      <c r="B31" s="284" t="s">
        <v>424</v>
      </c>
      <c r="C31" s="284" t="s">
        <v>437</v>
      </c>
      <c r="D31" s="294" t="s">
        <v>446</v>
      </c>
      <c r="E31" s="277" t="s">
        <v>170</v>
      </c>
      <c r="F31" s="286">
        <v>1</v>
      </c>
      <c r="G31" s="287"/>
      <c r="H31" s="286"/>
      <c r="I31" s="286">
        <f t="shared" si="2"/>
        <v>0</v>
      </c>
      <c r="J31" s="282"/>
    </row>
    <row r="32" spans="1:10" ht="12.75">
      <c r="A32" s="284" t="s">
        <v>213</v>
      </c>
      <c r="B32" s="284" t="s">
        <v>424</v>
      </c>
      <c r="C32" s="284" t="s">
        <v>437</v>
      </c>
      <c r="D32" s="285" t="s">
        <v>447</v>
      </c>
      <c r="E32" s="277" t="s">
        <v>170</v>
      </c>
      <c r="F32" s="286">
        <v>6</v>
      </c>
      <c r="G32" s="287"/>
      <c r="H32" s="286"/>
      <c r="I32" s="286">
        <f t="shared" si="2"/>
        <v>0</v>
      </c>
      <c r="J32" s="282"/>
    </row>
    <row r="33" spans="1:10" ht="12.75">
      <c r="A33" s="284" t="s">
        <v>213</v>
      </c>
      <c r="B33" s="284" t="s">
        <v>424</v>
      </c>
      <c r="C33" s="284" t="s">
        <v>437</v>
      </c>
      <c r="D33" s="285" t="s">
        <v>448</v>
      </c>
      <c r="E33" s="277" t="s">
        <v>170</v>
      </c>
      <c r="F33" s="286">
        <v>6</v>
      </c>
      <c r="G33" s="287"/>
      <c r="H33" s="286"/>
      <c r="I33" s="286">
        <f t="shared" si="2"/>
        <v>0</v>
      </c>
      <c r="J33" s="282"/>
    </row>
    <row r="34" spans="1:10" ht="22.5">
      <c r="A34" s="284" t="s">
        <v>213</v>
      </c>
      <c r="B34" s="284" t="s">
        <v>424</v>
      </c>
      <c r="C34" s="284" t="s">
        <v>437</v>
      </c>
      <c r="D34" s="294" t="s">
        <v>449</v>
      </c>
      <c r="E34" s="277" t="s">
        <v>170</v>
      </c>
      <c r="F34" s="286">
        <v>2</v>
      </c>
      <c r="G34" s="287"/>
      <c r="H34" s="286"/>
      <c r="I34" s="286">
        <f t="shared" si="2"/>
        <v>0</v>
      </c>
      <c r="J34" s="282"/>
    </row>
    <row r="35" spans="1:10" ht="12.75">
      <c r="A35" s="276"/>
      <c r="B35" s="277"/>
      <c r="C35" s="278"/>
      <c r="D35" s="295"/>
      <c r="E35" s="278"/>
      <c r="F35" s="280"/>
      <c r="G35" s="287"/>
      <c r="H35" s="286"/>
      <c r="I35" s="259"/>
      <c r="J35" s="282"/>
    </row>
    <row r="36" spans="1:10" ht="22.5">
      <c r="A36" s="284" t="s">
        <v>120</v>
      </c>
      <c r="B36" s="284" t="s">
        <v>432</v>
      </c>
      <c r="C36" s="284" t="s">
        <v>437</v>
      </c>
      <c r="D36" s="294" t="s">
        <v>450</v>
      </c>
      <c r="E36" s="277" t="s">
        <v>170</v>
      </c>
      <c r="F36" s="286">
        <v>1</v>
      </c>
      <c r="G36" s="287"/>
      <c r="H36" s="286">
        <f t="shared" ref="H36:H48" si="3">G36*F36</f>
        <v>0</v>
      </c>
      <c r="I36" s="259"/>
      <c r="J36" s="282"/>
    </row>
    <row r="37" spans="1:10" ht="12.75">
      <c r="A37" s="284" t="s">
        <v>120</v>
      </c>
      <c r="B37" s="284" t="s">
        <v>432</v>
      </c>
      <c r="C37" s="284" t="s">
        <v>437</v>
      </c>
      <c r="D37" s="294" t="s">
        <v>439</v>
      </c>
      <c r="E37" s="277" t="s">
        <v>170</v>
      </c>
      <c r="F37" s="286">
        <v>4</v>
      </c>
      <c r="G37" s="287"/>
      <c r="H37" s="286">
        <f t="shared" si="3"/>
        <v>0</v>
      </c>
      <c r="I37" s="259"/>
      <c r="J37" s="282"/>
    </row>
    <row r="38" spans="1:10" ht="12.75">
      <c r="A38" s="284" t="s">
        <v>120</v>
      </c>
      <c r="B38" s="284" t="s">
        <v>432</v>
      </c>
      <c r="C38" s="284" t="s">
        <v>437</v>
      </c>
      <c r="D38" s="285" t="s">
        <v>440</v>
      </c>
      <c r="E38" s="277" t="s">
        <v>170</v>
      </c>
      <c r="F38" s="286">
        <v>1</v>
      </c>
      <c r="G38" s="287"/>
      <c r="H38" s="286">
        <f t="shared" si="3"/>
        <v>0</v>
      </c>
      <c r="I38" s="259"/>
      <c r="J38" s="282"/>
    </row>
    <row r="39" spans="1:10" ht="12.75">
      <c r="A39" s="284" t="s">
        <v>120</v>
      </c>
      <c r="B39" s="284" t="s">
        <v>432</v>
      </c>
      <c r="C39" s="284" t="s">
        <v>437</v>
      </c>
      <c r="D39" s="285" t="s">
        <v>441</v>
      </c>
      <c r="E39" s="277" t="s">
        <v>170</v>
      </c>
      <c r="F39" s="286">
        <v>1</v>
      </c>
      <c r="G39" s="287"/>
      <c r="H39" s="286">
        <f t="shared" si="3"/>
        <v>0</v>
      </c>
      <c r="I39" s="259"/>
      <c r="J39" s="282"/>
    </row>
    <row r="40" spans="1:10" ht="12.75">
      <c r="A40" s="284" t="s">
        <v>120</v>
      </c>
      <c r="B40" s="284" t="s">
        <v>432</v>
      </c>
      <c r="C40" s="284" t="s">
        <v>437</v>
      </c>
      <c r="D40" s="285" t="s">
        <v>431</v>
      </c>
      <c r="E40" s="277" t="s">
        <v>170</v>
      </c>
      <c r="F40" s="286">
        <v>1</v>
      </c>
      <c r="G40" s="287"/>
      <c r="H40" s="286">
        <f t="shared" si="3"/>
        <v>0</v>
      </c>
      <c r="I40" s="259"/>
      <c r="J40" s="282"/>
    </row>
    <row r="41" spans="1:10" ht="12.75">
      <c r="A41" s="284" t="s">
        <v>120</v>
      </c>
      <c r="B41" s="284" t="s">
        <v>432</v>
      </c>
      <c r="C41" s="284" t="s">
        <v>437</v>
      </c>
      <c r="D41" s="285" t="s">
        <v>442</v>
      </c>
      <c r="E41" s="277" t="s">
        <v>170</v>
      </c>
      <c r="F41" s="286">
        <v>10</v>
      </c>
      <c r="G41" s="287"/>
      <c r="H41" s="286">
        <f t="shared" si="3"/>
        <v>0</v>
      </c>
      <c r="I41" s="259"/>
      <c r="J41" s="282"/>
    </row>
    <row r="42" spans="1:10" ht="12.75">
      <c r="A42" s="284" t="s">
        <v>120</v>
      </c>
      <c r="B42" s="284" t="s">
        <v>432</v>
      </c>
      <c r="C42" s="284" t="s">
        <v>437</v>
      </c>
      <c r="D42" s="285" t="s">
        <v>443</v>
      </c>
      <c r="E42" s="277" t="s">
        <v>170</v>
      </c>
      <c r="F42" s="286">
        <v>1</v>
      </c>
      <c r="G42" s="287"/>
      <c r="H42" s="286">
        <f t="shared" si="3"/>
        <v>0</v>
      </c>
      <c r="I42" s="259"/>
      <c r="J42" s="282"/>
    </row>
    <row r="43" spans="1:10" ht="12.75">
      <c r="A43" s="284" t="s">
        <v>120</v>
      </c>
      <c r="B43" s="284" t="s">
        <v>432</v>
      </c>
      <c r="C43" s="284" t="s">
        <v>437</v>
      </c>
      <c r="D43" s="285" t="s">
        <v>451</v>
      </c>
      <c r="E43" s="277" t="s">
        <v>170</v>
      </c>
      <c r="F43" s="286">
        <v>1</v>
      </c>
      <c r="G43" s="287"/>
      <c r="H43" s="286">
        <f t="shared" si="3"/>
        <v>0</v>
      </c>
      <c r="I43" s="259"/>
      <c r="J43" s="282"/>
    </row>
    <row r="44" spans="1:10" ht="12.75">
      <c r="A44" s="284" t="s">
        <v>120</v>
      </c>
      <c r="B44" s="284" t="s">
        <v>432</v>
      </c>
      <c r="C44" s="284" t="s">
        <v>437</v>
      </c>
      <c r="D44" s="285" t="s">
        <v>452</v>
      </c>
      <c r="E44" s="277" t="s">
        <v>170</v>
      </c>
      <c r="F44" s="286">
        <v>3</v>
      </c>
      <c r="G44" s="287"/>
      <c r="H44" s="286">
        <f t="shared" si="3"/>
        <v>0</v>
      </c>
      <c r="I44" s="259"/>
      <c r="J44" s="282"/>
    </row>
    <row r="45" spans="1:10" ht="22.5">
      <c r="A45" s="284" t="s">
        <v>120</v>
      </c>
      <c r="B45" s="284" t="s">
        <v>432</v>
      </c>
      <c r="C45" s="284" t="s">
        <v>437</v>
      </c>
      <c r="D45" s="294" t="s">
        <v>446</v>
      </c>
      <c r="E45" s="277" t="s">
        <v>170</v>
      </c>
      <c r="F45" s="286">
        <v>1</v>
      </c>
      <c r="G45" s="287"/>
      <c r="H45" s="286">
        <f t="shared" si="3"/>
        <v>0</v>
      </c>
      <c r="I45" s="259"/>
      <c r="J45" s="282"/>
    </row>
    <row r="46" spans="1:10" ht="12.75">
      <c r="A46" s="284" t="s">
        <v>120</v>
      </c>
      <c r="B46" s="284" t="s">
        <v>432</v>
      </c>
      <c r="C46" s="284" t="s">
        <v>437</v>
      </c>
      <c r="D46" s="285" t="s">
        <v>447</v>
      </c>
      <c r="E46" s="277" t="s">
        <v>170</v>
      </c>
      <c r="F46" s="286">
        <v>6</v>
      </c>
      <c r="G46" s="287"/>
      <c r="H46" s="286">
        <f t="shared" si="3"/>
        <v>0</v>
      </c>
      <c r="I46" s="259"/>
      <c r="J46" s="282"/>
    </row>
    <row r="47" spans="1:10" ht="12.75">
      <c r="A47" s="284" t="s">
        <v>120</v>
      </c>
      <c r="B47" s="284" t="s">
        <v>432</v>
      </c>
      <c r="C47" s="284" t="s">
        <v>437</v>
      </c>
      <c r="D47" s="285" t="s">
        <v>453</v>
      </c>
      <c r="E47" s="277" t="s">
        <v>170</v>
      </c>
      <c r="F47" s="286">
        <v>6</v>
      </c>
      <c r="G47" s="287"/>
      <c r="H47" s="286">
        <f t="shared" si="3"/>
        <v>0</v>
      </c>
      <c r="I47" s="259"/>
      <c r="J47" s="282"/>
    </row>
    <row r="48" spans="1:10" ht="22.5">
      <c r="A48" s="284" t="s">
        <v>120</v>
      </c>
      <c r="B48" s="276" t="s">
        <v>432</v>
      </c>
      <c r="C48" s="284" t="s">
        <v>437</v>
      </c>
      <c r="D48" s="294" t="s">
        <v>454</v>
      </c>
      <c r="E48" s="277" t="s">
        <v>170</v>
      </c>
      <c r="F48" s="286">
        <v>2</v>
      </c>
      <c r="G48" s="287"/>
      <c r="H48" s="286">
        <f t="shared" si="3"/>
        <v>0</v>
      </c>
      <c r="I48" s="259"/>
      <c r="J48" s="282"/>
    </row>
    <row r="49" spans="1:10" ht="12.75">
      <c r="A49" s="276"/>
      <c r="B49" s="276"/>
      <c r="C49" s="278"/>
      <c r="D49" s="295"/>
      <c r="E49" s="278"/>
      <c r="F49" s="280"/>
      <c r="G49" s="281"/>
      <c r="H49" s="259"/>
      <c r="I49" s="259"/>
      <c r="J49" s="282"/>
    </row>
    <row r="50" spans="1:10" ht="12.75">
      <c r="A50" s="276"/>
      <c r="B50" s="276"/>
      <c r="C50" s="278"/>
      <c r="D50" s="283" t="s">
        <v>455</v>
      </c>
      <c r="E50" s="278"/>
      <c r="F50" s="280"/>
      <c r="G50" s="281"/>
      <c r="H50" s="259"/>
      <c r="I50" s="259"/>
      <c r="J50" s="282"/>
    </row>
    <row r="51" spans="1:10" ht="22.5">
      <c r="A51" s="284" t="s">
        <v>213</v>
      </c>
      <c r="B51" s="284" t="s">
        <v>424</v>
      </c>
      <c r="C51" s="284" t="s">
        <v>456</v>
      </c>
      <c r="D51" s="285" t="s">
        <v>457</v>
      </c>
      <c r="E51" s="277" t="s">
        <v>170</v>
      </c>
      <c r="F51" s="286">
        <v>7</v>
      </c>
      <c r="G51" s="287"/>
      <c r="H51" s="286"/>
      <c r="I51" s="286">
        <f>G51*F51</f>
        <v>0</v>
      </c>
      <c r="J51" s="282"/>
    </row>
    <row r="52" spans="1:10" ht="22.5">
      <c r="A52" s="284" t="s">
        <v>213</v>
      </c>
      <c r="B52" s="284" t="s">
        <v>424</v>
      </c>
      <c r="C52" s="284" t="s">
        <v>456</v>
      </c>
      <c r="D52" s="294" t="s">
        <v>458</v>
      </c>
      <c r="E52" s="277" t="s">
        <v>170</v>
      </c>
      <c r="F52" s="286">
        <v>9</v>
      </c>
      <c r="G52" s="287"/>
      <c r="H52" s="286"/>
      <c r="I52" s="286">
        <f>G52*F52</f>
        <v>0</v>
      </c>
      <c r="J52" s="282"/>
    </row>
    <row r="53" spans="1:10" ht="22.5">
      <c r="A53" s="284" t="s">
        <v>213</v>
      </c>
      <c r="B53" s="284" t="s">
        <v>424</v>
      </c>
      <c r="C53" s="284" t="s">
        <v>456</v>
      </c>
      <c r="D53" s="294" t="s">
        <v>459</v>
      </c>
      <c r="E53" s="277" t="s">
        <v>327</v>
      </c>
      <c r="F53" s="286">
        <v>280</v>
      </c>
      <c r="G53" s="287"/>
      <c r="H53" s="286"/>
      <c r="I53" s="286">
        <f>G53*F53</f>
        <v>0</v>
      </c>
      <c r="J53" s="282"/>
    </row>
    <row r="54" spans="1:10" ht="22.5">
      <c r="A54" s="284" t="s">
        <v>213</v>
      </c>
      <c r="B54" s="284" t="s">
        <v>424</v>
      </c>
      <c r="C54" s="284" t="s">
        <v>456</v>
      </c>
      <c r="D54" s="285" t="s">
        <v>460</v>
      </c>
      <c r="E54" s="277" t="s">
        <v>327</v>
      </c>
      <c r="F54" s="286">
        <v>150</v>
      </c>
      <c r="G54" s="287"/>
      <c r="H54" s="286"/>
      <c r="I54" s="286">
        <f>G54*F54</f>
        <v>0</v>
      </c>
      <c r="J54" s="282"/>
    </row>
    <row r="55" spans="1:10" ht="12.75">
      <c r="A55" s="276"/>
      <c r="B55" s="8"/>
      <c r="C55" s="278"/>
      <c r="D55" s="285"/>
      <c r="E55" s="278"/>
      <c r="F55" s="280"/>
      <c r="G55" s="281"/>
      <c r="H55" s="259"/>
      <c r="I55" s="259"/>
      <c r="J55" s="282"/>
    </row>
    <row r="56" spans="1:10" ht="22.5">
      <c r="A56" s="276" t="s">
        <v>120</v>
      </c>
      <c r="B56" s="277" t="s">
        <v>432</v>
      </c>
      <c r="C56" s="284" t="s">
        <v>456</v>
      </c>
      <c r="D56" s="285" t="s">
        <v>457</v>
      </c>
      <c r="E56" s="277" t="s">
        <v>170</v>
      </c>
      <c r="F56" s="286">
        <v>7</v>
      </c>
      <c r="G56" s="287"/>
      <c r="H56" s="286">
        <f>G56*F56</f>
        <v>0</v>
      </c>
      <c r="I56" s="259"/>
      <c r="J56" s="282"/>
    </row>
    <row r="57" spans="1:10" ht="22.5">
      <c r="A57" s="276" t="s">
        <v>120</v>
      </c>
      <c r="B57" s="277" t="s">
        <v>432</v>
      </c>
      <c r="C57" s="284" t="s">
        <v>456</v>
      </c>
      <c r="D57" s="294" t="s">
        <v>461</v>
      </c>
      <c r="E57" s="277" t="s">
        <v>170</v>
      </c>
      <c r="F57" s="286">
        <v>9</v>
      </c>
      <c r="G57" s="287"/>
      <c r="H57" s="286">
        <f>G57*F57</f>
        <v>0</v>
      </c>
      <c r="I57" s="259"/>
      <c r="J57" s="282"/>
    </row>
    <row r="58" spans="1:10" ht="22.5">
      <c r="A58" s="276" t="s">
        <v>120</v>
      </c>
      <c r="B58" s="277" t="s">
        <v>432</v>
      </c>
      <c r="C58" s="284" t="s">
        <v>456</v>
      </c>
      <c r="D58" s="294" t="s">
        <v>459</v>
      </c>
      <c r="E58" s="277" t="s">
        <v>327</v>
      </c>
      <c r="F58" s="286">
        <v>280</v>
      </c>
      <c r="G58" s="287"/>
      <c r="H58" s="286">
        <f>G58*F58</f>
        <v>0</v>
      </c>
      <c r="I58" s="259"/>
      <c r="J58" s="282"/>
    </row>
    <row r="59" spans="1:10" ht="22.5">
      <c r="A59" s="276" t="s">
        <v>120</v>
      </c>
      <c r="B59" s="277" t="s">
        <v>432</v>
      </c>
      <c r="C59" s="284" t="s">
        <v>456</v>
      </c>
      <c r="D59" s="285" t="s">
        <v>460</v>
      </c>
      <c r="E59" s="277" t="s">
        <v>327</v>
      </c>
      <c r="F59" s="286">
        <v>150</v>
      </c>
      <c r="G59" s="287"/>
      <c r="H59" s="286">
        <f>G59*F59</f>
        <v>0</v>
      </c>
      <c r="I59" s="259"/>
      <c r="J59" s="282"/>
    </row>
    <row r="60" spans="1:10" ht="22.5">
      <c r="A60" s="292" t="s">
        <v>120</v>
      </c>
      <c r="B60" s="292" t="s">
        <v>432</v>
      </c>
      <c r="C60" s="284" t="s">
        <v>456</v>
      </c>
      <c r="D60" s="279" t="s">
        <v>462</v>
      </c>
      <c r="E60" s="277" t="s">
        <v>170</v>
      </c>
      <c r="F60" s="293">
        <v>200</v>
      </c>
      <c r="G60" s="287"/>
      <c r="H60" s="286">
        <f>G60*F60</f>
        <v>0</v>
      </c>
      <c r="I60" s="259"/>
      <c r="J60" s="282"/>
    </row>
    <row r="61" spans="1:10" ht="12.75">
      <c r="A61" s="292"/>
      <c r="B61" s="296"/>
      <c r="C61" s="284"/>
      <c r="D61" s="279"/>
      <c r="E61" s="277"/>
      <c r="F61" s="293"/>
      <c r="G61" s="287"/>
      <c r="H61" s="286"/>
      <c r="I61" s="259"/>
      <c r="J61" s="282"/>
    </row>
    <row r="62" spans="1:10" ht="12.75">
      <c r="A62" s="276"/>
      <c r="B62" s="277"/>
      <c r="C62" s="278"/>
      <c r="D62" s="283" t="s">
        <v>463</v>
      </c>
      <c r="E62" s="278"/>
      <c r="F62" s="280"/>
      <c r="G62" s="281"/>
      <c r="H62" s="259"/>
      <c r="I62" s="259"/>
      <c r="J62" s="282"/>
    </row>
    <row r="63" spans="1:10" ht="22.5">
      <c r="A63" s="292" t="s">
        <v>213</v>
      </c>
      <c r="B63" s="297" t="s">
        <v>424</v>
      </c>
      <c r="C63" s="298" t="s">
        <v>464</v>
      </c>
      <c r="D63" s="291" t="s">
        <v>465</v>
      </c>
      <c r="E63" s="277" t="s">
        <v>170</v>
      </c>
      <c r="F63" s="286">
        <v>12</v>
      </c>
      <c r="G63" s="287"/>
      <c r="H63" s="286"/>
      <c r="I63" s="286">
        <f>G63*F63</f>
        <v>0</v>
      </c>
      <c r="J63" s="282"/>
    </row>
    <row r="64" spans="1:10" ht="22.5">
      <c r="A64" s="292" t="s">
        <v>213</v>
      </c>
      <c r="B64" s="297" t="s">
        <v>424</v>
      </c>
      <c r="C64" s="298" t="s">
        <v>464</v>
      </c>
      <c r="D64" s="291" t="s">
        <v>466</v>
      </c>
      <c r="E64" s="277" t="s">
        <v>170</v>
      </c>
      <c r="F64" s="299">
        <v>7</v>
      </c>
      <c r="G64" s="287"/>
      <c r="H64" s="286"/>
      <c r="I64" s="286">
        <f>G64*F64</f>
        <v>0</v>
      </c>
      <c r="J64" s="282"/>
    </row>
    <row r="65" spans="1:10" ht="12.75">
      <c r="A65" s="292" t="s">
        <v>213</v>
      </c>
      <c r="B65" s="297" t="s">
        <v>424</v>
      </c>
      <c r="C65" s="298" t="s">
        <v>464</v>
      </c>
      <c r="D65" s="291" t="s">
        <v>467</v>
      </c>
      <c r="E65" s="277" t="s">
        <v>170</v>
      </c>
      <c r="F65" s="286">
        <v>15</v>
      </c>
      <c r="G65" s="287"/>
      <c r="H65" s="286"/>
      <c r="I65" s="286">
        <f>G65*F65</f>
        <v>0</v>
      </c>
      <c r="J65" s="282"/>
    </row>
    <row r="66" spans="1:10" ht="22.5">
      <c r="A66" s="292" t="s">
        <v>213</v>
      </c>
      <c r="B66" s="297" t="s">
        <v>424</v>
      </c>
      <c r="C66" s="298" t="s">
        <v>464</v>
      </c>
      <c r="D66" s="291" t="s">
        <v>468</v>
      </c>
      <c r="E66" s="277" t="s">
        <v>170</v>
      </c>
      <c r="F66" s="299">
        <v>4</v>
      </c>
      <c r="G66" s="287"/>
      <c r="H66" s="286"/>
      <c r="I66" s="286">
        <f>G66*F66</f>
        <v>0</v>
      </c>
      <c r="J66" s="282"/>
    </row>
    <row r="67" spans="1:10" ht="12.75">
      <c r="A67" s="276"/>
      <c r="B67" s="277"/>
      <c r="C67" s="278"/>
      <c r="D67" s="295"/>
      <c r="E67" s="278"/>
      <c r="F67" s="280"/>
      <c r="G67" s="281"/>
      <c r="H67" s="259"/>
      <c r="I67" s="259"/>
      <c r="J67" s="282"/>
    </row>
    <row r="68" spans="1:10" ht="22.5">
      <c r="A68" s="292" t="s">
        <v>120</v>
      </c>
      <c r="B68" s="292" t="s">
        <v>432</v>
      </c>
      <c r="C68" s="298" t="s">
        <v>464</v>
      </c>
      <c r="D68" s="291" t="s">
        <v>465</v>
      </c>
      <c r="E68" s="277" t="s">
        <v>170</v>
      </c>
      <c r="F68" s="286">
        <v>12</v>
      </c>
      <c r="G68" s="287"/>
      <c r="H68" s="286">
        <f>G68*F68</f>
        <v>0</v>
      </c>
      <c r="I68" s="259"/>
      <c r="J68" s="282"/>
    </row>
    <row r="69" spans="1:10" ht="22.5">
      <c r="A69" s="292" t="s">
        <v>120</v>
      </c>
      <c r="B69" s="292" t="s">
        <v>432</v>
      </c>
      <c r="C69" s="298" t="s">
        <v>464</v>
      </c>
      <c r="D69" s="291" t="s">
        <v>466</v>
      </c>
      <c r="E69" s="277" t="s">
        <v>170</v>
      </c>
      <c r="F69" s="299">
        <v>7</v>
      </c>
      <c r="G69" s="287"/>
      <c r="H69" s="286">
        <f>G69*F69</f>
        <v>0</v>
      </c>
      <c r="I69" s="259"/>
      <c r="J69" s="282"/>
    </row>
    <row r="70" spans="1:10" ht="12.75">
      <c r="A70" s="292" t="s">
        <v>120</v>
      </c>
      <c r="B70" s="292" t="s">
        <v>432</v>
      </c>
      <c r="C70" s="298" t="s">
        <v>464</v>
      </c>
      <c r="D70" s="291" t="s">
        <v>467</v>
      </c>
      <c r="E70" s="277" t="s">
        <v>170</v>
      </c>
      <c r="F70" s="286">
        <v>15</v>
      </c>
      <c r="G70" s="287"/>
      <c r="H70" s="286">
        <f>G70*F70</f>
        <v>0</v>
      </c>
      <c r="I70" s="259"/>
      <c r="J70" s="282"/>
    </row>
    <row r="71" spans="1:10" ht="22.5">
      <c r="A71" s="292" t="s">
        <v>120</v>
      </c>
      <c r="B71" s="292" t="s">
        <v>432</v>
      </c>
      <c r="C71" s="298" t="s">
        <v>464</v>
      </c>
      <c r="D71" s="291" t="s">
        <v>468</v>
      </c>
      <c r="E71" s="277" t="s">
        <v>170</v>
      </c>
      <c r="F71" s="299">
        <v>4</v>
      </c>
      <c r="G71" s="287"/>
      <c r="H71" s="286">
        <f>G71*F71</f>
        <v>0</v>
      </c>
      <c r="I71" s="259"/>
      <c r="J71" s="282"/>
    </row>
    <row r="72" spans="1:10" ht="12.75">
      <c r="A72" s="276"/>
      <c r="B72" s="277"/>
      <c r="C72" s="278"/>
      <c r="D72" s="295"/>
      <c r="E72" s="278"/>
      <c r="F72" s="280"/>
      <c r="G72" s="281"/>
      <c r="H72" s="259"/>
      <c r="I72" s="259"/>
      <c r="J72" s="282"/>
    </row>
    <row r="73" spans="1:10" ht="12.75">
      <c r="A73" s="276"/>
      <c r="B73" s="277"/>
      <c r="C73" s="278"/>
      <c r="D73" s="283" t="s">
        <v>469</v>
      </c>
      <c r="E73" s="278"/>
      <c r="F73" s="280"/>
      <c r="G73" s="281"/>
      <c r="H73" s="259"/>
      <c r="I73" s="259"/>
      <c r="J73" s="282"/>
    </row>
    <row r="74" spans="1:10" ht="22.5">
      <c r="A74" s="292" t="s">
        <v>213</v>
      </c>
      <c r="B74" s="297" t="s">
        <v>424</v>
      </c>
      <c r="C74" s="298" t="s">
        <v>464</v>
      </c>
      <c r="D74" s="291" t="s">
        <v>470</v>
      </c>
      <c r="E74" s="277" t="s">
        <v>170</v>
      </c>
      <c r="F74" s="286">
        <v>4</v>
      </c>
      <c r="G74" s="287"/>
      <c r="H74" s="286"/>
      <c r="I74" s="286">
        <f>G74*F74</f>
        <v>0</v>
      </c>
      <c r="J74" s="282"/>
    </row>
    <row r="75" spans="1:10" ht="22.5">
      <c r="A75" s="292" t="s">
        <v>213</v>
      </c>
      <c r="B75" s="297" t="s">
        <v>424</v>
      </c>
      <c r="C75" s="298" t="s">
        <v>464</v>
      </c>
      <c r="D75" s="291" t="s">
        <v>471</v>
      </c>
      <c r="E75" s="277" t="s">
        <v>170</v>
      </c>
      <c r="F75" s="299">
        <v>18</v>
      </c>
      <c r="G75" s="287"/>
      <c r="H75" s="286"/>
      <c r="I75" s="286">
        <f>G75*F75</f>
        <v>0</v>
      </c>
      <c r="J75" s="282"/>
    </row>
    <row r="76" spans="1:10" ht="22.5">
      <c r="A76" s="292" t="s">
        <v>213</v>
      </c>
      <c r="B76" s="297" t="s">
        <v>424</v>
      </c>
      <c r="C76" s="298" t="s">
        <v>464</v>
      </c>
      <c r="D76" s="291" t="s">
        <v>472</v>
      </c>
      <c r="E76" s="277" t="s">
        <v>170</v>
      </c>
      <c r="F76" s="286">
        <v>5</v>
      </c>
      <c r="G76" s="287"/>
      <c r="H76" s="286"/>
      <c r="I76" s="286">
        <f>G76*F76</f>
        <v>0</v>
      </c>
      <c r="J76" s="282"/>
    </row>
    <row r="77" spans="1:10" ht="12.75">
      <c r="A77" s="292" t="s">
        <v>213</v>
      </c>
      <c r="B77" s="297" t="s">
        <v>424</v>
      </c>
      <c r="C77" s="298" t="s">
        <v>464</v>
      </c>
      <c r="D77" s="291" t="s">
        <v>467</v>
      </c>
      <c r="E77" s="277" t="s">
        <v>170</v>
      </c>
      <c r="F77" s="299">
        <v>4</v>
      </c>
      <c r="G77" s="287"/>
      <c r="H77" s="286"/>
      <c r="I77" s="286">
        <f>G77*F77</f>
        <v>0</v>
      </c>
      <c r="J77" s="282"/>
    </row>
    <row r="78" spans="1:10" ht="12.75">
      <c r="A78" s="276"/>
      <c r="B78" s="277"/>
      <c r="C78" s="278"/>
      <c r="D78" s="295"/>
      <c r="E78" s="278"/>
      <c r="F78" s="280"/>
      <c r="G78" s="281"/>
      <c r="H78" s="259"/>
      <c r="I78" s="259"/>
      <c r="J78" s="282"/>
    </row>
    <row r="79" spans="1:10" ht="22.5">
      <c r="A79" s="292" t="s">
        <v>120</v>
      </c>
      <c r="B79" s="292" t="s">
        <v>432</v>
      </c>
      <c r="C79" s="298" t="s">
        <v>464</v>
      </c>
      <c r="D79" s="291" t="s">
        <v>470</v>
      </c>
      <c r="E79" s="277" t="s">
        <v>170</v>
      </c>
      <c r="F79" s="286">
        <v>4</v>
      </c>
      <c r="G79" s="287"/>
      <c r="H79" s="286">
        <f>G79*F79</f>
        <v>0</v>
      </c>
      <c r="I79" s="259"/>
      <c r="J79" s="282"/>
    </row>
    <row r="80" spans="1:10" ht="22.5">
      <c r="A80" s="292" t="s">
        <v>120</v>
      </c>
      <c r="B80" s="292" t="s">
        <v>432</v>
      </c>
      <c r="C80" s="298" t="s">
        <v>464</v>
      </c>
      <c r="D80" s="291" t="s">
        <v>471</v>
      </c>
      <c r="E80" s="277" t="s">
        <v>170</v>
      </c>
      <c r="F80" s="299">
        <v>18</v>
      </c>
      <c r="G80" s="287"/>
      <c r="H80" s="286">
        <f>G80*F80</f>
        <v>0</v>
      </c>
      <c r="I80" s="259"/>
      <c r="J80" s="282"/>
    </row>
    <row r="81" spans="1:10" ht="22.5">
      <c r="A81" s="292" t="s">
        <v>120</v>
      </c>
      <c r="B81" s="292" t="s">
        <v>432</v>
      </c>
      <c r="C81" s="298" t="s">
        <v>464</v>
      </c>
      <c r="D81" s="291" t="s">
        <v>472</v>
      </c>
      <c r="E81" s="277" t="s">
        <v>170</v>
      </c>
      <c r="F81" s="286">
        <v>5</v>
      </c>
      <c r="G81" s="287"/>
      <c r="H81" s="286">
        <f>G81*F81</f>
        <v>0</v>
      </c>
      <c r="I81" s="259"/>
      <c r="J81" s="282"/>
    </row>
    <row r="82" spans="1:10" ht="12.75">
      <c r="A82" s="292" t="s">
        <v>120</v>
      </c>
      <c r="B82" s="292" t="s">
        <v>432</v>
      </c>
      <c r="C82" s="298" t="s">
        <v>464</v>
      </c>
      <c r="D82" s="291" t="s">
        <v>467</v>
      </c>
      <c r="E82" s="277" t="s">
        <v>170</v>
      </c>
      <c r="F82" s="299">
        <v>4</v>
      </c>
      <c r="G82" s="287"/>
      <c r="H82" s="286">
        <f>G82*F82</f>
        <v>0</v>
      </c>
      <c r="I82" s="259"/>
      <c r="J82" s="282"/>
    </row>
    <row r="83" spans="1:10" ht="12.75">
      <c r="A83" s="276"/>
      <c r="B83" s="277"/>
      <c r="C83" s="278"/>
      <c r="D83" s="295"/>
      <c r="E83" s="278"/>
      <c r="F83" s="280"/>
      <c r="G83" s="281"/>
      <c r="H83" s="259"/>
      <c r="I83" s="259"/>
      <c r="J83" s="282"/>
    </row>
    <row r="84" spans="1:10" ht="12.75">
      <c r="A84" s="276"/>
      <c r="B84" s="277"/>
      <c r="C84" s="278"/>
      <c r="D84" s="283" t="s">
        <v>473</v>
      </c>
      <c r="E84" s="278"/>
      <c r="F84" s="280"/>
      <c r="G84" s="281"/>
      <c r="H84" s="259"/>
      <c r="I84" s="259"/>
      <c r="J84" s="282"/>
    </row>
    <row r="85" spans="1:10" ht="22.5">
      <c r="A85" s="292" t="s">
        <v>213</v>
      </c>
      <c r="B85" s="297" t="s">
        <v>424</v>
      </c>
      <c r="C85" s="298" t="s">
        <v>464</v>
      </c>
      <c r="D85" s="291" t="s">
        <v>474</v>
      </c>
      <c r="E85" s="277" t="s">
        <v>170</v>
      </c>
      <c r="F85" s="299">
        <v>36</v>
      </c>
      <c r="G85" s="287"/>
      <c r="H85" s="286"/>
      <c r="I85" s="286">
        <f>G85*F85</f>
        <v>0</v>
      </c>
      <c r="J85" s="282"/>
    </row>
    <row r="86" spans="1:10" ht="12.75">
      <c r="A86" s="292" t="s">
        <v>213</v>
      </c>
      <c r="B86" s="297" t="s">
        <v>424</v>
      </c>
      <c r="C86" s="298" t="s">
        <v>464</v>
      </c>
      <c r="D86" s="291" t="s">
        <v>467</v>
      </c>
      <c r="E86" s="277" t="s">
        <v>170</v>
      </c>
      <c r="F86" s="286">
        <v>3</v>
      </c>
      <c r="G86" s="287"/>
      <c r="H86" s="286"/>
      <c r="I86" s="286">
        <f>G86*F86</f>
        <v>0</v>
      </c>
      <c r="J86" s="282"/>
    </row>
    <row r="87" spans="1:10" ht="22.5">
      <c r="A87" s="292" t="s">
        <v>213</v>
      </c>
      <c r="B87" s="297" t="s">
        <v>424</v>
      </c>
      <c r="C87" s="298" t="s">
        <v>464</v>
      </c>
      <c r="D87" s="291" t="s">
        <v>468</v>
      </c>
      <c r="E87" s="277" t="s">
        <v>170</v>
      </c>
      <c r="F87" s="299">
        <v>36</v>
      </c>
      <c r="G87" s="287"/>
      <c r="H87" s="286"/>
      <c r="I87" s="286">
        <f>G87*F87</f>
        <v>0</v>
      </c>
      <c r="J87" s="282"/>
    </row>
    <row r="88" spans="1:10" ht="12.75">
      <c r="A88" s="276"/>
      <c r="B88" s="277"/>
      <c r="C88" s="278"/>
      <c r="D88" s="295"/>
      <c r="E88" s="278"/>
      <c r="F88" s="280"/>
      <c r="G88" s="281"/>
      <c r="H88" s="259"/>
      <c r="I88" s="259"/>
      <c r="J88" s="282"/>
    </row>
    <row r="89" spans="1:10" ht="22.5">
      <c r="A89" s="292" t="s">
        <v>120</v>
      </c>
      <c r="B89" s="292" t="s">
        <v>432</v>
      </c>
      <c r="C89" s="298" t="s">
        <v>464</v>
      </c>
      <c r="D89" s="291" t="s">
        <v>474</v>
      </c>
      <c r="E89" s="277" t="s">
        <v>170</v>
      </c>
      <c r="F89" s="299">
        <v>36</v>
      </c>
      <c r="G89" s="300"/>
      <c r="H89" s="299">
        <f>G89*F89</f>
        <v>0</v>
      </c>
      <c r="I89" s="259"/>
      <c r="J89" s="282"/>
    </row>
    <row r="90" spans="1:10" ht="12.75">
      <c r="A90" s="292" t="s">
        <v>120</v>
      </c>
      <c r="B90" s="292" t="s">
        <v>432</v>
      </c>
      <c r="C90" s="298" t="s">
        <v>464</v>
      </c>
      <c r="D90" s="291" t="s">
        <v>467</v>
      </c>
      <c r="E90" s="277" t="s">
        <v>170</v>
      </c>
      <c r="F90" s="286">
        <v>3</v>
      </c>
      <c r="G90" s="300"/>
      <c r="H90" s="299">
        <f>G90*F90</f>
        <v>0</v>
      </c>
      <c r="I90" s="259"/>
      <c r="J90" s="282"/>
    </row>
    <row r="91" spans="1:10" ht="22.5">
      <c r="A91" s="292" t="s">
        <v>120</v>
      </c>
      <c r="B91" s="292" t="s">
        <v>432</v>
      </c>
      <c r="C91" s="298" t="s">
        <v>464</v>
      </c>
      <c r="D91" s="291" t="s">
        <v>468</v>
      </c>
      <c r="E91" s="277" t="s">
        <v>170</v>
      </c>
      <c r="F91" s="299">
        <v>36</v>
      </c>
      <c r="G91" s="300"/>
      <c r="H91" s="299">
        <f>G91*F91</f>
        <v>0</v>
      </c>
      <c r="I91" s="259"/>
      <c r="J91" s="282"/>
    </row>
    <row r="92" spans="1:10" ht="12.75">
      <c r="A92" s="276"/>
      <c r="B92" s="277"/>
      <c r="C92" s="278"/>
      <c r="D92" s="295"/>
      <c r="E92" s="278"/>
      <c r="F92" s="280"/>
      <c r="G92" s="281"/>
      <c r="H92" s="259"/>
      <c r="I92" s="259"/>
      <c r="J92" s="282"/>
    </row>
    <row r="93" spans="1:10" ht="12.75">
      <c r="A93" s="276"/>
      <c r="B93" s="277"/>
      <c r="C93" s="278"/>
      <c r="D93" s="283" t="s">
        <v>475</v>
      </c>
      <c r="E93" s="278"/>
      <c r="F93" s="280"/>
      <c r="G93" s="281"/>
      <c r="H93" s="259"/>
      <c r="I93" s="259"/>
      <c r="J93" s="282"/>
    </row>
    <row r="94" spans="1:10" ht="22.5">
      <c r="A94" s="292" t="s">
        <v>213</v>
      </c>
      <c r="B94" s="297" t="s">
        <v>424</v>
      </c>
      <c r="C94" s="298" t="s">
        <v>476</v>
      </c>
      <c r="D94" s="291" t="s">
        <v>477</v>
      </c>
      <c r="E94" s="277" t="s">
        <v>170</v>
      </c>
      <c r="F94" s="299">
        <v>1</v>
      </c>
      <c r="G94" s="300"/>
      <c r="H94" s="259"/>
      <c r="I94" s="286">
        <f t="shared" ref="I94:I105" si="4">G94*F94</f>
        <v>0</v>
      </c>
      <c r="J94" s="282"/>
    </row>
    <row r="95" spans="1:10" ht="22.5">
      <c r="A95" s="292" t="s">
        <v>213</v>
      </c>
      <c r="B95" s="297" t="s">
        <v>424</v>
      </c>
      <c r="C95" s="298" t="s">
        <v>476</v>
      </c>
      <c r="D95" s="291" t="s">
        <v>478</v>
      </c>
      <c r="E95" s="277" t="s">
        <v>170</v>
      </c>
      <c r="F95" s="286">
        <v>1</v>
      </c>
      <c r="G95" s="300"/>
      <c r="H95" s="259"/>
      <c r="I95" s="286">
        <f t="shared" si="4"/>
        <v>0</v>
      </c>
      <c r="J95" s="282"/>
    </row>
    <row r="96" spans="1:10" ht="22.5">
      <c r="A96" s="292" t="s">
        <v>213</v>
      </c>
      <c r="B96" s="297" t="s">
        <v>424</v>
      </c>
      <c r="C96" s="298" t="s">
        <v>476</v>
      </c>
      <c r="D96" s="291" t="s">
        <v>479</v>
      </c>
      <c r="E96" s="277" t="s">
        <v>170</v>
      </c>
      <c r="F96" s="299">
        <v>1</v>
      </c>
      <c r="G96" s="300"/>
      <c r="H96" s="259"/>
      <c r="I96" s="286">
        <f t="shared" si="4"/>
        <v>0</v>
      </c>
      <c r="J96" s="282"/>
    </row>
    <row r="97" spans="1:10" ht="22.5">
      <c r="A97" s="292" t="s">
        <v>213</v>
      </c>
      <c r="B97" s="297" t="s">
        <v>424</v>
      </c>
      <c r="C97" s="298" t="s">
        <v>476</v>
      </c>
      <c r="D97" s="291" t="s">
        <v>480</v>
      </c>
      <c r="E97" s="277" t="s">
        <v>170</v>
      </c>
      <c r="F97" s="299">
        <v>11</v>
      </c>
      <c r="G97" s="300"/>
      <c r="H97" s="8"/>
      <c r="I97" s="286">
        <f t="shared" si="4"/>
        <v>0</v>
      </c>
      <c r="J97" s="282"/>
    </row>
    <row r="98" spans="1:10" ht="22.5">
      <c r="A98" s="284" t="s">
        <v>213</v>
      </c>
      <c r="B98" s="284" t="s">
        <v>424</v>
      </c>
      <c r="C98" s="298" t="s">
        <v>476</v>
      </c>
      <c r="D98" s="291" t="s">
        <v>481</v>
      </c>
      <c r="E98" s="277" t="s">
        <v>327</v>
      </c>
      <c r="F98" s="286">
        <v>680</v>
      </c>
      <c r="G98" s="287"/>
      <c r="H98" s="286"/>
      <c r="I98" s="286">
        <f t="shared" si="4"/>
        <v>0</v>
      </c>
      <c r="J98" s="282"/>
    </row>
    <row r="99" spans="1:10" ht="22.5">
      <c r="A99" s="284" t="s">
        <v>213</v>
      </c>
      <c r="B99" s="284" t="s">
        <v>424</v>
      </c>
      <c r="C99" s="298" t="s">
        <v>476</v>
      </c>
      <c r="D99" s="294" t="s">
        <v>482</v>
      </c>
      <c r="E99" s="277" t="s">
        <v>483</v>
      </c>
      <c r="F99" s="286">
        <v>1</v>
      </c>
      <c r="G99" s="287"/>
      <c r="H99" s="286"/>
      <c r="I99" s="286">
        <f t="shared" si="4"/>
        <v>0</v>
      </c>
      <c r="J99" s="282"/>
    </row>
    <row r="100" spans="1:10" ht="22.5">
      <c r="A100" s="284" t="s">
        <v>213</v>
      </c>
      <c r="B100" s="284" t="s">
        <v>424</v>
      </c>
      <c r="C100" s="298" t="s">
        <v>476</v>
      </c>
      <c r="D100" s="294" t="s">
        <v>484</v>
      </c>
      <c r="E100" s="277" t="s">
        <v>327</v>
      </c>
      <c r="F100" s="286">
        <v>170</v>
      </c>
      <c r="G100" s="287"/>
      <c r="H100" s="286"/>
      <c r="I100" s="286">
        <f t="shared" si="4"/>
        <v>0</v>
      </c>
      <c r="J100" s="282"/>
    </row>
    <row r="101" spans="1:10" ht="22.5">
      <c r="A101" s="284" t="s">
        <v>213</v>
      </c>
      <c r="B101" s="284" t="s">
        <v>424</v>
      </c>
      <c r="C101" s="298" t="s">
        <v>476</v>
      </c>
      <c r="D101" s="294" t="s">
        <v>485</v>
      </c>
      <c r="E101" s="277" t="s">
        <v>170</v>
      </c>
      <c r="F101" s="286">
        <v>4</v>
      </c>
      <c r="G101" s="287"/>
      <c r="H101" s="286"/>
      <c r="I101" s="286">
        <f t="shared" si="4"/>
        <v>0</v>
      </c>
      <c r="J101" s="282"/>
    </row>
    <row r="102" spans="1:10" ht="22.5">
      <c r="A102" s="284" t="s">
        <v>213</v>
      </c>
      <c r="B102" s="284" t="s">
        <v>424</v>
      </c>
      <c r="C102" s="298" t="s">
        <v>476</v>
      </c>
      <c r="D102" s="294" t="s">
        <v>486</v>
      </c>
      <c r="E102" s="277" t="s">
        <v>170</v>
      </c>
      <c r="F102" s="286">
        <v>40</v>
      </c>
      <c r="G102" s="287"/>
      <c r="H102" s="286"/>
      <c r="I102" s="286">
        <f t="shared" si="4"/>
        <v>0</v>
      </c>
      <c r="J102" s="282"/>
    </row>
    <row r="103" spans="1:10" ht="33.75">
      <c r="A103" s="284" t="s">
        <v>213</v>
      </c>
      <c r="B103" s="284" t="s">
        <v>424</v>
      </c>
      <c r="C103" s="298" t="s">
        <v>476</v>
      </c>
      <c r="D103" s="294" t="s">
        <v>487</v>
      </c>
      <c r="E103" s="277" t="s">
        <v>170</v>
      </c>
      <c r="F103" s="286">
        <v>4</v>
      </c>
      <c r="G103" s="287"/>
      <c r="H103" s="286"/>
      <c r="I103" s="286">
        <f t="shared" si="4"/>
        <v>0</v>
      </c>
      <c r="J103" s="282"/>
    </row>
    <row r="104" spans="1:10" ht="22.5">
      <c r="A104" s="284" t="s">
        <v>213</v>
      </c>
      <c r="B104" s="284" t="s">
        <v>424</v>
      </c>
      <c r="C104" s="298" t="s">
        <v>476</v>
      </c>
      <c r="D104" s="285" t="s">
        <v>488</v>
      </c>
      <c r="E104" s="277" t="s">
        <v>170</v>
      </c>
      <c r="F104" s="286">
        <v>12</v>
      </c>
      <c r="G104" s="287"/>
      <c r="H104" s="286"/>
      <c r="I104" s="286">
        <f t="shared" si="4"/>
        <v>0</v>
      </c>
      <c r="J104" s="282"/>
    </row>
    <row r="105" spans="1:10" ht="22.5">
      <c r="A105" s="284" t="s">
        <v>213</v>
      </c>
      <c r="B105" s="284" t="s">
        <v>424</v>
      </c>
      <c r="C105" s="298" t="s">
        <v>476</v>
      </c>
      <c r="D105" s="285" t="s">
        <v>489</v>
      </c>
      <c r="E105" s="277" t="s">
        <v>170</v>
      </c>
      <c r="F105" s="286">
        <v>4</v>
      </c>
      <c r="G105" s="287"/>
      <c r="H105" s="286"/>
      <c r="I105" s="286">
        <f t="shared" si="4"/>
        <v>0</v>
      </c>
      <c r="J105" s="282"/>
    </row>
    <row r="106" spans="1:10" ht="12.75">
      <c r="A106" s="276"/>
      <c r="B106" s="8"/>
      <c r="C106" s="278"/>
      <c r="D106" s="295"/>
      <c r="E106" s="278"/>
      <c r="F106" s="280"/>
      <c r="G106" s="281"/>
      <c r="H106" s="259"/>
      <c r="I106" s="259"/>
      <c r="J106" s="282"/>
    </row>
    <row r="107" spans="1:10" ht="22.5">
      <c r="A107" s="276" t="s">
        <v>120</v>
      </c>
      <c r="B107" s="277" t="s">
        <v>432</v>
      </c>
      <c r="C107" s="298" t="s">
        <v>476</v>
      </c>
      <c r="D107" s="291" t="s">
        <v>490</v>
      </c>
      <c r="E107" s="277" t="s">
        <v>327</v>
      </c>
      <c r="F107" s="286">
        <v>680</v>
      </c>
      <c r="G107" s="287"/>
      <c r="H107" s="286">
        <f t="shared" ref="H107:H114" si="5">G107*F107</f>
        <v>0</v>
      </c>
      <c r="I107" s="259"/>
      <c r="J107" s="282"/>
    </row>
    <row r="108" spans="1:10" ht="22.5">
      <c r="A108" s="276" t="s">
        <v>120</v>
      </c>
      <c r="B108" s="277" t="s">
        <v>432</v>
      </c>
      <c r="C108" s="298" t="s">
        <v>476</v>
      </c>
      <c r="D108" s="294" t="s">
        <v>482</v>
      </c>
      <c r="E108" s="277" t="s">
        <v>483</v>
      </c>
      <c r="F108" s="286">
        <v>1</v>
      </c>
      <c r="G108" s="287"/>
      <c r="H108" s="286">
        <f t="shared" si="5"/>
        <v>0</v>
      </c>
      <c r="I108" s="259"/>
      <c r="J108" s="282"/>
    </row>
    <row r="109" spans="1:10" ht="22.5">
      <c r="A109" s="276" t="s">
        <v>120</v>
      </c>
      <c r="B109" s="277" t="s">
        <v>432</v>
      </c>
      <c r="C109" s="298" t="s">
        <v>476</v>
      </c>
      <c r="D109" s="294" t="s">
        <v>485</v>
      </c>
      <c r="E109" s="277" t="s">
        <v>170</v>
      </c>
      <c r="F109" s="286">
        <v>4</v>
      </c>
      <c r="G109" s="287"/>
      <c r="H109" s="286">
        <f t="shared" si="5"/>
        <v>0</v>
      </c>
      <c r="I109" s="259"/>
      <c r="J109" s="282"/>
    </row>
    <row r="110" spans="1:10" ht="22.5">
      <c r="A110" s="276" t="s">
        <v>120</v>
      </c>
      <c r="B110" s="277" t="s">
        <v>432</v>
      </c>
      <c r="C110" s="298" t="s">
        <v>476</v>
      </c>
      <c r="D110" s="294" t="s">
        <v>484</v>
      </c>
      <c r="E110" s="277" t="s">
        <v>327</v>
      </c>
      <c r="F110" s="286">
        <v>170</v>
      </c>
      <c r="G110" s="287"/>
      <c r="H110" s="286">
        <f t="shared" si="5"/>
        <v>0</v>
      </c>
      <c r="I110" s="259"/>
      <c r="J110" s="282"/>
    </row>
    <row r="111" spans="1:10" ht="22.5">
      <c r="A111" s="276" t="s">
        <v>120</v>
      </c>
      <c r="B111" s="277" t="s">
        <v>432</v>
      </c>
      <c r="C111" s="298" t="s">
        <v>476</v>
      </c>
      <c r="D111" s="294" t="s">
        <v>486</v>
      </c>
      <c r="E111" s="277" t="s">
        <v>170</v>
      </c>
      <c r="F111" s="286">
        <v>40</v>
      </c>
      <c r="G111" s="287"/>
      <c r="H111" s="286">
        <f t="shared" si="5"/>
        <v>0</v>
      </c>
      <c r="I111" s="259"/>
      <c r="J111" s="282"/>
    </row>
    <row r="112" spans="1:10" ht="33.75">
      <c r="A112" s="276" t="s">
        <v>120</v>
      </c>
      <c r="B112" s="277" t="s">
        <v>432</v>
      </c>
      <c r="C112" s="298" t="s">
        <v>476</v>
      </c>
      <c r="D112" s="294" t="s">
        <v>491</v>
      </c>
      <c r="E112" s="277" t="s">
        <v>170</v>
      </c>
      <c r="F112" s="286">
        <v>4</v>
      </c>
      <c r="G112" s="287"/>
      <c r="H112" s="286">
        <f t="shared" si="5"/>
        <v>0</v>
      </c>
      <c r="I112" s="259"/>
      <c r="J112" s="282"/>
    </row>
    <row r="113" spans="1:10" ht="22.5">
      <c r="A113" s="276" t="s">
        <v>120</v>
      </c>
      <c r="B113" s="277" t="s">
        <v>432</v>
      </c>
      <c r="C113" s="298" t="s">
        <v>476</v>
      </c>
      <c r="D113" s="285" t="s">
        <v>488</v>
      </c>
      <c r="E113" s="277" t="s">
        <v>170</v>
      </c>
      <c r="F113" s="286">
        <v>12</v>
      </c>
      <c r="G113" s="287"/>
      <c r="H113" s="286">
        <f t="shared" si="5"/>
        <v>0</v>
      </c>
      <c r="I113" s="259"/>
      <c r="J113" s="282"/>
    </row>
    <row r="114" spans="1:10" ht="22.5">
      <c r="A114" s="276" t="s">
        <v>120</v>
      </c>
      <c r="B114" s="277" t="s">
        <v>432</v>
      </c>
      <c r="C114" s="298" t="s">
        <v>476</v>
      </c>
      <c r="D114" s="285" t="s">
        <v>489</v>
      </c>
      <c r="E114" s="277" t="s">
        <v>170</v>
      </c>
      <c r="F114" s="286">
        <v>4</v>
      </c>
      <c r="G114" s="287"/>
      <c r="H114" s="286">
        <f t="shared" si="5"/>
        <v>0</v>
      </c>
      <c r="I114" s="259"/>
      <c r="J114" s="282"/>
    </row>
    <row r="115" spans="1:10" ht="12.75">
      <c r="A115" s="276"/>
      <c r="B115" s="8"/>
      <c r="C115" s="278"/>
      <c r="D115" s="295"/>
      <c r="E115" s="278"/>
      <c r="F115" s="280"/>
      <c r="G115" s="281"/>
      <c r="H115" s="259"/>
      <c r="I115" s="259"/>
      <c r="J115" s="282"/>
    </row>
    <row r="116" spans="1:10" ht="12.75">
      <c r="A116" s="276"/>
      <c r="B116" s="276"/>
      <c r="C116" s="278"/>
      <c r="D116" s="283" t="s">
        <v>492</v>
      </c>
      <c r="E116" s="278"/>
      <c r="F116" s="280"/>
      <c r="G116" s="281"/>
      <c r="H116" s="259"/>
      <c r="I116" s="259"/>
      <c r="J116" s="282"/>
    </row>
    <row r="117" spans="1:10" ht="22.5">
      <c r="A117" s="292" t="s">
        <v>213</v>
      </c>
      <c r="B117" s="297" t="s">
        <v>424</v>
      </c>
      <c r="C117" s="298" t="s">
        <v>493</v>
      </c>
      <c r="D117" s="291" t="s">
        <v>494</v>
      </c>
      <c r="E117" s="277" t="s">
        <v>327</v>
      </c>
      <c r="F117" s="286">
        <v>380</v>
      </c>
      <c r="G117" s="287"/>
      <c r="H117" s="286"/>
      <c r="I117" s="286">
        <f t="shared" ref="I117:I125" si="6">G117*F117</f>
        <v>0</v>
      </c>
      <c r="J117" s="282"/>
    </row>
    <row r="118" spans="1:10" ht="22.5">
      <c r="A118" s="292" t="s">
        <v>213</v>
      </c>
      <c r="B118" s="297" t="s">
        <v>424</v>
      </c>
      <c r="C118" s="298" t="s">
        <v>493</v>
      </c>
      <c r="D118" s="291" t="s">
        <v>495</v>
      </c>
      <c r="E118" s="277" t="s">
        <v>327</v>
      </c>
      <c r="F118" s="286">
        <v>150</v>
      </c>
      <c r="G118" s="287"/>
      <c r="H118" s="286"/>
      <c r="I118" s="286">
        <f t="shared" si="6"/>
        <v>0</v>
      </c>
      <c r="J118" s="282"/>
    </row>
    <row r="119" spans="1:10" ht="22.5">
      <c r="A119" s="292" t="s">
        <v>213</v>
      </c>
      <c r="B119" s="297" t="s">
        <v>424</v>
      </c>
      <c r="C119" s="298" t="s">
        <v>493</v>
      </c>
      <c r="D119" s="291" t="s">
        <v>496</v>
      </c>
      <c r="E119" s="277" t="s">
        <v>327</v>
      </c>
      <c r="F119" s="286">
        <v>100</v>
      </c>
      <c r="G119" s="287"/>
      <c r="H119" s="286"/>
      <c r="I119" s="286">
        <f t="shared" si="6"/>
        <v>0</v>
      </c>
      <c r="J119" s="282"/>
    </row>
    <row r="120" spans="1:10" ht="22.5">
      <c r="A120" s="292" t="s">
        <v>213</v>
      </c>
      <c r="B120" s="297" t="s">
        <v>424</v>
      </c>
      <c r="C120" s="298" t="s">
        <v>493</v>
      </c>
      <c r="D120" s="291" t="s">
        <v>497</v>
      </c>
      <c r="E120" s="277" t="s">
        <v>327</v>
      </c>
      <c r="F120" s="286">
        <v>50</v>
      </c>
      <c r="G120" s="287"/>
      <c r="H120" s="286"/>
      <c r="I120" s="286">
        <f t="shared" si="6"/>
        <v>0</v>
      </c>
      <c r="J120" s="282"/>
    </row>
    <row r="121" spans="1:10" ht="12.75">
      <c r="A121" s="292" t="s">
        <v>213</v>
      </c>
      <c r="B121" s="297" t="s">
        <v>424</v>
      </c>
      <c r="C121" s="298" t="s">
        <v>493</v>
      </c>
      <c r="D121" s="291" t="s">
        <v>498</v>
      </c>
      <c r="E121" s="277" t="s">
        <v>170</v>
      </c>
      <c r="F121" s="286">
        <v>480</v>
      </c>
      <c r="G121" s="287"/>
      <c r="H121" s="286"/>
      <c r="I121" s="286">
        <f t="shared" si="6"/>
        <v>0</v>
      </c>
      <c r="J121" s="282"/>
    </row>
    <row r="122" spans="1:10" ht="12.75">
      <c r="A122" s="292" t="s">
        <v>213</v>
      </c>
      <c r="B122" s="297" t="s">
        <v>424</v>
      </c>
      <c r="C122" s="298" t="s">
        <v>493</v>
      </c>
      <c r="D122" s="291" t="s">
        <v>499</v>
      </c>
      <c r="E122" s="277" t="s">
        <v>170</v>
      </c>
      <c r="F122" s="286">
        <v>480</v>
      </c>
      <c r="G122" s="287"/>
      <c r="H122" s="286"/>
      <c r="I122" s="286">
        <f t="shared" si="6"/>
        <v>0</v>
      </c>
      <c r="J122" s="282"/>
    </row>
    <row r="123" spans="1:10" ht="12.75">
      <c r="A123" s="292" t="s">
        <v>213</v>
      </c>
      <c r="B123" s="297" t="s">
        <v>424</v>
      </c>
      <c r="C123" s="298" t="s">
        <v>493</v>
      </c>
      <c r="D123" s="291" t="s">
        <v>500</v>
      </c>
      <c r="E123" s="277" t="s">
        <v>170</v>
      </c>
      <c r="F123" s="286">
        <v>480</v>
      </c>
      <c r="G123" s="287"/>
      <c r="H123" s="286"/>
      <c r="I123" s="286">
        <f t="shared" si="6"/>
        <v>0</v>
      </c>
      <c r="J123" s="282"/>
    </row>
    <row r="124" spans="1:10" ht="22.5">
      <c r="A124" s="292" t="s">
        <v>213</v>
      </c>
      <c r="B124" s="297" t="s">
        <v>424</v>
      </c>
      <c r="C124" s="298" t="s">
        <v>493</v>
      </c>
      <c r="D124" s="291" t="s">
        <v>501</v>
      </c>
      <c r="E124" s="277" t="s">
        <v>170</v>
      </c>
      <c r="F124" s="301">
        <v>10</v>
      </c>
      <c r="G124" s="287"/>
      <c r="H124" s="286"/>
      <c r="I124" s="286">
        <f t="shared" si="6"/>
        <v>0</v>
      </c>
      <c r="J124" s="282"/>
    </row>
    <row r="125" spans="1:10" ht="22.5">
      <c r="A125" s="292" t="s">
        <v>213</v>
      </c>
      <c r="B125" s="297" t="s">
        <v>424</v>
      </c>
      <c r="C125" s="298" t="s">
        <v>493</v>
      </c>
      <c r="D125" s="291" t="s">
        <v>502</v>
      </c>
      <c r="E125" s="277" t="s">
        <v>170</v>
      </c>
      <c r="F125" s="301">
        <v>200</v>
      </c>
      <c r="G125" s="287"/>
      <c r="H125" s="286"/>
      <c r="I125" s="286">
        <f t="shared" si="6"/>
        <v>0</v>
      </c>
      <c r="J125" s="282"/>
    </row>
    <row r="126" spans="1:10" ht="12.75">
      <c r="A126" s="276"/>
      <c r="B126" s="276"/>
      <c r="C126" s="278"/>
      <c r="D126" s="295"/>
      <c r="E126" s="278"/>
      <c r="F126" s="280"/>
      <c r="G126" s="281"/>
      <c r="H126" s="259"/>
      <c r="I126" s="259"/>
      <c r="J126" s="282"/>
    </row>
    <row r="127" spans="1:10" ht="12.75">
      <c r="A127" s="292" t="s">
        <v>120</v>
      </c>
      <c r="B127" s="292" t="s">
        <v>432</v>
      </c>
      <c r="C127" s="298" t="s">
        <v>493</v>
      </c>
      <c r="D127" s="291" t="s">
        <v>503</v>
      </c>
      <c r="E127" s="277" t="s">
        <v>327</v>
      </c>
      <c r="F127" s="286">
        <v>400</v>
      </c>
      <c r="G127" s="287"/>
      <c r="H127" s="286">
        <f t="shared" ref="H127:H135" si="7">G127*F127</f>
        <v>0</v>
      </c>
      <c r="I127" s="286"/>
      <c r="J127" s="282"/>
    </row>
    <row r="128" spans="1:10" ht="12.75">
      <c r="A128" s="292" t="s">
        <v>120</v>
      </c>
      <c r="B128" s="292" t="s">
        <v>432</v>
      </c>
      <c r="C128" s="298" t="s">
        <v>493</v>
      </c>
      <c r="D128" s="291" t="s">
        <v>504</v>
      </c>
      <c r="E128" s="277" t="s">
        <v>327</v>
      </c>
      <c r="F128" s="286">
        <v>150</v>
      </c>
      <c r="G128" s="287"/>
      <c r="H128" s="286">
        <f t="shared" si="7"/>
        <v>0</v>
      </c>
      <c r="I128" s="286"/>
      <c r="J128" s="282"/>
    </row>
    <row r="129" spans="1:10" ht="12.75">
      <c r="A129" s="292" t="s">
        <v>120</v>
      </c>
      <c r="B129" s="292" t="s">
        <v>432</v>
      </c>
      <c r="C129" s="298" t="s">
        <v>493</v>
      </c>
      <c r="D129" s="291" t="s">
        <v>505</v>
      </c>
      <c r="E129" s="277" t="s">
        <v>327</v>
      </c>
      <c r="F129" s="286">
        <v>100</v>
      </c>
      <c r="G129" s="287"/>
      <c r="H129" s="286">
        <f t="shared" si="7"/>
        <v>0</v>
      </c>
      <c r="I129" s="286"/>
      <c r="J129" s="282"/>
    </row>
    <row r="130" spans="1:10" ht="12.75">
      <c r="A130" s="292" t="s">
        <v>120</v>
      </c>
      <c r="B130" s="292" t="s">
        <v>432</v>
      </c>
      <c r="C130" s="298" t="s">
        <v>493</v>
      </c>
      <c r="D130" s="291" t="s">
        <v>506</v>
      </c>
      <c r="E130" s="277" t="s">
        <v>327</v>
      </c>
      <c r="F130" s="286">
        <v>50</v>
      </c>
      <c r="G130" s="287"/>
      <c r="H130" s="286">
        <f t="shared" si="7"/>
        <v>0</v>
      </c>
      <c r="I130" s="286"/>
      <c r="J130" s="282"/>
    </row>
    <row r="131" spans="1:10" ht="12.75">
      <c r="A131" s="292" t="s">
        <v>120</v>
      </c>
      <c r="B131" s="292" t="s">
        <v>432</v>
      </c>
      <c r="C131" s="298" t="s">
        <v>493</v>
      </c>
      <c r="D131" s="291" t="s">
        <v>498</v>
      </c>
      <c r="E131" s="277" t="s">
        <v>170</v>
      </c>
      <c r="F131" s="286">
        <v>480</v>
      </c>
      <c r="G131" s="287"/>
      <c r="H131" s="286">
        <f t="shared" si="7"/>
        <v>0</v>
      </c>
      <c r="I131" s="286"/>
      <c r="J131" s="282"/>
    </row>
    <row r="132" spans="1:10" ht="12.75">
      <c r="A132" s="292" t="s">
        <v>120</v>
      </c>
      <c r="B132" s="292" t="s">
        <v>432</v>
      </c>
      <c r="C132" s="298" t="s">
        <v>493</v>
      </c>
      <c r="D132" s="291" t="s">
        <v>499</v>
      </c>
      <c r="E132" s="277" t="s">
        <v>170</v>
      </c>
      <c r="F132" s="286">
        <v>480</v>
      </c>
      <c r="G132" s="287"/>
      <c r="H132" s="286">
        <f t="shared" si="7"/>
        <v>0</v>
      </c>
      <c r="I132" s="286"/>
      <c r="J132" s="282"/>
    </row>
    <row r="133" spans="1:10" ht="12.75">
      <c r="A133" s="292" t="s">
        <v>120</v>
      </c>
      <c r="B133" s="292" t="s">
        <v>432</v>
      </c>
      <c r="C133" s="298" t="s">
        <v>493</v>
      </c>
      <c r="D133" s="291" t="s">
        <v>500</v>
      </c>
      <c r="E133" s="277" t="s">
        <v>170</v>
      </c>
      <c r="F133" s="286">
        <v>480</v>
      </c>
      <c r="G133" s="287"/>
      <c r="H133" s="286">
        <f t="shared" si="7"/>
        <v>0</v>
      </c>
      <c r="I133" s="286"/>
      <c r="J133" s="282"/>
    </row>
    <row r="134" spans="1:10" ht="22.5">
      <c r="A134" s="292" t="s">
        <v>120</v>
      </c>
      <c r="B134" s="292" t="s">
        <v>432</v>
      </c>
      <c r="C134" s="298" t="s">
        <v>493</v>
      </c>
      <c r="D134" s="291" t="s">
        <v>507</v>
      </c>
      <c r="E134" s="277" t="s">
        <v>170</v>
      </c>
      <c r="F134" s="286">
        <v>10</v>
      </c>
      <c r="G134" s="287"/>
      <c r="H134" s="286">
        <f t="shared" si="7"/>
        <v>0</v>
      </c>
      <c r="I134" s="259"/>
      <c r="J134" s="282"/>
    </row>
    <row r="135" spans="1:10" ht="22.5">
      <c r="A135" s="292" t="s">
        <v>120</v>
      </c>
      <c r="B135" s="292" t="s">
        <v>432</v>
      </c>
      <c r="C135" s="298" t="s">
        <v>493</v>
      </c>
      <c r="D135" s="291" t="s">
        <v>508</v>
      </c>
      <c r="E135" s="277" t="s">
        <v>170</v>
      </c>
      <c r="F135" s="286">
        <v>200</v>
      </c>
      <c r="G135" s="287"/>
      <c r="H135" s="286">
        <f t="shared" si="7"/>
        <v>0</v>
      </c>
      <c r="I135" s="259"/>
      <c r="J135" s="282"/>
    </row>
    <row r="136" spans="1:10" ht="12.75">
      <c r="A136" s="276"/>
      <c r="B136" s="276"/>
      <c r="C136" s="278"/>
      <c r="D136" s="295"/>
      <c r="E136" s="278"/>
      <c r="F136" s="280"/>
      <c r="G136" s="281"/>
      <c r="H136" s="259"/>
      <c r="I136" s="259"/>
      <c r="J136" s="282"/>
    </row>
    <row r="137" spans="1:10" ht="12.75">
      <c r="A137" s="276"/>
      <c r="B137" s="276"/>
      <c r="C137" s="278"/>
      <c r="D137" s="283" t="s">
        <v>509</v>
      </c>
      <c r="E137" s="278"/>
      <c r="F137" s="280"/>
      <c r="G137" s="281"/>
      <c r="H137" s="259"/>
      <c r="I137" s="259"/>
      <c r="J137" s="282"/>
    </row>
    <row r="138" spans="1:10" ht="22.5">
      <c r="A138" s="292" t="s">
        <v>213</v>
      </c>
      <c r="B138" s="297" t="s">
        <v>424</v>
      </c>
      <c r="C138" s="298" t="s">
        <v>510</v>
      </c>
      <c r="D138" s="291" t="s">
        <v>511</v>
      </c>
      <c r="E138" s="277" t="s">
        <v>170</v>
      </c>
      <c r="F138" s="286">
        <v>1</v>
      </c>
      <c r="G138" s="287"/>
      <c r="H138" s="286"/>
      <c r="I138" s="286">
        <f t="shared" ref="I138:I143" si="8">G138*F138</f>
        <v>0</v>
      </c>
      <c r="J138" s="282"/>
    </row>
    <row r="139" spans="1:10" ht="22.5">
      <c r="A139" s="292" t="s">
        <v>213</v>
      </c>
      <c r="B139" s="297" t="s">
        <v>424</v>
      </c>
      <c r="C139" s="298" t="s">
        <v>510</v>
      </c>
      <c r="D139" s="291" t="s">
        <v>512</v>
      </c>
      <c r="E139" s="277" t="s">
        <v>170</v>
      </c>
      <c r="F139" s="286">
        <v>6</v>
      </c>
      <c r="G139" s="287"/>
      <c r="H139" s="286"/>
      <c r="I139" s="286">
        <f t="shared" si="8"/>
        <v>0</v>
      </c>
      <c r="J139" s="282"/>
    </row>
    <row r="140" spans="1:10" ht="22.5">
      <c r="A140" s="292" t="s">
        <v>213</v>
      </c>
      <c r="B140" s="297" t="s">
        <v>424</v>
      </c>
      <c r="C140" s="298" t="s">
        <v>510</v>
      </c>
      <c r="D140" s="291" t="s">
        <v>513</v>
      </c>
      <c r="E140" s="277" t="s">
        <v>170</v>
      </c>
      <c r="F140" s="286">
        <v>36</v>
      </c>
      <c r="G140" s="287"/>
      <c r="H140" s="286"/>
      <c r="I140" s="286">
        <f t="shared" si="8"/>
        <v>0</v>
      </c>
      <c r="J140" s="282"/>
    </row>
    <row r="141" spans="1:10" ht="22.5">
      <c r="A141" s="292" t="s">
        <v>213</v>
      </c>
      <c r="B141" s="297" t="s">
        <v>424</v>
      </c>
      <c r="C141" s="298" t="s">
        <v>510</v>
      </c>
      <c r="D141" s="291" t="s">
        <v>514</v>
      </c>
      <c r="E141" s="277" t="s">
        <v>170</v>
      </c>
      <c r="F141" s="286">
        <v>100</v>
      </c>
      <c r="G141" s="287"/>
      <c r="H141" s="286"/>
      <c r="I141" s="286">
        <f t="shared" si="8"/>
        <v>0</v>
      </c>
      <c r="J141" s="282"/>
    </row>
    <row r="142" spans="1:10" ht="22.5">
      <c r="A142" s="292" t="s">
        <v>213</v>
      </c>
      <c r="B142" s="297" t="s">
        <v>424</v>
      </c>
      <c r="C142" s="298" t="s">
        <v>510</v>
      </c>
      <c r="D142" s="291" t="s">
        <v>515</v>
      </c>
      <c r="E142" s="277" t="s">
        <v>170</v>
      </c>
      <c r="F142" s="286">
        <v>100</v>
      </c>
      <c r="G142" s="287"/>
      <c r="H142" s="286"/>
      <c r="I142" s="286">
        <f t="shared" si="8"/>
        <v>0</v>
      </c>
      <c r="J142" s="282"/>
    </row>
    <row r="143" spans="1:10" ht="22.5">
      <c r="A143" s="292" t="s">
        <v>213</v>
      </c>
      <c r="B143" s="297" t="s">
        <v>424</v>
      </c>
      <c r="C143" s="298" t="s">
        <v>510</v>
      </c>
      <c r="D143" s="291" t="s">
        <v>516</v>
      </c>
      <c r="E143" s="277" t="s">
        <v>170</v>
      </c>
      <c r="F143" s="286">
        <v>80</v>
      </c>
      <c r="G143" s="287"/>
      <c r="H143" s="286"/>
      <c r="I143" s="286">
        <f t="shared" si="8"/>
        <v>0</v>
      </c>
      <c r="J143" s="282"/>
    </row>
    <row r="144" spans="1:10" ht="12.75">
      <c r="A144" s="276"/>
      <c r="B144" s="277"/>
      <c r="C144" s="278"/>
      <c r="D144" s="295"/>
      <c r="E144" s="278"/>
      <c r="F144" s="280"/>
      <c r="G144" s="287"/>
      <c r="H144" s="286"/>
      <c r="I144" s="286"/>
      <c r="J144" s="282"/>
    </row>
    <row r="145" spans="1:10" ht="22.5">
      <c r="A145" s="292" t="s">
        <v>120</v>
      </c>
      <c r="B145" s="292" t="s">
        <v>432</v>
      </c>
      <c r="C145" s="298" t="s">
        <v>510</v>
      </c>
      <c r="D145" s="291" t="s">
        <v>511</v>
      </c>
      <c r="E145" s="277" t="s">
        <v>170</v>
      </c>
      <c r="F145" s="286">
        <v>1</v>
      </c>
      <c r="G145" s="287"/>
      <c r="H145" s="286">
        <f t="shared" ref="H145:H150" si="9">G145*F145</f>
        <v>0</v>
      </c>
      <c r="I145" s="259"/>
      <c r="J145" s="282"/>
    </row>
    <row r="146" spans="1:10" ht="22.5">
      <c r="A146" s="292" t="s">
        <v>120</v>
      </c>
      <c r="B146" s="292" t="s">
        <v>432</v>
      </c>
      <c r="C146" s="298" t="s">
        <v>510</v>
      </c>
      <c r="D146" s="291" t="s">
        <v>512</v>
      </c>
      <c r="E146" s="277" t="s">
        <v>170</v>
      </c>
      <c r="F146" s="286">
        <v>6</v>
      </c>
      <c r="G146" s="287"/>
      <c r="H146" s="286">
        <f t="shared" si="9"/>
        <v>0</v>
      </c>
      <c r="I146" s="259"/>
      <c r="J146" s="282"/>
    </row>
    <row r="147" spans="1:10" ht="22.5">
      <c r="A147" s="292" t="s">
        <v>120</v>
      </c>
      <c r="B147" s="292" t="s">
        <v>432</v>
      </c>
      <c r="C147" s="298" t="s">
        <v>510</v>
      </c>
      <c r="D147" s="291" t="s">
        <v>513</v>
      </c>
      <c r="E147" s="277" t="s">
        <v>170</v>
      </c>
      <c r="F147" s="286">
        <v>36</v>
      </c>
      <c r="G147" s="287"/>
      <c r="H147" s="286">
        <f t="shared" si="9"/>
        <v>0</v>
      </c>
      <c r="I147" s="259"/>
      <c r="J147" s="282"/>
    </row>
    <row r="148" spans="1:10" ht="22.5">
      <c r="A148" s="292" t="s">
        <v>120</v>
      </c>
      <c r="B148" s="292" t="s">
        <v>432</v>
      </c>
      <c r="C148" s="298" t="s">
        <v>510</v>
      </c>
      <c r="D148" s="291" t="s">
        <v>514</v>
      </c>
      <c r="E148" s="277" t="s">
        <v>170</v>
      </c>
      <c r="F148" s="286">
        <v>100</v>
      </c>
      <c r="G148" s="287"/>
      <c r="H148" s="286">
        <f t="shared" si="9"/>
        <v>0</v>
      </c>
      <c r="I148" s="259"/>
      <c r="J148" s="282"/>
    </row>
    <row r="149" spans="1:10" ht="22.5">
      <c r="A149" s="292" t="s">
        <v>120</v>
      </c>
      <c r="B149" s="292" t="s">
        <v>432</v>
      </c>
      <c r="C149" s="298" t="s">
        <v>510</v>
      </c>
      <c r="D149" s="291" t="s">
        <v>515</v>
      </c>
      <c r="E149" s="277" t="s">
        <v>170</v>
      </c>
      <c r="F149" s="286">
        <v>100</v>
      </c>
      <c r="G149" s="287"/>
      <c r="H149" s="286">
        <f t="shared" si="9"/>
        <v>0</v>
      </c>
      <c r="I149" s="259"/>
      <c r="J149" s="282"/>
    </row>
    <row r="150" spans="1:10" ht="22.5">
      <c r="A150" s="292" t="s">
        <v>120</v>
      </c>
      <c r="B150" s="292" t="s">
        <v>432</v>
      </c>
      <c r="C150" s="298" t="s">
        <v>510</v>
      </c>
      <c r="D150" s="291" t="s">
        <v>516</v>
      </c>
      <c r="E150" s="277" t="s">
        <v>170</v>
      </c>
      <c r="F150" s="286">
        <v>80</v>
      </c>
      <c r="G150" s="287"/>
      <c r="H150" s="286">
        <f t="shared" si="9"/>
        <v>0</v>
      </c>
      <c r="I150" s="259"/>
      <c r="J150" s="282"/>
    </row>
    <row r="151" spans="1:10" ht="12.75">
      <c r="A151" s="292" t="s">
        <v>213</v>
      </c>
      <c r="B151" s="292" t="s">
        <v>432</v>
      </c>
      <c r="C151" s="298" t="s">
        <v>403</v>
      </c>
      <c r="D151" s="291" t="s">
        <v>517</v>
      </c>
      <c r="E151" s="277" t="s">
        <v>221</v>
      </c>
      <c r="F151" s="286">
        <v>3</v>
      </c>
      <c r="G151" s="287"/>
      <c r="H151" s="286"/>
      <c r="I151" s="302">
        <f>SUM(F151*G151)</f>
        <v>0</v>
      </c>
      <c r="J151" s="282"/>
    </row>
    <row r="152" spans="1:10" ht="12.75">
      <c r="A152" s="259"/>
      <c r="B152" s="259"/>
      <c r="C152" s="259"/>
      <c r="D152" s="259"/>
      <c r="E152" s="259"/>
      <c r="F152" s="259"/>
      <c r="G152" s="281"/>
      <c r="H152" s="259"/>
      <c r="I152" s="259"/>
      <c r="J152" s="282"/>
    </row>
    <row r="153" spans="1:10" ht="12.75">
      <c r="A153" s="276"/>
      <c r="B153" s="8"/>
      <c r="C153" s="278"/>
      <c r="D153" s="283" t="s">
        <v>518</v>
      </c>
      <c r="E153" s="278"/>
      <c r="F153" s="280"/>
      <c r="G153" s="281"/>
      <c r="H153" s="259"/>
      <c r="I153" s="259"/>
      <c r="J153" s="282"/>
    </row>
    <row r="154" spans="1:10" ht="12.75">
      <c r="A154" s="276" t="s">
        <v>120</v>
      </c>
      <c r="B154" s="277" t="s">
        <v>432</v>
      </c>
      <c r="C154" s="298" t="s">
        <v>403</v>
      </c>
      <c r="D154" s="285" t="s">
        <v>519</v>
      </c>
      <c r="E154" s="277" t="s">
        <v>139</v>
      </c>
      <c r="F154" s="299">
        <v>4</v>
      </c>
      <c r="G154" s="300"/>
      <c r="H154" s="286">
        <f t="shared" ref="H154:H159" si="10">G154*F154</f>
        <v>0</v>
      </c>
      <c r="I154" s="286"/>
      <c r="J154" s="282"/>
    </row>
    <row r="155" spans="1:10" ht="12.75">
      <c r="A155" s="276" t="s">
        <v>120</v>
      </c>
      <c r="B155" s="277" t="s">
        <v>432</v>
      </c>
      <c r="C155" s="298" t="s">
        <v>403</v>
      </c>
      <c r="D155" s="285" t="s">
        <v>520</v>
      </c>
      <c r="E155" s="277" t="s">
        <v>521</v>
      </c>
      <c r="F155" s="299">
        <v>1</v>
      </c>
      <c r="G155" s="300"/>
      <c r="H155" s="286">
        <f t="shared" si="10"/>
        <v>0</v>
      </c>
      <c r="I155" s="286"/>
      <c r="J155" s="282"/>
    </row>
    <row r="156" spans="1:10" ht="22.5">
      <c r="A156" s="276" t="s">
        <v>120</v>
      </c>
      <c r="B156" s="277" t="s">
        <v>432</v>
      </c>
      <c r="C156" s="298" t="s">
        <v>403</v>
      </c>
      <c r="D156" s="294" t="s">
        <v>522</v>
      </c>
      <c r="E156" s="277" t="s">
        <v>521</v>
      </c>
      <c r="F156" s="299">
        <v>1</v>
      </c>
      <c r="G156" s="300"/>
      <c r="H156" s="286">
        <f t="shared" si="10"/>
        <v>0</v>
      </c>
      <c r="I156" s="286"/>
      <c r="J156" s="282"/>
    </row>
    <row r="157" spans="1:10" ht="12.75">
      <c r="A157" s="276" t="s">
        <v>120</v>
      </c>
      <c r="B157" s="277" t="s">
        <v>432</v>
      </c>
      <c r="C157" s="298" t="s">
        <v>403</v>
      </c>
      <c r="D157" s="285" t="s">
        <v>523</v>
      </c>
      <c r="E157" s="277" t="s">
        <v>139</v>
      </c>
      <c r="F157" s="299">
        <v>16</v>
      </c>
      <c r="G157" s="300"/>
      <c r="H157" s="286">
        <f t="shared" si="10"/>
        <v>0</v>
      </c>
      <c r="I157" s="286"/>
      <c r="J157" s="282"/>
    </row>
    <row r="158" spans="1:10" ht="12.75">
      <c r="A158" s="276" t="s">
        <v>120</v>
      </c>
      <c r="B158" s="277" t="s">
        <v>432</v>
      </c>
      <c r="C158" s="298" t="s">
        <v>403</v>
      </c>
      <c r="D158" s="279" t="s">
        <v>524</v>
      </c>
      <c r="E158" s="277" t="s">
        <v>139</v>
      </c>
      <c r="F158" s="299">
        <v>8</v>
      </c>
      <c r="G158" s="300"/>
      <c r="H158" s="286">
        <f t="shared" si="10"/>
        <v>0</v>
      </c>
      <c r="I158" s="286"/>
      <c r="J158" s="282"/>
    </row>
    <row r="159" spans="1:10" ht="12.75">
      <c r="A159" s="276" t="s">
        <v>120</v>
      </c>
      <c r="B159" s="277" t="s">
        <v>432</v>
      </c>
      <c r="C159" s="298" t="s">
        <v>403</v>
      </c>
      <c r="D159" s="279" t="s">
        <v>525</v>
      </c>
      <c r="E159" s="277" t="s">
        <v>139</v>
      </c>
      <c r="F159" s="299">
        <v>3</v>
      </c>
      <c r="G159" s="300"/>
      <c r="H159" s="286">
        <f t="shared" si="10"/>
        <v>0</v>
      </c>
      <c r="I159" s="259"/>
      <c r="J159" s="282"/>
    </row>
    <row r="161" spans="1:1">
      <c r="A161" s="1" t="s">
        <v>526</v>
      </c>
    </row>
  </sheetData>
  <sheetProtection selectLockedCells="1" selectUnlockedCells="1"/>
  <mergeCells count="1">
    <mergeCell ref="A1:H1"/>
  </mergeCells>
  <pageMargins left="0.7" right="0.7" top="0.19652777777777777" bottom="0.19652777777777777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10</vt:i4>
      </vt:variant>
    </vt:vector>
  </HeadingPairs>
  <TitlesOfParts>
    <vt:vector size="13" baseType="lpstr">
      <vt:lpstr>Rekapitulácia stavby</vt:lpstr>
      <vt:lpstr>ZADANIE - iluminácia</vt:lpstr>
      <vt:lpstr>SO_14_Elektroinštalácie - rozpi</vt:lpstr>
      <vt:lpstr>'ZADANIE - iluminácia'!__xlnm._FilterDatabase</vt:lpstr>
      <vt:lpstr>__xlnm._FilterDatabase_1</vt:lpstr>
      <vt:lpstr>'Rekapitulácia stavby'!__xlnm.Print_Area</vt:lpstr>
      <vt:lpstr>'ZADANIE - iluminácia'!__xlnm.Print_Area</vt:lpstr>
      <vt:lpstr>'Rekapitulácia stavby'!__xlnm.Print_Titles</vt:lpstr>
      <vt:lpstr>'ZADANIE - iluminácia'!__xlnm.Print_Titles</vt:lpstr>
      <vt:lpstr>'Rekapitulácia stavby'!Print_Area</vt:lpstr>
      <vt:lpstr>'ZADANIE - iluminácia'!Print_Area</vt:lpstr>
      <vt:lpstr>'Rekapitulácia stavby'!Print_Titles</vt:lpstr>
      <vt:lpstr>'ZADANIE - iluminácia'!Print_Titles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Červeníková Ľubica</cp:lastModifiedBy>
  <dcterms:created xsi:type="dcterms:W3CDTF">2021-06-11T11:02:56Z</dcterms:created>
  <dcterms:modified xsi:type="dcterms:W3CDTF">2021-07-01T09:39:05Z</dcterms:modified>
</cp:coreProperties>
</file>