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Lukáš\Obstaravanie\VO 2021\DNS\Obnova MK Hanulova 2. etapa\oprava\"/>
    </mc:Choice>
  </mc:AlternateContent>
  <bookViews>
    <workbookView xWindow="0" yWindow="0" windowWidth="19200" windowHeight="11595" firstSheet="1" activeTab="1"/>
  </bookViews>
  <sheets>
    <sheet name="Rekapitulácia stavby" sheetId="1" state="veryHidden" r:id="rId1"/>
    <sheet name="01 - Komunikácia" sheetId="2" r:id="rId2"/>
  </sheets>
  <definedNames>
    <definedName name="_xlnm._FilterDatabase" localSheetId="1" hidden="1">'01 - Komunikácia'!$C$124:$K$255</definedName>
    <definedName name="_xlnm.Print_Titles" localSheetId="1">'01 - Komunikácia'!$124:$124</definedName>
    <definedName name="_xlnm.Print_Titles" localSheetId="0">'Rekapitulácia stavby'!$92:$92</definedName>
    <definedName name="_xlnm.Print_Area" localSheetId="1">'01 - Komunikácia'!$C$4:$J$76,'01 - Komunikácia'!$C$112:$J$255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T250" i="2" s="1"/>
  <c r="R251" i="2"/>
  <c r="R250" i="2" s="1"/>
  <c r="P251" i="2"/>
  <c r="P250" i="2" s="1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T169" i="2" s="1"/>
  <c r="R170" i="2"/>
  <c r="R169" i="2" s="1"/>
  <c r="P170" i="2"/>
  <c r="P169" i="2" s="1"/>
  <c r="BI168" i="2"/>
  <c r="BH168" i="2"/>
  <c r="BG168" i="2"/>
  <c r="BE168" i="2"/>
  <c r="T168" i="2"/>
  <c r="T167" i="2" s="1"/>
  <c r="R168" i="2"/>
  <c r="R167" i="2" s="1"/>
  <c r="P168" i="2"/>
  <c r="P167" i="2" s="1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46" i="2"/>
  <c r="BH146" i="2"/>
  <c r="BG146" i="2"/>
  <c r="BE146" i="2"/>
  <c r="T146" i="2"/>
  <c r="R146" i="2"/>
  <c r="P146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J121" i="2"/>
  <c r="F121" i="2"/>
  <c r="F119" i="2"/>
  <c r="E117" i="2"/>
  <c r="J91" i="2"/>
  <c r="F91" i="2"/>
  <c r="F89" i="2"/>
  <c r="E87" i="2"/>
  <c r="J24" i="2"/>
  <c r="E24" i="2"/>
  <c r="J122" i="2"/>
  <c r="J23" i="2"/>
  <c r="J18" i="2"/>
  <c r="E18" i="2"/>
  <c r="F122" i="2"/>
  <c r="J17" i="2"/>
  <c r="J119" i="2"/>
  <c r="E7" i="2"/>
  <c r="E115" i="2" s="1"/>
  <c r="L90" i="1"/>
  <c r="AM90" i="1"/>
  <c r="AM89" i="1"/>
  <c r="L89" i="1"/>
  <c r="AM87" i="1"/>
  <c r="L87" i="1"/>
  <c r="L85" i="1"/>
  <c r="L84" i="1"/>
  <c r="J255" i="2"/>
  <c r="BK254" i="2"/>
  <c r="BK253" i="2"/>
  <c r="BK251" i="2"/>
  <c r="BK249" i="2"/>
  <c r="BK248" i="2"/>
  <c r="BK246" i="2"/>
  <c r="BK245" i="2"/>
  <c r="BK244" i="2"/>
  <c r="J243" i="2"/>
  <c r="J242" i="2"/>
  <c r="BK239" i="2"/>
  <c r="BK238" i="2"/>
  <c r="BK237" i="2"/>
  <c r="BK236" i="2"/>
  <c r="J235" i="2"/>
  <c r="J234" i="2"/>
  <c r="J232" i="2"/>
  <c r="BK230" i="2"/>
  <c r="BK224" i="2"/>
  <c r="J223" i="2"/>
  <c r="BK222" i="2"/>
  <c r="BK221" i="2"/>
  <c r="BK220" i="2"/>
  <c r="BK218" i="2"/>
  <c r="J213" i="2"/>
  <c r="J212" i="2"/>
  <c r="J211" i="2"/>
  <c r="BK210" i="2"/>
  <c r="BK209" i="2"/>
  <c r="J208" i="2"/>
  <c r="J207" i="2"/>
  <c r="J206" i="2"/>
  <c r="J205" i="2"/>
  <c r="BK204" i="2"/>
  <c r="J202" i="2"/>
  <c r="BK201" i="2"/>
  <c r="BK200" i="2"/>
  <c r="J199" i="2"/>
  <c r="J197" i="2"/>
  <c r="J196" i="2"/>
  <c r="J195" i="2"/>
  <c r="BK194" i="2"/>
  <c r="BK193" i="2"/>
  <c r="J192" i="2"/>
  <c r="J189" i="2"/>
  <c r="J186" i="2"/>
  <c r="J183" i="2"/>
  <c r="BK175" i="2"/>
  <c r="J172" i="2"/>
  <c r="J170" i="2"/>
  <c r="BK168" i="2"/>
  <c r="J166" i="2"/>
  <c r="BK165" i="2"/>
  <c r="BK164" i="2"/>
  <c r="J163" i="2"/>
  <c r="BK160" i="2"/>
  <c r="J157" i="2"/>
  <c r="J154" i="2"/>
  <c r="J153" i="2"/>
  <c r="J146" i="2"/>
  <c r="BK138" i="2"/>
  <c r="BK137" i="2"/>
  <c r="BK130" i="2"/>
  <c r="J129" i="2"/>
  <c r="BK128" i="2"/>
  <c r="AS94" i="1"/>
  <c r="BK255" i="2"/>
  <c r="J254" i="2"/>
  <c r="J253" i="2"/>
  <c r="J251" i="2"/>
  <c r="J249" i="2"/>
  <c r="J248" i="2"/>
  <c r="J246" i="2"/>
  <c r="J245" i="2"/>
  <c r="J244" i="2"/>
  <c r="BK243" i="2"/>
  <c r="BK242" i="2"/>
  <c r="J239" i="2"/>
  <c r="J238" i="2"/>
  <c r="J237" i="2"/>
  <c r="J236" i="2"/>
  <c r="BK235" i="2"/>
  <c r="BK234" i="2"/>
  <c r="BK232" i="2"/>
  <c r="J230" i="2"/>
  <c r="J224" i="2"/>
  <c r="BK223" i="2"/>
  <c r="J222" i="2"/>
  <c r="J221" i="2"/>
  <c r="J220" i="2"/>
  <c r="J218" i="2"/>
  <c r="BK213" i="2"/>
  <c r="BK212" i="2"/>
  <c r="BK211" i="2"/>
  <c r="J210" i="2"/>
  <c r="J209" i="2"/>
  <c r="BK208" i="2"/>
  <c r="BK207" i="2"/>
  <c r="BK206" i="2"/>
  <c r="BK205" i="2"/>
  <c r="J204" i="2"/>
  <c r="BK202" i="2"/>
  <c r="J201" i="2"/>
  <c r="J200" i="2"/>
  <c r="BK199" i="2"/>
  <c r="BK197" i="2"/>
  <c r="BK196" i="2"/>
  <c r="BK195" i="2"/>
  <c r="J194" i="2"/>
  <c r="J193" i="2"/>
  <c r="BK192" i="2"/>
  <c r="BK189" i="2"/>
  <c r="BK186" i="2"/>
  <c r="BK183" i="2"/>
  <c r="J175" i="2"/>
  <c r="BK172" i="2"/>
  <c r="BK170" i="2"/>
  <c r="J168" i="2"/>
  <c r="BK166" i="2"/>
  <c r="J165" i="2"/>
  <c r="J164" i="2"/>
  <c r="BK163" i="2"/>
  <c r="J160" i="2"/>
  <c r="BK157" i="2"/>
  <c r="BK154" i="2"/>
  <c r="BK153" i="2"/>
  <c r="BK146" i="2"/>
  <c r="J138" i="2"/>
  <c r="J137" i="2"/>
  <c r="J130" i="2"/>
  <c r="BK129" i="2"/>
  <c r="J128" i="2"/>
  <c r="T198" i="2" l="1"/>
  <c r="BK127" i="2"/>
  <c r="J127" i="2"/>
  <c r="J98" i="2" s="1"/>
  <c r="P127" i="2"/>
  <c r="R127" i="2"/>
  <c r="T127" i="2"/>
  <c r="BK171" i="2"/>
  <c r="J171" i="2"/>
  <c r="J101" i="2" s="1"/>
  <c r="P171" i="2"/>
  <c r="R171" i="2"/>
  <c r="T171" i="2"/>
  <c r="BK198" i="2"/>
  <c r="J198" i="2"/>
  <c r="J102" i="2" s="1"/>
  <c r="P198" i="2"/>
  <c r="R198" i="2"/>
  <c r="BK203" i="2"/>
  <c r="J203" i="2" s="1"/>
  <c r="J103" i="2" s="1"/>
  <c r="P203" i="2"/>
  <c r="R203" i="2"/>
  <c r="T203" i="2"/>
  <c r="BK252" i="2"/>
  <c r="J252" i="2" s="1"/>
  <c r="J105" i="2" s="1"/>
  <c r="P252" i="2"/>
  <c r="R252" i="2"/>
  <c r="T252" i="2"/>
  <c r="E85" i="2"/>
  <c r="F92" i="2"/>
  <c r="BF128" i="2"/>
  <c r="BF129" i="2"/>
  <c r="BF130" i="2"/>
  <c r="BF137" i="2"/>
  <c r="BF163" i="2"/>
  <c r="BF164" i="2"/>
  <c r="BF168" i="2"/>
  <c r="BF170" i="2"/>
  <c r="BF189" i="2"/>
  <c r="BF192" i="2"/>
  <c r="BF193" i="2"/>
  <c r="BF199" i="2"/>
  <c r="BF200" i="2"/>
  <c r="BF205" i="2"/>
  <c r="BF208" i="2"/>
  <c r="BF209" i="2"/>
  <c r="BF212" i="2"/>
  <c r="BF213" i="2"/>
  <c r="BF218" i="2"/>
  <c r="BF220" i="2"/>
  <c r="BF221" i="2"/>
  <c r="BF223" i="2"/>
  <c r="BF224" i="2"/>
  <c r="BF232" i="2"/>
  <c r="BF234" i="2"/>
  <c r="BF235" i="2"/>
  <c r="BF236" i="2"/>
  <c r="BF237" i="2"/>
  <c r="BF238" i="2"/>
  <c r="BF239" i="2"/>
  <c r="BF243" i="2"/>
  <c r="BF244" i="2"/>
  <c r="BF245" i="2"/>
  <c r="BF246" i="2"/>
  <c r="BF248" i="2"/>
  <c r="BF251" i="2"/>
  <c r="BF255" i="2"/>
  <c r="J89" i="2"/>
  <c r="J92" i="2"/>
  <c r="BF138" i="2"/>
  <c r="BF146" i="2"/>
  <c r="BF153" i="2"/>
  <c r="BF154" i="2"/>
  <c r="BF157" i="2"/>
  <c r="BF160" i="2"/>
  <c r="BF165" i="2"/>
  <c r="BF166" i="2"/>
  <c r="BF172" i="2"/>
  <c r="BF175" i="2"/>
  <c r="BF183" i="2"/>
  <c r="BF186" i="2"/>
  <c r="BF194" i="2"/>
  <c r="BF195" i="2"/>
  <c r="BF196" i="2"/>
  <c r="BF197" i="2"/>
  <c r="BF201" i="2"/>
  <c r="BF202" i="2"/>
  <c r="BF204" i="2"/>
  <c r="BF206" i="2"/>
  <c r="BF207" i="2"/>
  <c r="BF210" i="2"/>
  <c r="BF211" i="2"/>
  <c r="BF222" i="2"/>
  <c r="BF230" i="2"/>
  <c r="BF242" i="2"/>
  <c r="BF249" i="2"/>
  <c r="BF253" i="2"/>
  <c r="BF254" i="2"/>
  <c r="BK167" i="2"/>
  <c r="J167" i="2" s="1"/>
  <c r="J99" i="2" s="1"/>
  <c r="BK169" i="2"/>
  <c r="J169" i="2"/>
  <c r="J100" i="2" s="1"/>
  <c r="BK250" i="2"/>
  <c r="J250" i="2" s="1"/>
  <c r="J104" i="2" s="1"/>
  <c r="J33" i="2"/>
  <c r="AV95" i="1"/>
  <c r="F33" i="2"/>
  <c r="AZ95" i="1"/>
  <c r="AZ94" i="1" s="1"/>
  <c r="W29" i="1" s="1"/>
  <c r="F35" i="2"/>
  <c r="BB95" i="1"/>
  <c r="BB94" i="1" s="1"/>
  <c r="W31" i="1" s="1"/>
  <c r="F37" i="2"/>
  <c r="BD95" i="1"/>
  <c r="BD94" i="1" s="1"/>
  <c r="W33" i="1" s="1"/>
  <c r="F36" i="2"/>
  <c r="BC95" i="1"/>
  <c r="BC94" i="1" s="1"/>
  <c r="W32" i="1" s="1"/>
  <c r="T126" i="2" l="1"/>
  <c r="T125" i="2" s="1"/>
  <c r="R126" i="2"/>
  <c r="R125" i="2" s="1"/>
  <c r="P126" i="2"/>
  <c r="P125" i="2" s="1"/>
  <c r="AU95" i="1" s="1"/>
  <c r="AU94" i="1" s="1"/>
  <c r="BK126" i="2"/>
  <c r="J126" i="2"/>
  <c r="J97" i="2" s="1"/>
  <c r="AV94" i="1"/>
  <c r="AK29" i="1"/>
  <c r="AX94" i="1"/>
  <c r="AY94" i="1"/>
  <c r="J34" i="2"/>
  <c r="AW95" i="1"/>
  <c r="AT95" i="1" s="1"/>
  <c r="F34" i="2"/>
  <c r="BA95" i="1" s="1"/>
  <c r="BA94" i="1" s="1"/>
  <c r="AW94" i="1" s="1"/>
  <c r="AK30" i="1" s="1"/>
  <c r="BK125" i="2" l="1"/>
  <c r="J125" i="2" s="1"/>
  <c r="J30" i="2" s="1"/>
  <c r="AG95" i="1" s="1"/>
  <c r="AG94" i="1" s="1"/>
  <c r="AK26" i="1" s="1"/>
  <c r="AK35" i="1" s="1"/>
  <c r="AT94" i="1"/>
  <c r="W30" i="1"/>
  <c r="AN95" i="1" l="1"/>
  <c r="J96" i="2"/>
  <c r="AN94" i="1"/>
  <c r="J39" i="2"/>
</calcChain>
</file>

<file path=xl/sharedStrings.xml><?xml version="1.0" encoding="utf-8"?>
<sst xmlns="http://schemas.openxmlformats.org/spreadsheetml/2006/main" count="1755" uniqueCount="405">
  <si>
    <t>Export Komplet</t>
  </si>
  <si>
    <t/>
  </si>
  <si>
    <t>2.0</t>
  </si>
  <si>
    <t>False</t>
  </si>
  <si>
    <t>{b06435d1-2a16-43a6-b245-6b1206c5cc00}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</si>
  <si>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</si>
  <si>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</si>
  <si>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</si>
  <si>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</si>
  <si>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</si>
  <si>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</si>
  <si>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</si>
  <si>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</si>
  <si>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2020-40a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</si>
  <si>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</si>
  <si>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</si>
  <si>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MK Hanulova ulica - II.etapa, Nitra</t>
  </si>
  <si>
    <t>JKSO:</t>
  </si>
  <si>
    <t>KS:</t>
  </si>
  <si>
    <t>Miesto:</t>
  </si>
  <si>
    <t xml:space="preserve"> </t>
  </si>
  <si>
    <t>Dátum:</t>
  </si>
  <si>
    <t>7. 6. 2021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</si>
  <si>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</si>
  <si>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</si>
  <si>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</si>
  <si>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</si>
  <si>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</si>
  <si>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</si>
  <si>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</si>
  <si>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</si>
  <si>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</si>
  <si>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</si>
  <si>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</si>
  <si>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</si>
  <si>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</si>
  <si>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</si>
  <si>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</si>
  <si>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</si>
  <si>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</si>
  <si>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</si>
  <si>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</si>
  <si>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</si>
  <si>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</si>
  <si>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</si>
  <si>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</si>
  <si>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</si>
  <si>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</si>
  <si>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</si>
  <si>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</si>
  <si>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</si>
  <si>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</si>
  <si>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</si>
  <si>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</si>
  <si>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</si>
  <si>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</si>
  <si>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</si>
  <si>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</si>
  <si>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</si>
  <si>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</si>
  <si>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</si>
  <si>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</si>
  <si>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</si>
  <si>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</si>
  <si>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</si>
  <si>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</si>
  <si>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</si>
  <si>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</si>
  <si>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</si>
  <si>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</si>
  <si>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</si>
  <si>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</si>
  <si>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</si>
  <si>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</si>
  <si>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</si>
  <si>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</si>
  <si>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</si>
  <si>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</si>
  <si>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</si>
  <si>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</si>
  <si>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</si>
  <si>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Komunikácia</t>
  </si>
  <si>
    <t>STA</t>
  </si>
  <si>
    <t>1</t>
  </si>
  <si>
    <t>{63bebd77-4759-4899-9684-e758d4f669a4}</t>
  </si>
  <si>
    <t>KRYCÍ LIST ROZPOČTU</t>
  </si>
  <si>
    <t>Objekt:</t>
  </si>
  <si>
    <t>01 - Komunikácia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</si>
  <si>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</si>
  <si>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</si>
  <si>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</si>
  <si>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</si>
  <si>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</si>
  <si>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</si>
  <si>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</si>
  <si>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</si>
  <si>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</si>
  <si>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</si>
  <si>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</si>
  <si>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</si>
  <si>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</si>
  <si>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</si>
  <si>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</si>
  <si>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</si>
  <si>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</si>
  <si>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</si>
  <si>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</si>
  <si>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</si>
  <si>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</si>
  <si>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</si>
  <si>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</si>
  <si>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</si>
  <si>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</si>
  <si>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</si>
  <si>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</si>
  <si>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</si>
  <si>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</si>
  <si>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</si>
  <si>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</si>
  <si>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112201012.S</t>
  </si>
  <si>
    <t>Odstránenie pňa ručne, priemeru nad 200 do 300 mm v rovine a na svahu do 1:5</t>
  </si>
  <si>
    <t>ks</t>
  </si>
  <si>
    <t>4</t>
  </si>
  <si>
    <t>2</t>
  </si>
  <si>
    <t>113106121.S</t>
  </si>
  <si>
    <t>Rozoberanie dlažby, z betónových alebo kamenin. dlaždíc, dosiek alebo tvaroviek,  -0,13800t</t>
  </si>
  <si>
    <t>m2</t>
  </si>
  <si>
    <t>3</t>
  </si>
  <si>
    <t>113152510.S</t>
  </si>
  <si>
    <t>Frézovanie asf. podkladu alebo krytu bez prek., plochy cez 1000 do 10000 m2, pruh š. do 1 m, hr. do 30 mm  0,076 t</t>
  </si>
  <si>
    <t>1021631568</t>
  </si>
  <si>
    <t>VV</t>
  </si>
  <si>
    <t>1307,13</t>
  </si>
  <si>
    <t>"dorátanie ľavá strana ku kruhovému objazdu - chodník</t>
  </si>
  <si>
    <t>7,7*1,81</t>
  </si>
  <si>
    <t>"práva strana - chodník</t>
  </si>
  <si>
    <t>44,5*1,9</t>
  </si>
  <si>
    <t>Súčet</t>
  </si>
  <si>
    <t>113152640.S</t>
  </si>
  <si>
    <t>Frézovanie asf. podkladu alebo krytu bez prek., plochy cez 1000 do 10000 m2, pruh š. cez 1 m do 2 m, hr. 100 mm  0,254 t</t>
  </si>
  <si>
    <t>8</t>
  </si>
  <si>
    <t>5</t>
  </si>
  <si>
    <t>113154510.S</t>
  </si>
  <si>
    <t>Frézovanie bet. podkladu alebo krytu bez prek., plochy cez 1000 do 10000 m2, pruh š. do 1 m, hr. do 30 mm  0,076 t</t>
  </si>
  <si>
    <t>18028058</t>
  </si>
  <si>
    <t>"50% chodník</t>
  </si>
  <si>
    <t>653,565</t>
  </si>
  <si>
    <t>"dorátanie ľavá strana ku kruhovému objazdu - chodník 50%</t>
  </si>
  <si>
    <t>(7,7*1,81)/2</t>
  </si>
  <si>
    <t>"práva strana - chodník 50%</t>
  </si>
  <si>
    <t>(44,5*1,9)/2</t>
  </si>
  <si>
    <t>6</t>
  </si>
  <si>
    <t>113202111.S</t>
  </si>
  <si>
    <t>Vytrhanie obrúb kamenných, s vybúraním lôžka, z krajníkov alebo obrubníkov stojatých,  -0,14500t</t>
  </si>
  <si>
    <t>m</t>
  </si>
  <si>
    <t>10</t>
  </si>
  <si>
    <t>675,63</t>
  </si>
  <si>
    <t>7,7</t>
  </si>
  <si>
    <t>"práva strana chodníka</t>
  </si>
  <si>
    <t>44,5-8,25</t>
  </si>
  <si>
    <t>7</t>
  </si>
  <si>
    <t>113203111.S</t>
  </si>
  <si>
    <t>Vytrhanie obrúb kamenných, s vybúraním lôžka, z dlažobných kociek,  -0,11500t</t>
  </si>
  <si>
    <t>12</t>
  </si>
  <si>
    <t>113208111.S</t>
  </si>
  <si>
    <t>Vytrhanie obrúb betonových, s vybúraním lôžka, záhonových,  -0,04000t</t>
  </si>
  <si>
    <t>1314886914</t>
  </si>
  <si>
    <t>"dorátanie pravá strana ku kruhovému objazdu - chodník</t>
  </si>
  <si>
    <t>44,5</t>
  </si>
  <si>
    <t>9</t>
  </si>
  <si>
    <t>113307222.S</t>
  </si>
  <si>
    <t>Odstránenie podkladu v ploche nad 200 m2 z kameniva hrubého drveného, hr.100 do 200 mm,  -0,23500t</t>
  </si>
  <si>
    <t>1865996855</t>
  </si>
  <si>
    <t xml:space="preserve">"vjazdy </t>
  </si>
  <si>
    <t>194</t>
  </si>
  <si>
    <t>113307231.S</t>
  </si>
  <si>
    <t>Odstránenie podkladu v ploche nad 200 m2 z betónu prostého, hr. vrstvy do 150 mm,  -0,22500t</t>
  </si>
  <si>
    <t>14</t>
  </si>
  <si>
    <t>"vjazdy</t>
  </si>
  <si>
    <t>11</t>
  </si>
  <si>
    <t>133211101.S</t>
  </si>
  <si>
    <t>Hĺbenie šachiet v  hornine tr. 3 súdržných - ručným náradím plocha výkopu do 4 m2</t>
  </si>
  <si>
    <t>m3</t>
  </si>
  <si>
    <t>16</t>
  </si>
  <si>
    <t>162501102.S</t>
  </si>
  <si>
    <t>Vodorovné premiestnenie výkopku po spevnenej ceste z horniny tr.1-4, do 100 m3 na vzdialenosť do 3000 m</t>
  </si>
  <si>
    <t>18</t>
  </si>
  <si>
    <t>13</t>
  </si>
  <si>
    <t>162501105.S</t>
  </si>
  <si>
    <t>Vodorovné premiestnenie výkopku po spevnenej ceste z horniny tr.1-4, do 100 m3, príplatok k cene za každých ďalšich a začatých 1000 m</t>
  </si>
  <si>
    <t>171209002.S</t>
  </si>
  <si>
    <t>Poplatok za skladovanie</t>
  </si>
  <si>
    <t>t</t>
  </si>
  <si>
    <t>22</t>
  </si>
  <si>
    <t>Zakladanie</t>
  </si>
  <si>
    <t>15</t>
  </si>
  <si>
    <t>275313521.S</t>
  </si>
  <si>
    <t>Betón základových pätiek, prostý tr. C 12/15</t>
  </si>
  <si>
    <t>24</t>
  </si>
  <si>
    <t>Vodorovné konštrukcie</t>
  </si>
  <si>
    <t>451317777.S</t>
  </si>
  <si>
    <t>Podklad pod dlažbu vodorovne alebo v sklone do 1:5 hr. 50-100mm z bet. tr. C 8/10</t>
  </si>
  <si>
    <t>26</t>
  </si>
  <si>
    <t>Komunikácie</t>
  </si>
  <si>
    <t>17</t>
  </si>
  <si>
    <t>564851114.S</t>
  </si>
  <si>
    <t>Podklad zo štrkodrviny s rozprestretím a zhutnením, po zhutnení hr. 180 mm</t>
  </si>
  <si>
    <t>526891239</t>
  </si>
  <si>
    <t>567114311.S</t>
  </si>
  <si>
    <t>Podklad z podkladového betónu PB III tr. C 8/10 hr. 100 mm</t>
  </si>
  <si>
    <t>28</t>
  </si>
  <si>
    <t>"dorátanie ľava strana chodníka - 50%</t>
  </si>
  <si>
    <t>7,7*1,81/2</t>
  </si>
  <si>
    <t>"práva strana chodníka - 50%</t>
  </si>
  <si>
    <t>44,5*1,9/2</t>
  </si>
  <si>
    <t>19</t>
  </si>
  <si>
    <t>567124312.S</t>
  </si>
  <si>
    <t>Podklad z podkladového betónu PB III tr. C 8/10 hr. 120 mm</t>
  </si>
  <si>
    <t>1999129145</t>
  </si>
  <si>
    <t>573111115.S</t>
  </si>
  <si>
    <t>Postrek asfaltový infiltračný s posypom kamenivom z asfaltu cestného v množstve 2,50 kg/m2</t>
  </si>
  <si>
    <t>30</t>
  </si>
  <si>
    <t xml:space="preserve">"cesta + chodník + vjazdy + dopočet chodníka </t>
  </si>
  <si>
    <t>2295,94+1261,5+194+13,937+84,55</t>
  </si>
  <si>
    <t>21</t>
  </si>
  <si>
    <t>577134111.S</t>
  </si>
  <si>
    <t>Asfaltový betón vrstva obrusná AC 8 O v pruhu š. do 3 m z nemodifik. asfaltu tr. I, po zhutnení hr. 40 mm</t>
  </si>
  <si>
    <t>32</t>
  </si>
  <si>
    <t xml:space="preserve">"chodník + vjazdy + dopočet chodníka </t>
  </si>
  <si>
    <t>1261,5+194+13,937+84,55</t>
  </si>
  <si>
    <t>577134221.S</t>
  </si>
  <si>
    <t>Asfaltový betón vrstva obrusná AC 11 O v pruhu š. nad 3 m z nemodifik. asfaltu tr. I, po zhutnení hr. 40 mm</t>
  </si>
  <si>
    <t>34</t>
  </si>
  <si>
    <t>23</t>
  </si>
  <si>
    <t>577154421.S</t>
  </si>
  <si>
    <t>Asfaltový betón vrstva ložná AC 22 L v pruhu š. nad 3 m z nemodifik. asfaltu tr. I, po zhutnení hr. 60 mm</t>
  </si>
  <si>
    <t>36</t>
  </si>
  <si>
    <t>596811342.S</t>
  </si>
  <si>
    <t>Kladenie betónovej dlažby s vyplnením škár do lôžka z cementovej malty, veľ. do 0,25 m2 plochy od 100 do 300 m2</t>
  </si>
  <si>
    <t>1827535071</t>
  </si>
  <si>
    <t>25</t>
  </si>
  <si>
    <t>M</t>
  </si>
  <si>
    <t>592460020411.S</t>
  </si>
  <si>
    <t>Prídlažba betónová, rozmer 500x250x100 mm, prírodná</t>
  </si>
  <si>
    <t>44</t>
  </si>
  <si>
    <t>596911331.S</t>
  </si>
  <si>
    <t>Kladenie dlažby pre nevidiacich hr. 60 mm do lôžka z kameniva ťaženého s vyplnením škár</t>
  </si>
  <si>
    <t>793786507</t>
  </si>
  <si>
    <t>27</t>
  </si>
  <si>
    <t>592460007300.S</t>
  </si>
  <si>
    <t>Dlažba betónová pre nevidiacich, rozmer 200x200x60 mm, farebná</t>
  </si>
  <si>
    <t>40</t>
  </si>
  <si>
    <t>Rúrové vedenie</t>
  </si>
  <si>
    <t>899103111.S</t>
  </si>
  <si>
    <t>Osadenie poklopu liatinového a oceľového vrátane rámu hmotn. nad 100 do 150 kg</t>
  </si>
  <si>
    <t>46</t>
  </si>
  <si>
    <t>29</t>
  </si>
  <si>
    <t>552410002411.S</t>
  </si>
  <si>
    <t>Poklop liatinový, tr. zaťaženia D400, MultiTop Bituplan</t>
  </si>
  <si>
    <t>48</t>
  </si>
  <si>
    <t>899331110.S</t>
  </si>
  <si>
    <t>Výšková úprava kanalizačného poklopu</t>
  </si>
  <si>
    <t>50</t>
  </si>
  <si>
    <t>31</t>
  </si>
  <si>
    <t>899331111.S</t>
  </si>
  <si>
    <t>Výšková úprava uličného vstupu alebo vpuste do 200 mm zvýšením poklopu</t>
  </si>
  <si>
    <t>52</t>
  </si>
  <si>
    <t>Ostatné konštrukcie a práce-búranie</t>
  </si>
  <si>
    <t>914001111.S</t>
  </si>
  <si>
    <t>Osadenie a montáž cestnej zvislej dopravnej značky na stĺpik, stĺp, konzolu alebo objekt</t>
  </si>
  <si>
    <t>54</t>
  </si>
  <si>
    <t>33</t>
  </si>
  <si>
    <t>404410001311</t>
  </si>
  <si>
    <t>Informačná značka 325 "Priechod pre chodcov</t>
  </si>
  <si>
    <t>56</t>
  </si>
  <si>
    <t>914501121.S</t>
  </si>
  <si>
    <t>Montáž stĺpika zvislej dopravnej značky dĺžky do 3,5 m do betónového základu</t>
  </si>
  <si>
    <t>58</t>
  </si>
  <si>
    <t>35</t>
  </si>
  <si>
    <t>404490008411.S</t>
  </si>
  <si>
    <t>Stĺpik pre dopravné značky</t>
  </si>
  <si>
    <t>60</t>
  </si>
  <si>
    <t>915711212.S</t>
  </si>
  <si>
    <t>Vodorovné dopravné značenie striekané farbou deliacich čiar súvislých šírky 125 mm biela retroreflexná</t>
  </si>
  <si>
    <t>62</t>
  </si>
  <si>
    <t>37</t>
  </si>
  <si>
    <t>915711412.S</t>
  </si>
  <si>
    <t>Vodorovné dopravné značenie striekané farbou vodiacich čiar súvislých šírky 250 mm biela retroreflexná</t>
  </si>
  <si>
    <t>64</t>
  </si>
  <si>
    <t>38</t>
  </si>
  <si>
    <t>915721212.S</t>
  </si>
  <si>
    <t>Vodorovné dopravné značenie striekané farbou prechodov pre chodcov, šípky, symboly a pod., biela retroreflexná</t>
  </si>
  <si>
    <t>66</t>
  </si>
  <si>
    <t>39</t>
  </si>
  <si>
    <t>915791111.S</t>
  </si>
  <si>
    <t>Predznačenie pre značenie striekané farbou z náterových hmôt deliace čiary, vodiace prúžky</t>
  </si>
  <si>
    <t>68</t>
  </si>
  <si>
    <t>915791112.S</t>
  </si>
  <si>
    <t>Predznačenie pre vodorovné značenie striekané farbou alebo vykonávané z náterových hmôt</t>
  </si>
  <si>
    <t>70</t>
  </si>
  <si>
    <t>41</t>
  </si>
  <si>
    <t>916361111.S</t>
  </si>
  <si>
    <t>Osadenie cestného obrubníka betónového ležatého do lôžka z betónu prostého tr. C 12/15 s bočnou oporou</t>
  </si>
  <si>
    <t>72</t>
  </si>
  <si>
    <t>95,38</t>
  </si>
  <si>
    <t xml:space="preserve">"dorátanie ľavá strana chodníka </t>
  </si>
  <si>
    <t>42</t>
  </si>
  <si>
    <t>592170002400.S</t>
  </si>
  <si>
    <t>Obrubník cestný nábehový, lxšxv 1000x200x150(100) mm</t>
  </si>
  <si>
    <t>74</t>
  </si>
  <si>
    <t>103,08*1,01</t>
  </si>
  <si>
    <t>43</t>
  </si>
  <si>
    <t>916362111.S</t>
  </si>
  <si>
    <t>Osadenie cestného obrubníka betónového stojatého do lôžka z betónu prostého tr. C 12/15 s bočnou oporou</t>
  </si>
  <si>
    <t>76</t>
  </si>
  <si>
    <t>592170003800.S</t>
  </si>
  <si>
    <t>Obrubník cestný so skosením, lxšxv 1000x150x250 mm, prírodný</t>
  </si>
  <si>
    <t>78</t>
  </si>
  <si>
    <t>45</t>
  </si>
  <si>
    <t>592170000700</t>
  </si>
  <si>
    <t>Obrubník prechodový ľavý, lxšxv 1000x200(150)x150(260) mm</t>
  </si>
  <si>
    <t>80</t>
  </si>
  <si>
    <t>592170000800</t>
  </si>
  <si>
    <t>Obrubník prechodový pravý, lxšxv 1000x200(150)x150(260) mm</t>
  </si>
  <si>
    <t>82</t>
  </si>
  <si>
    <t>47</t>
  </si>
  <si>
    <t>916561111.S</t>
  </si>
  <si>
    <t>Osadenie záhonového alebo parkového obrubníka betón., do lôžka z bet. pros. tr. C 12/15 s bočnou oporou</t>
  </si>
  <si>
    <t>84</t>
  </si>
  <si>
    <t>480,96</t>
  </si>
  <si>
    <t>592170001800.S</t>
  </si>
  <si>
    <t>Obrubník parkový, lxšxv 1000x50x200 mm, prírodný</t>
  </si>
  <si>
    <t>86</t>
  </si>
  <si>
    <t>561,71*1,01</t>
  </si>
  <si>
    <t>49</t>
  </si>
  <si>
    <t>918101111.S</t>
  </si>
  <si>
    <t>Lôžko pod obrubníky, krajníky alebo obruby z dlažobných kociek z betónu prostého tr. C 12/15</t>
  </si>
  <si>
    <t>88</t>
  </si>
  <si>
    <t>(103,08+593,32+561,71)*0,2*0,1</t>
  </si>
  <si>
    <t>919731121.S</t>
  </si>
  <si>
    <t>Zarovnanie styčnej plochy pozdĺž vybúranej časti komunikácie asfaltovej hr. do 50 mm</t>
  </si>
  <si>
    <t>90</t>
  </si>
  <si>
    <t>51</t>
  </si>
  <si>
    <t>919731122.S</t>
  </si>
  <si>
    <t>Zarovnanie styčnej plochy pozdĺž vybúranej časti komunikácie asfaltovej hr. nad 50 do 100 mm</t>
  </si>
  <si>
    <t>92</t>
  </si>
  <si>
    <t>919735111.S</t>
  </si>
  <si>
    <t>Rezanie existujúceho asfaltového krytu alebo podkladu hĺbky do 50 mm</t>
  </si>
  <si>
    <t>94</t>
  </si>
  <si>
    <t>53</t>
  </si>
  <si>
    <t>919735112.S</t>
  </si>
  <si>
    <t>Rezanie existujúceho asfaltového krytu alebo podkladu hĺbky nad 50 do 100 mm</t>
  </si>
  <si>
    <t>96</t>
  </si>
  <si>
    <t>919794441.S</t>
  </si>
  <si>
    <t>Úprava plôch okolo hydrantov, šupátok, a pod. v asfaltových krytoch v pôdorysnej ploche do 2 m2</t>
  </si>
  <si>
    <t>98</t>
  </si>
  <si>
    <t>55</t>
  </si>
  <si>
    <t>938909311.S</t>
  </si>
  <si>
    <t>Odstránenie blata, prachu alebo hlineného nánosu, z povrchu podkladu alebo krytu bet. alebo asfalt.</t>
  </si>
  <si>
    <t>100</t>
  </si>
  <si>
    <t xml:space="preserve">"cesta + chodník + vjazdy + dopočet chodníka +dlažba </t>
  </si>
  <si>
    <t>2295,94+1261,5+194+13,937+84,55+172,14</t>
  </si>
  <si>
    <t>965042221.S</t>
  </si>
  <si>
    <t>Búranie podkladov pod dlažby, liatych dlažieb a mazanín,betón,liaty asfalt hr.nad 100 mm, plochy do 1 m2 -2,20000t</t>
  </si>
  <si>
    <t>102</t>
  </si>
  <si>
    <t>57</t>
  </si>
  <si>
    <t>976074141.S</t>
  </si>
  <si>
    <t>Vybúranie kotvového železa zapusteného do 300 mm, v murive alebo v dlažbe z betónu,  -0,00900t</t>
  </si>
  <si>
    <t>104</t>
  </si>
  <si>
    <t>976085311.S</t>
  </si>
  <si>
    <t>Vybúranie kanalizačného rámu liatinového vrátane poklopu alebo mreže,  -0,04400t</t>
  </si>
  <si>
    <t>106</t>
  </si>
  <si>
    <t>59</t>
  </si>
  <si>
    <t>979082213.S</t>
  </si>
  <si>
    <t>Vodorovná doprava sutiny so zložením a hrubým urovnaním na vzdialenosť do 1 km</t>
  </si>
  <si>
    <t>29059418</t>
  </si>
  <si>
    <t>979082219.S</t>
  </si>
  <si>
    <t>Príplatok k cene za každý ďalší aj začatý 1 km nad 1 km pre vodorovnú dopravu sutiny</t>
  </si>
  <si>
    <t>1644437396</t>
  </si>
  <si>
    <t>1022,422*49 'Prepočítané koeficientom množstva</t>
  </si>
  <si>
    <t>61</t>
  </si>
  <si>
    <t>979087212.S</t>
  </si>
  <si>
    <t>Nakladanie na dopravné prostriedky pre vodorovnú dopravu sutiny</t>
  </si>
  <si>
    <t>112</t>
  </si>
  <si>
    <t>979089012.S</t>
  </si>
  <si>
    <t>114</t>
  </si>
  <si>
    <t>99</t>
  </si>
  <si>
    <t>Presun hmôt HSV</t>
  </si>
  <si>
    <t>63</t>
  </si>
  <si>
    <t>998225111.S</t>
  </si>
  <si>
    <t>Presun hmôt pre pozemnú komunikáciu a letisko s krytom asfaltovým akejkoľvek dĺžky objektu</t>
  </si>
  <si>
    <t>116</t>
  </si>
  <si>
    <t>VRN</t>
  </si>
  <si>
    <t>Investičné náklady neobsiahnuté v cenách</t>
  </si>
  <si>
    <t>000300011.S</t>
  </si>
  <si>
    <t>Geodetické práce - vytýčenie inžinierských sietí</t>
  </si>
  <si>
    <t>eur</t>
  </si>
  <si>
    <t>118</t>
  </si>
  <si>
    <t>65</t>
  </si>
  <si>
    <t>000400022.S</t>
  </si>
  <si>
    <t>Projektové práce - náklady na porealizčné zameranie</t>
  </si>
  <si>
    <t>120</t>
  </si>
  <si>
    <t>001400011.S</t>
  </si>
  <si>
    <t>Ostatné náklady stavby - dočasné doprvané značenie</t>
  </si>
  <si>
    <t>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</si>
</sst>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195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26" t="s">
        <v>13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20"/>
      <c r="BE5" s="223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27" t="s">
        <v>16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20"/>
      <c r="BE6" s="224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4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4"/>
      <c r="BS8" s="17" t="s">
        <v>6</v>
      </c>
    </row>
    <row r="9" spans="1:74" s="1" customFormat="1" ht="14.45" customHeight="1">
      <c r="B9" s="20"/>
      <c r="AR9" s="20"/>
      <c r="BE9" s="224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4"/>
      <c r="BS10" s="17" t="s">
        <v>6</v>
      </c>
    </row>
    <row r="11" spans="1:74" s="1" customFormat="1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24"/>
      <c r="BS11" s="17" t="s">
        <v>6</v>
      </c>
    </row>
    <row r="12" spans="1:74" s="1" customFormat="1" ht="6.95" customHeight="1">
      <c r="B12" s="20"/>
      <c r="AR12" s="20"/>
      <c r="BE12" s="224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4"/>
      <c r="BS13" s="17" t="s">
        <v>6</v>
      </c>
    </row>
    <row r="14" spans="1:74" ht="12.75">
      <c r="B14" s="20"/>
      <c r="E14" s="228" t="s">
        <v>28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7" t="s">
        <v>26</v>
      </c>
      <c r="AN14" s="29" t="s">
        <v>28</v>
      </c>
      <c r="AR14" s="20"/>
      <c r="BE14" s="224"/>
      <c r="BS14" s="17" t="s">
        <v>6</v>
      </c>
    </row>
    <row r="15" spans="1:74" s="1" customFormat="1" ht="6.95" customHeight="1">
      <c r="B15" s="20"/>
      <c r="AR15" s="20"/>
      <c r="BE15" s="224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24</v>
      </c>
      <c r="AN16" s="25" t="s">
        <v>30</v>
      </c>
      <c r="AR16" s="20"/>
      <c r="BE16" s="224"/>
      <c r="BS16" s="17" t="s">
        <v>3</v>
      </c>
    </row>
    <row r="17" spans="1:71" s="1" customFormat="1" ht="18.399999999999999" customHeight="1">
      <c r="B17" s="20"/>
      <c r="E17" s="25" t="s">
        <v>31</v>
      </c>
      <c r="AK17" s="27" t="s">
        <v>26</v>
      </c>
      <c r="AN17" s="25" t="s">
        <v>1</v>
      </c>
      <c r="AR17" s="20"/>
      <c r="BE17" s="224"/>
      <c r="BS17" s="17" t="s">
        <v>32</v>
      </c>
    </row>
    <row r="18" spans="1:71" s="1" customFormat="1" ht="6.95" customHeight="1">
      <c r="B18" s="20"/>
      <c r="AR18" s="20"/>
      <c r="BE18" s="224"/>
      <c r="BS18" s="17" t="s">
        <v>6</v>
      </c>
    </row>
    <row r="19" spans="1:71" s="1" customFormat="1" ht="12" customHeight="1">
      <c r="B19" s="20"/>
      <c r="D19" s="27" t="s">
        <v>33</v>
      </c>
      <c r="AK19" s="27" t="s">
        <v>24</v>
      </c>
      <c r="AN19" s="25" t="s">
        <v>1</v>
      </c>
      <c r="AR19" s="20"/>
      <c r="BE19" s="224"/>
      <c r="BS19" s="17" t="s">
        <v>6</v>
      </c>
    </row>
    <row r="20" spans="1:71" s="1" customFormat="1" ht="18.399999999999999" customHeight="1">
      <c r="B20" s="20"/>
      <c r="E20" s="25" t="s">
        <v>20</v>
      </c>
      <c r="AK20" s="27" t="s">
        <v>26</v>
      </c>
      <c r="AN20" s="25" t="s">
        <v>1</v>
      </c>
      <c r="AR20" s="20"/>
      <c r="BE20" s="224"/>
      <c r="BS20" s="17" t="s">
        <v>32</v>
      </c>
    </row>
    <row r="21" spans="1:71" s="1" customFormat="1" ht="6.95" customHeight="1">
      <c r="B21" s="20"/>
      <c r="AR21" s="20"/>
      <c r="BE21" s="224"/>
    </row>
    <row r="22" spans="1:71" s="1" customFormat="1" ht="12" customHeight="1">
      <c r="B22" s="20"/>
      <c r="D22" s="27" t="s">
        <v>34</v>
      </c>
      <c r="AR22" s="20"/>
      <c r="BE22" s="224"/>
    </row>
    <row r="23" spans="1:71" s="1" customFormat="1" ht="16.5" customHeight="1">
      <c r="B23" s="20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0"/>
      <c r="BE23" s="224"/>
    </row>
    <row r="24" spans="1:71" s="1" customFormat="1" ht="6.95" customHeight="1">
      <c r="B24" s="20"/>
      <c r="AR24" s="20"/>
      <c r="BE24" s="224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4"/>
    </row>
    <row r="26" spans="1:71" s="2" customFormat="1" ht="25.9" customHeight="1">
      <c r="A26" s="32"/>
      <c r="B26" s="33"/>
      <c r="C26" s="32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1">
        <f>ROUND(AG94,2)</f>
        <v>0</v>
      </c>
      <c r="AL26" s="232"/>
      <c r="AM26" s="232"/>
      <c r="AN26" s="232"/>
      <c r="AO26" s="232"/>
      <c r="AP26" s="32"/>
      <c r="AQ26" s="32"/>
      <c r="AR26" s="33"/>
      <c r="BE26" s="224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4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3" t="s">
        <v>36</v>
      </c>
      <c r="M28" s="233"/>
      <c r="N28" s="233"/>
      <c r="O28" s="233"/>
      <c r="P28" s="233"/>
      <c r="Q28" s="32"/>
      <c r="R28" s="32"/>
      <c r="S28" s="32"/>
      <c r="T28" s="32"/>
      <c r="U28" s="32"/>
      <c r="V28" s="32"/>
      <c r="W28" s="233" t="s">
        <v>37</v>
      </c>
      <c r="X28" s="233"/>
      <c r="Y28" s="233"/>
      <c r="Z28" s="233"/>
      <c r="AA28" s="233"/>
      <c r="AB28" s="233"/>
      <c r="AC28" s="233"/>
      <c r="AD28" s="233"/>
      <c r="AE28" s="233"/>
      <c r="AF28" s="32"/>
      <c r="AG28" s="32"/>
      <c r="AH28" s="32"/>
      <c r="AI28" s="32"/>
      <c r="AJ28" s="32"/>
      <c r="AK28" s="233" t="s">
        <v>38</v>
      </c>
      <c r="AL28" s="233"/>
      <c r="AM28" s="233"/>
      <c r="AN28" s="233"/>
      <c r="AO28" s="233"/>
      <c r="AP28" s="32"/>
      <c r="AQ28" s="32"/>
      <c r="AR28" s="33"/>
      <c r="BE28" s="224"/>
    </row>
    <row r="29" spans="1:71" s="3" customFormat="1" ht="14.45" customHeight="1">
      <c r="B29" s="37"/>
      <c r="D29" s="27" t="s">
        <v>39</v>
      </c>
      <c r="F29" s="27" t="s">
        <v>40</v>
      </c>
      <c r="L29" s="218">
        <v>0.2</v>
      </c>
      <c r="M29" s="217"/>
      <c r="N29" s="217"/>
      <c r="O29" s="217"/>
      <c r="P29" s="217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ROUND(AV94, 2)</f>
        <v>0</v>
      </c>
      <c r="AL29" s="217"/>
      <c r="AM29" s="217"/>
      <c r="AN29" s="217"/>
      <c r="AO29" s="217"/>
      <c r="AR29" s="37"/>
      <c r="BE29" s="225"/>
    </row>
    <row r="30" spans="1:71" s="3" customFormat="1" ht="14.45" customHeight="1">
      <c r="B30" s="37"/>
      <c r="F30" s="27" t="s">
        <v>41</v>
      </c>
      <c r="L30" s="218">
        <v>0.2</v>
      </c>
      <c r="M30" s="217"/>
      <c r="N30" s="217"/>
      <c r="O30" s="217"/>
      <c r="P30" s="217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ROUND(AW94, 2)</f>
        <v>0</v>
      </c>
      <c r="AL30" s="217"/>
      <c r="AM30" s="217"/>
      <c r="AN30" s="217"/>
      <c r="AO30" s="217"/>
      <c r="AR30" s="37"/>
      <c r="BE30" s="225"/>
    </row>
    <row r="31" spans="1:71" s="3" customFormat="1" ht="14.45" hidden="1" customHeight="1">
      <c r="B31" s="37"/>
      <c r="F31" s="27" t="s">
        <v>42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7"/>
      <c r="BE31" s="225"/>
    </row>
    <row r="32" spans="1:71" s="3" customFormat="1" ht="14.45" hidden="1" customHeight="1">
      <c r="B32" s="37"/>
      <c r="F32" s="27" t="s">
        <v>43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7"/>
      <c r="BE32" s="225"/>
    </row>
    <row r="33" spans="1:57" s="3" customFormat="1" ht="14.45" hidden="1" customHeight="1">
      <c r="B33" s="37"/>
      <c r="F33" s="27" t="s">
        <v>44</v>
      </c>
      <c r="L33" s="218">
        <v>0</v>
      </c>
      <c r="M33" s="217"/>
      <c r="N33" s="217"/>
      <c r="O33" s="217"/>
      <c r="P33" s="217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37"/>
      <c r="BE33" s="225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4"/>
    </row>
    <row r="35" spans="1:57" s="2" customFormat="1" ht="25.9" customHeight="1">
      <c r="A35" s="32"/>
      <c r="B35" s="33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219" t="s">
        <v>47</v>
      </c>
      <c r="Y35" s="220"/>
      <c r="Z35" s="220"/>
      <c r="AA35" s="220"/>
      <c r="AB35" s="220"/>
      <c r="AC35" s="40"/>
      <c r="AD35" s="40"/>
      <c r="AE35" s="40"/>
      <c r="AF35" s="40"/>
      <c r="AG35" s="40"/>
      <c r="AH35" s="40"/>
      <c r="AI35" s="40"/>
      <c r="AJ35" s="40"/>
      <c r="AK35" s="221">
        <f>SUM(AK26:AK33)</f>
        <v>0</v>
      </c>
      <c r="AL35" s="220"/>
      <c r="AM35" s="220"/>
      <c r="AN35" s="220"/>
      <c r="AO35" s="222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5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50</v>
      </c>
      <c r="AI60" s="35"/>
      <c r="AJ60" s="35"/>
      <c r="AK60" s="35"/>
      <c r="AL60" s="35"/>
      <c r="AM60" s="45" t="s">
        <v>51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3" t="s">
        <v>52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53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5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50</v>
      </c>
      <c r="AI75" s="35"/>
      <c r="AJ75" s="35"/>
      <c r="AK75" s="35"/>
      <c r="AL75" s="35"/>
      <c r="AM75" s="45" t="s">
        <v>51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54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2020-40a</v>
      </c>
      <c r="AR84" s="51"/>
    </row>
    <row r="85" spans="1:91" s="5" customFormat="1" ht="36.950000000000003" customHeight="1">
      <c r="B85" s="52"/>
      <c r="C85" s="53" t="s">
        <v>15</v>
      </c>
      <c r="L85" s="207" t="str">
        <f>K6</f>
        <v>Oprava MK Hanulova ulica - II.etapa, Nitra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09" t="str">
        <f>IF(AN8= "","",AN8)</f>
        <v>7. 6. 2021</v>
      </c>
      <c r="AN87" s="209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Nitra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10" t="str">
        <f>IF(E17="","",E17)</f>
        <v>STAVPROS NR s.r.o.</v>
      </c>
      <c r="AN89" s="211"/>
      <c r="AO89" s="211"/>
      <c r="AP89" s="211"/>
      <c r="AQ89" s="32"/>
      <c r="AR89" s="33"/>
      <c r="AS89" s="212" t="s">
        <v>55</v>
      </c>
      <c r="AT89" s="21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33</v>
      </c>
      <c r="AJ90" s="32"/>
      <c r="AK90" s="32"/>
      <c r="AL90" s="32"/>
      <c r="AM90" s="210" t="str">
        <f>IF(E20="","",E20)</f>
        <v xml:space="preserve"> </v>
      </c>
      <c r="AN90" s="211"/>
      <c r="AO90" s="211"/>
      <c r="AP90" s="211"/>
      <c r="AQ90" s="32"/>
      <c r="AR90" s="33"/>
      <c r="AS90" s="214"/>
      <c r="AT90" s="21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4"/>
      <c r="AT91" s="21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197" t="s">
        <v>56</v>
      </c>
      <c r="D92" s="198"/>
      <c r="E92" s="198"/>
      <c r="F92" s="198"/>
      <c r="G92" s="198"/>
      <c r="H92" s="60"/>
      <c r="I92" s="199" t="s">
        <v>57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58</v>
      </c>
      <c r="AH92" s="198"/>
      <c r="AI92" s="198"/>
      <c r="AJ92" s="198"/>
      <c r="AK92" s="198"/>
      <c r="AL92" s="198"/>
      <c r="AM92" s="198"/>
      <c r="AN92" s="199" t="s">
        <v>59</v>
      </c>
      <c r="AO92" s="198"/>
      <c r="AP92" s="201"/>
      <c r="AQ92" s="61" t="s">
        <v>60</v>
      </c>
      <c r="AR92" s="33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73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5">
        <f>ROUND(AG95,2)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74</v>
      </c>
      <c r="BT94" s="77" t="s">
        <v>75</v>
      </c>
      <c r="BU94" s="78" t="s">
        <v>76</v>
      </c>
      <c r="BV94" s="77" t="s">
        <v>77</v>
      </c>
      <c r="BW94" s="77" t="s">
        <v>4</v>
      </c>
      <c r="BX94" s="77" t="s">
        <v>78</v>
      </c>
      <c r="CL94" s="77" t="s">
        <v>1</v>
      </c>
    </row>
    <row r="95" spans="1:91" s="7" customFormat="1" ht="16.5" customHeight="1">
      <c r="A95" s="79" t="s">
        <v>79</v>
      </c>
      <c r="B95" s="80"/>
      <c r="C95" s="81"/>
      <c r="D95" s="204" t="s">
        <v>80</v>
      </c>
      <c r="E95" s="204"/>
      <c r="F95" s="204"/>
      <c r="G95" s="204"/>
      <c r="H95" s="204"/>
      <c r="I95" s="82"/>
      <c r="J95" s="204" t="s">
        <v>81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'01 - Komunikácia'!J30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83" t="s">
        <v>82</v>
      </c>
      <c r="AR95" s="80"/>
      <c r="AS95" s="84">
        <v>0</v>
      </c>
      <c r="AT95" s="85">
        <f>ROUND(SUM(AV95:AW95),2)</f>
        <v>0</v>
      </c>
      <c r="AU95" s="86">
        <f>'01 - Komunikácia'!P125</f>
        <v>0</v>
      </c>
      <c r="AV95" s="85">
        <f>'01 - Komunikácia'!J33</f>
        <v>0</v>
      </c>
      <c r="AW95" s="85">
        <f>'01 - Komunikácia'!J34</f>
        <v>0</v>
      </c>
      <c r="AX95" s="85">
        <f>'01 - Komunikácia'!J35</f>
        <v>0</v>
      </c>
      <c r="AY95" s="85">
        <f>'01 - Komunikácia'!J36</f>
        <v>0</v>
      </c>
      <c r="AZ95" s="85">
        <f>'01 - Komunikácia'!F33</f>
        <v>0</v>
      </c>
      <c r="BA95" s="85">
        <f>'01 - Komunikácia'!F34</f>
        <v>0</v>
      </c>
      <c r="BB95" s="85">
        <f>'01 - Komunikácia'!F35</f>
        <v>0</v>
      </c>
      <c r="BC95" s="85">
        <f>'01 - Komunikácia'!F36</f>
        <v>0</v>
      </c>
      <c r="BD95" s="87">
        <f>'01 - Komunikácia'!F37</f>
        <v>0</v>
      </c>
      <c r="BT95" s="88" t="s">
        <v>83</v>
      </c>
      <c r="BV95" s="88" t="s">
        <v>77</v>
      </c>
      <c r="BW95" s="88" t="s">
        <v>84</v>
      </c>
      <c r="BX95" s="88" t="s">
        <v>4</v>
      </c>
      <c r="CL95" s="88" t="s">
        <v>1</v>
      </c>
      <c r="CM95" s="88" t="s">
        <v>75</v>
      </c>
    </row>
    <row r="96" spans="1:91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Komunik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6"/>
  <sheetViews>
    <sheetView showGridLines="0" tabSelected="1" topLeftCell="A77" workbookViewId="0">
      <selection activeCell="J24" sqref="J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84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1:46" s="1" customFormat="1" ht="24.95" customHeight="1">
      <c r="B4" s="20"/>
      <c r="D4" s="21" t="s">
        <v>85</v>
      </c>
      <c r="L4" s="20"/>
      <c r="M4" s="89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35" t="str">
        <f>'Rekapitulácia stavby'!K6</f>
        <v>Oprava MK Hanulova ulica - II.etapa, Nitra</v>
      </c>
      <c r="F7" s="236"/>
      <c r="G7" s="236"/>
      <c r="H7" s="236"/>
      <c r="L7" s="20"/>
    </row>
    <row r="8" spans="1:46" s="2" customFormat="1" ht="12" customHeight="1">
      <c r="A8" s="32"/>
      <c r="B8" s="33"/>
      <c r="C8" s="32"/>
      <c r="D8" s="27" t="s">
        <v>86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7" t="s">
        <v>87</v>
      </c>
      <c r="F9" s="234"/>
      <c r="G9" s="234"/>
      <c r="H9" s="234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2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37" t="str">
        <f>'Rekapitulácia stavby'!E14</f>
        <v>Vyplň údaj</v>
      </c>
      <c r="F18" s="226"/>
      <c r="G18" s="226"/>
      <c r="H18" s="226"/>
      <c r="I18" s="27" t="s">
        <v>26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31</v>
      </c>
      <c r="F21" s="32"/>
      <c r="G21" s="32"/>
      <c r="H21" s="32"/>
      <c r="I21" s="2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33</v>
      </c>
      <c r="E23" s="32"/>
      <c r="F23" s="32"/>
      <c r="G23" s="32"/>
      <c r="H23" s="32"/>
      <c r="I23" s="27" t="s">
        <v>24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26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34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0"/>
      <c r="B27" s="91"/>
      <c r="C27" s="90"/>
      <c r="D27" s="90"/>
      <c r="E27" s="230" t="s">
        <v>1</v>
      </c>
      <c r="F27" s="230"/>
      <c r="G27" s="230"/>
      <c r="H27" s="230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3" t="s">
        <v>35</v>
      </c>
      <c r="E30" s="32"/>
      <c r="F30" s="32"/>
      <c r="G30" s="32"/>
      <c r="H30" s="32"/>
      <c r="I30" s="32"/>
      <c r="J30" s="71">
        <f>ROUND(J125,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37</v>
      </c>
      <c r="G32" s="32"/>
      <c r="H32" s="32"/>
      <c r="I32" s="36" t="s">
        <v>36</v>
      </c>
      <c r="J32" s="36" t="s">
        <v>38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4" t="s">
        <v>39</v>
      </c>
      <c r="E33" s="27" t="s">
        <v>40</v>
      </c>
      <c r="F33" s="95">
        <f>ROUND((SUM(BE125:BE255)),  2)</f>
        <v>0</v>
      </c>
      <c r="G33" s="32"/>
      <c r="H33" s="32"/>
      <c r="I33" s="96">
        <v>0.2</v>
      </c>
      <c r="J33" s="95">
        <f>ROUND(((SUM(BE125:BE255))*I33),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41</v>
      </c>
      <c r="F34" s="95">
        <f>ROUND((SUM(BF125:BF255)),  2)</f>
        <v>0</v>
      </c>
      <c r="G34" s="32"/>
      <c r="H34" s="32"/>
      <c r="I34" s="96">
        <v>0.2</v>
      </c>
      <c r="J34" s="95">
        <f>ROUND(((SUM(BF125:BF255))*I34),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42</v>
      </c>
      <c r="F35" s="95">
        <f>ROUND((SUM(BG125:BG255)),  2)</f>
        <v>0</v>
      </c>
      <c r="G35" s="32"/>
      <c r="H35" s="32"/>
      <c r="I35" s="96">
        <v>0.2</v>
      </c>
      <c r="J35" s="95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43</v>
      </c>
      <c r="F36" s="95">
        <f>ROUND((SUM(BH125:BH255)),  2)</f>
        <v>0</v>
      </c>
      <c r="G36" s="32"/>
      <c r="H36" s="32"/>
      <c r="I36" s="96">
        <v>0.2</v>
      </c>
      <c r="J36" s="95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44</v>
      </c>
      <c r="F37" s="95">
        <f>ROUND((SUM(BI125:BI255)),  2)</f>
        <v>0</v>
      </c>
      <c r="G37" s="32"/>
      <c r="H37" s="32"/>
      <c r="I37" s="96">
        <v>0</v>
      </c>
      <c r="J37" s="95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97"/>
      <c r="D39" s="98" t="s">
        <v>45</v>
      </c>
      <c r="E39" s="60"/>
      <c r="F39" s="60"/>
      <c r="G39" s="99" t="s">
        <v>46</v>
      </c>
      <c r="H39" s="100" t="s">
        <v>47</v>
      </c>
      <c r="I39" s="60"/>
      <c r="J39" s="101">
        <f>SUM(J30:J37)</f>
        <v>0</v>
      </c>
      <c r="K39" s="10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50</v>
      </c>
      <c r="E61" s="35"/>
      <c r="F61" s="103" t="s">
        <v>51</v>
      </c>
      <c r="G61" s="45" t="s">
        <v>50</v>
      </c>
      <c r="H61" s="35"/>
      <c r="I61" s="35"/>
      <c r="J61" s="104" t="s">
        <v>51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50</v>
      </c>
      <c r="E76" s="35"/>
      <c r="F76" s="103" t="s">
        <v>51</v>
      </c>
      <c r="G76" s="45" t="s">
        <v>50</v>
      </c>
      <c r="H76" s="35"/>
      <c r="I76" s="35"/>
      <c r="J76" s="104" t="s">
        <v>51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88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2"/>
      <c r="D85" s="32"/>
      <c r="E85" s="235" t="str">
        <f>E7</f>
        <v>Oprava MK Hanulova ulica - II.etapa, Nitra</v>
      </c>
      <c r="F85" s="236"/>
      <c r="G85" s="236"/>
      <c r="H85" s="236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86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2"/>
      <c r="D87" s="32"/>
      <c r="E87" s="207" t="str">
        <f>E9</f>
        <v>01 - Komunikácia</v>
      </c>
      <c r="F87" s="234"/>
      <c r="G87" s="234"/>
      <c r="H87" s="234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27" t="s">
        <v>21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23</v>
      </c>
      <c r="D91" s="32"/>
      <c r="E91" s="32"/>
      <c r="F91" s="25" t="str">
        <f>E15</f>
        <v>Mesto Nitra</v>
      </c>
      <c r="G91" s="32"/>
      <c r="H91" s="32"/>
      <c r="I91" s="27" t="s">
        <v>29</v>
      </c>
      <c r="J91" s="30" t="str">
        <f>E21</f>
        <v>STAVPROS NR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33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05" t="s">
        <v>89</v>
      </c>
      <c r="D94" s="97"/>
      <c r="E94" s="97"/>
      <c r="F94" s="97"/>
      <c r="G94" s="97"/>
      <c r="H94" s="97"/>
      <c r="I94" s="97"/>
      <c r="J94" s="106" t="s">
        <v>90</v>
      </c>
      <c r="K94" s="97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07" t="s">
        <v>91</v>
      </c>
      <c r="D96" s="32"/>
      <c r="E96" s="32"/>
      <c r="F96" s="32"/>
      <c r="G96" s="32"/>
      <c r="H96" s="32"/>
      <c r="I96" s="32"/>
      <c r="J96" s="71">
        <f>J125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92</v>
      </c>
    </row>
    <row r="97" spans="1:31" s="9" customFormat="1" ht="24.95" hidden="1" customHeight="1">
      <c r="B97" s="108"/>
      <c r="D97" s="109" t="s">
        <v>93</v>
      </c>
      <c r="E97" s="110"/>
      <c r="F97" s="110"/>
      <c r="G97" s="110"/>
      <c r="H97" s="110"/>
      <c r="I97" s="110"/>
      <c r="J97" s="111">
        <f>J126</f>
        <v>0</v>
      </c>
      <c r="L97" s="108"/>
    </row>
    <row r="98" spans="1:31" s="10" customFormat="1" ht="19.899999999999999" hidden="1" customHeight="1">
      <c r="B98" s="112"/>
      <c r="D98" s="113" t="s">
        <v>94</v>
      </c>
      <c r="E98" s="114"/>
      <c r="F98" s="114"/>
      <c r="G98" s="114"/>
      <c r="H98" s="114"/>
      <c r="I98" s="114"/>
      <c r="J98" s="115">
        <f>J127</f>
        <v>0</v>
      </c>
      <c r="L98" s="112"/>
    </row>
    <row r="99" spans="1:31" s="10" customFormat="1" ht="19.899999999999999" hidden="1" customHeight="1">
      <c r="B99" s="112"/>
      <c r="D99" s="113" t="s">
        <v>95</v>
      </c>
      <c r="E99" s="114"/>
      <c r="F99" s="114"/>
      <c r="G99" s="114"/>
      <c r="H99" s="114"/>
      <c r="I99" s="114"/>
      <c r="J99" s="115">
        <f>J167</f>
        <v>0</v>
      </c>
      <c r="L99" s="112"/>
    </row>
    <row r="100" spans="1:31" s="10" customFormat="1" ht="19.899999999999999" hidden="1" customHeight="1">
      <c r="B100" s="112"/>
      <c r="D100" s="113" t="s">
        <v>96</v>
      </c>
      <c r="E100" s="114"/>
      <c r="F100" s="114"/>
      <c r="G100" s="114"/>
      <c r="H100" s="114"/>
      <c r="I100" s="114"/>
      <c r="J100" s="115">
        <f>J169</f>
        <v>0</v>
      </c>
      <c r="L100" s="112"/>
    </row>
    <row r="101" spans="1:31" s="10" customFormat="1" ht="19.899999999999999" hidden="1" customHeight="1">
      <c r="B101" s="112"/>
      <c r="D101" s="113" t="s">
        <v>97</v>
      </c>
      <c r="E101" s="114"/>
      <c r="F101" s="114"/>
      <c r="G101" s="114"/>
      <c r="H101" s="114"/>
      <c r="I101" s="114"/>
      <c r="J101" s="115">
        <f>J171</f>
        <v>0</v>
      </c>
      <c r="L101" s="112"/>
    </row>
    <row r="102" spans="1:31" s="10" customFormat="1" ht="19.899999999999999" hidden="1" customHeight="1">
      <c r="B102" s="112"/>
      <c r="D102" s="113" t="s">
        <v>98</v>
      </c>
      <c r="E102" s="114"/>
      <c r="F102" s="114"/>
      <c r="G102" s="114"/>
      <c r="H102" s="114"/>
      <c r="I102" s="114"/>
      <c r="J102" s="115">
        <f>J198</f>
        <v>0</v>
      </c>
      <c r="L102" s="112"/>
    </row>
    <row r="103" spans="1:31" s="10" customFormat="1" ht="19.899999999999999" hidden="1" customHeight="1">
      <c r="B103" s="112"/>
      <c r="D103" s="113" t="s">
        <v>99</v>
      </c>
      <c r="E103" s="114"/>
      <c r="F103" s="114"/>
      <c r="G103" s="114"/>
      <c r="H103" s="114"/>
      <c r="I103" s="114"/>
      <c r="J103" s="115">
        <f>J203</f>
        <v>0</v>
      </c>
      <c r="L103" s="112"/>
    </row>
    <row r="104" spans="1:31" s="10" customFormat="1" ht="19.899999999999999" hidden="1" customHeight="1">
      <c r="B104" s="112"/>
      <c r="D104" s="113" t="s">
        <v>100</v>
      </c>
      <c r="E104" s="114"/>
      <c r="F104" s="114"/>
      <c r="G104" s="114"/>
      <c r="H104" s="114"/>
      <c r="I104" s="114"/>
      <c r="J104" s="115">
        <f>J250</f>
        <v>0</v>
      </c>
      <c r="L104" s="112"/>
    </row>
    <row r="105" spans="1:31" s="9" customFormat="1" ht="24.95" hidden="1" customHeight="1">
      <c r="B105" s="108"/>
      <c r="D105" s="109" t="s">
        <v>101</v>
      </c>
      <c r="E105" s="110"/>
      <c r="F105" s="110"/>
      <c r="G105" s="110"/>
      <c r="H105" s="110"/>
      <c r="I105" s="110"/>
      <c r="J105" s="111">
        <f>J252</f>
        <v>0</v>
      </c>
      <c r="L105" s="108"/>
    </row>
    <row r="106" spans="1:31" s="2" customFormat="1" ht="21.75" hidden="1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hidden="1" customHeight="1">
      <c r="A107" s="32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hidden="1"/>
    <row r="109" spans="1:31" hidden="1"/>
    <row r="110" spans="1:31" hidden="1"/>
    <row r="111" spans="1:31" s="2" customFormat="1" ht="6.95" customHeight="1">
      <c r="A111" s="32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5" customHeight="1">
      <c r="A112" s="32"/>
      <c r="B112" s="33"/>
      <c r="C112" s="21" t="s">
        <v>102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15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35" t="str">
        <f>E7</f>
        <v>Oprava MK Hanulova ulica - II.etapa, Nitra</v>
      </c>
      <c r="F115" s="236"/>
      <c r="G115" s="236"/>
      <c r="H115" s="236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86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07" t="str">
        <f>E9</f>
        <v>01 - Komunikácia</v>
      </c>
      <c r="F117" s="234"/>
      <c r="G117" s="234"/>
      <c r="H117" s="234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F12</f>
        <v xml:space="preserve"> </v>
      </c>
      <c r="G119" s="32"/>
      <c r="H119" s="32"/>
      <c r="I119" s="27" t="s">
        <v>21</v>
      </c>
      <c r="J119" s="55" t="str">
        <f>IF(J12="","",J12)</f>
        <v/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23</v>
      </c>
      <c r="D121" s="32"/>
      <c r="E121" s="32"/>
      <c r="F121" s="25" t="str">
        <f>E15</f>
        <v>Mesto Nitra</v>
      </c>
      <c r="G121" s="32"/>
      <c r="H121" s="32"/>
      <c r="I121" s="27" t="s">
        <v>29</v>
      </c>
      <c r="J121" s="30" t="str">
        <f>E21</f>
        <v>STAVPROS NR s.r.o.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27</v>
      </c>
      <c r="D122" s="32"/>
      <c r="E122" s="32"/>
      <c r="F122" s="25" t="str">
        <f>IF(E18="","",E18)</f>
        <v>Vyplň údaj</v>
      </c>
      <c r="G122" s="32"/>
      <c r="H122" s="32"/>
      <c r="I122" s="27" t="s">
        <v>33</v>
      </c>
      <c r="J122" s="30" t="str">
        <f>E24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16"/>
      <c r="B124" s="117"/>
      <c r="C124" s="118" t="s">
        <v>103</v>
      </c>
      <c r="D124" s="119" t="s">
        <v>60</v>
      </c>
      <c r="E124" s="119" t="s">
        <v>56</v>
      </c>
      <c r="F124" s="119" t="s">
        <v>57</v>
      </c>
      <c r="G124" s="119" t="s">
        <v>104</v>
      </c>
      <c r="H124" s="119" t="s">
        <v>105</v>
      </c>
      <c r="I124" s="119" t="s">
        <v>106</v>
      </c>
      <c r="J124" s="120" t="s">
        <v>90</v>
      </c>
      <c r="K124" s="121" t="s">
        <v>107</v>
      </c>
      <c r="L124" s="122"/>
      <c r="M124" s="62" t="s">
        <v>1</v>
      </c>
      <c r="N124" s="63" t="s">
        <v>39</v>
      </c>
      <c r="O124" s="63" t="s">
        <v>108</v>
      </c>
      <c r="P124" s="63" t="s">
        <v>109</v>
      </c>
      <c r="Q124" s="63" t="s">
        <v>110</v>
      </c>
      <c r="R124" s="63" t="s">
        <v>111</v>
      </c>
      <c r="S124" s="63" t="s">
        <v>112</v>
      </c>
      <c r="T124" s="64" t="s">
        <v>113</v>
      </c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</row>
    <row r="125" spans="1:65" s="2" customFormat="1" ht="22.9" customHeight="1">
      <c r="A125" s="32"/>
      <c r="B125" s="33"/>
      <c r="C125" s="69" t="s">
        <v>91</v>
      </c>
      <c r="D125" s="32"/>
      <c r="E125" s="32"/>
      <c r="F125" s="32"/>
      <c r="G125" s="32"/>
      <c r="H125" s="32"/>
      <c r="I125" s="32"/>
      <c r="J125" s="123">
        <f>BK125</f>
        <v>0</v>
      </c>
      <c r="K125" s="32"/>
      <c r="L125" s="33"/>
      <c r="M125" s="65"/>
      <c r="N125" s="56"/>
      <c r="O125" s="66"/>
      <c r="P125" s="124">
        <f>P126+P252</f>
        <v>0</v>
      </c>
      <c r="Q125" s="66"/>
      <c r="R125" s="124">
        <f>R126+R252</f>
        <v>1444.5016251499999</v>
      </c>
      <c r="S125" s="66"/>
      <c r="T125" s="125">
        <f>T126+T252</f>
        <v>1022.422206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74</v>
      </c>
      <c r="AU125" s="17" t="s">
        <v>92</v>
      </c>
      <c r="BK125" s="126">
        <f>BK126+BK252</f>
        <v>0</v>
      </c>
    </row>
    <row r="126" spans="1:65" s="12" customFormat="1" ht="25.9" customHeight="1">
      <c r="B126" s="127"/>
      <c r="D126" s="128" t="s">
        <v>74</v>
      </c>
      <c r="E126" s="129" t="s">
        <v>114</v>
      </c>
      <c r="F126" s="129" t="s">
        <v>115</v>
      </c>
      <c r="I126" s="130"/>
      <c r="J126" s="131">
        <f>BK126</f>
        <v>0</v>
      </c>
      <c r="L126" s="127"/>
      <c r="M126" s="132"/>
      <c r="N126" s="133"/>
      <c r="O126" s="133"/>
      <c r="P126" s="134">
        <f>P127+P167+P169+P171+P198+P203+P250</f>
        <v>0</v>
      </c>
      <c r="Q126" s="133"/>
      <c r="R126" s="134">
        <f>R127+R167+R169+R171+R198+R203+R250</f>
        <v>1444.5016251499999</v>
      </c>
      <c r="S126" s="133"/>
      <c r="T126" s="135">
        <f>T127+T167+T169+T171+T198+T203+T250</f>
        <v>1022.422206</v>
      </c>
      <c r="AR126" s="128" t="s">
        <v>83</v>
      </c>
      <c r="AT126" s="136" t="s">
        <v>74</v>
      </c>
      <c r="AU126" s="136" t="s">
        <v>75</v>
      </c>
      <c r="AY126" s="128" t="s">
        <v>116</v>
      </c>
      <c r="BK126" s="137">
        <f>BK127+BK167+BK169+BK171+BK198+BK203+BK250</f>
        <v>0</v>
      </c>
    </row>
    <row r="127" spans="1:65" s="12" customFormat="1" ht="22.9" customHeight="1">
      <c r="B127" s="127"/>
      <c r="D127" s="128" t="s">
        <v>74</v>
      </c>
      <c r="E127" s="138" t="s">
        <v>83</v>
      </c>
      <c r="F127" s="138" t="s">
        <v>117</v>
      </c>
      <c r="I127" s="130"/>
      <c r="J127" s="139">
        <f>BK127</f>
        <v>0</v>
      </c>
      <c r="L127" s="127"/>
      <c r="M127" s="132"/>
      <c r="N127" s="133"/>
      <c r="O127" s="133"/>
      <c r="P127" s="134">
        <f>SUM(P128:P166)</f>
        <v>0</v>
      </c>
      <c r="Q127" s="133"/>
      <c r="R127" s="134">
        <f>SUM(R128:R166)</f>
        <v>0.75554613000000004</v>
      </c>
      <c r="S127" s="133"/>
      <c r="T127" s="135">
        <f>SUM(T128:T166)</f>
        <v>1019.641206</v>
      </c>
      <c r="AR127" s="128" t="s">
        <v>83</v>
      </c>
      <c r="AT127" s="136" t="s">
        <v>74</v>
      </c>
      <c r="AU127" s="136" t="s">
        <v>83</v>
      </c>
      <c r="AY127" s="128" t="s">
        <v>116</v>
      </c>
      <c r="BK127" s="137">
        <f>SUM(BK128:BK166)</f>
        <v>0</v>
      </c>
    </row>
    <row r="128" spans="1:65" s="2" customFormat="1" ht="21.75" customHeight="1">
      <c r="A128" s="32"/>
      <c r="B128" s="140"/>
      <c r="C128" s="141" t="s">
        <v>83</v>
      </c>
      <c r="D128" s="141" t="s">
        <v>118</v>
      </c>
      <c r="E128" s="142" t="s">
        <v>119</v>
      </c>
      <c r="F128" s="143" t="s">
        <v>120</v>
      </c>
      <c r="G128" s="144" t="s">
        <v>121</v>
      </c>
      <c r="H128" s="145">
        <v>1</v>
      </c>
      <c r="I128" s="146"/>
      <c r="J128" s="147">
        <f>ROUND(I128*H128,2)</f>
        <v>0</v>
      </c>
      <c r="K128" s="148"/>
      <c r="L128" s="33"/>
      <c r="M128" s="149" t="s">
        <v>1</v>
      </c>
      <c r="N128" s="150" t="s">
        <v>41</v>
      </c>
      <c r="O128" s="58"/>
      <c r="P128" s="151">
        <f>O128*H128</f>
        <v>0</v>
      </c>
      <c r="Q128" s="151">
        <v>0</v>
      </c>
      <c r="R128" s="151">
        <f>Q128*H128</f>
        <v>0</v>
      </c>
      <c r="S128" s="151">
        <v>0</v>
      </c>
      <c r="T128" s="152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3" t="s">
        <v>122</v>
      </c>
      <c r="AT128" s="153" t="s">
        <v>118</v>
      </c>
      <c r="AU128" s="153" t="s">
        <v>123</v>
      </c>
      <c r="AY128" s="17" t="s">
        <v>116</v>
      </c>
      <c r="BE128" s="154">
        <f>IF(N128="základná",J128,0)</f>
        <v>0</v>
      </c>
      <c r="BF128" s="154">
        <f>IF(N128="znížená",J128,0)</f>
        <v>0</v>
      </c>
      <c r="BG128" s="154">
        <f>IF(N128="zákl. prenesená",J128,0)</f>
        <v>0</v>
      </c>
      <c r="BH128" s="154">
        <f>IF(N128="zníž. prenesená",J128,0)</f>
        <v>0</v>
      </c>
      <c r="BI128" s="154">
        <f>IF(N128="nulová",J128,0)</f>
        <v>0</v>
      </c>
      <c r="BJ128" s="17" t="s">
        <v>123</v>
      </c>
      <c r="BK128" s="154">
        <f>ROUND(I128*H128,2)</f>
        <v>0</v>
      </c>
      <c r="BL128" s="17" t="s">
        <v>122</v>
      </c>
      <c r="BM128" s="153" t="s">
        <v>123</v>
      </c>
    </row>
    <row r="129" spans="1:65" s="2" customFormat="1" ht="33" customHeight="1">
      <c r="A129" s="32"/>
      <c r="B129" s="140"/>
      <c r="C129" s="141" t="s">
        <v>123</v>
      </c>
      <c r="D129" s="141" t="s">
        <v>118</v>
      </c>
      <c r="E129" s="142" t="s">
        <v>124</v>
      </c>
      <c r="F129" s="143" t="s">
        <v>125</v>
      </c>
      <c r="G129" s="144" t="s">
        <v>126</v>
      </c>
      <c r="H129" s="145">
        <v>202.19</v>
      </c>
      <c r="I129" s="146"/>
      <c r="J129" s="147">
        <f>ROUND(I129*H129,2)</f>
        <v>0</v>
      </c>
      <c r="K129" s="148"/>
      <c r="L129" s="33"/>
      <c r="M129" s="149" t="s">
        <v>1</v>
      </c>
      <c r="N129" s="150" t="s">
        <v>41</v>
      </c>
      <c r="O129" s="58"/>
      <c r="P129" s="151">
        <f>O129*H129</f>
        <v>0</v>
      </c>
      <c r="Q129" s="151">
        <v>0</v>
      </c>
      <c r="R129" s="151">
        <f>Q129*H129</f>
        <v>0</v>
      </c>
      <c r="S129" s="151">
        <v>0.13800000000000001</v>
      </c>
      <c r="T129" s="152">
        <f>S129*H129</f>
        <v>27.902220000000003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3" t="s">
        <v>122</v>
      </c>
      <c r="AT129" s="153" t="s">
        <v>118</v>
      </c>
      <c r="AU129" s="153" t="s">
        <v>123</v>
      </c>
      <c r="AY129" s="17" t="s">
        <v>116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7" t="s">
        <v>123</v>
      </c>
      <c r="BK129" s="154">
        <f>ROUND(I129*H129,2)</f>
        <v>0</v>
      </c>
      <c r="BL129" s="17" t="s">
        <v>122</v>
      </c>
      <c r="BM129" s="153" t="s">
        <v>122</v>
      </c>
    </row>
    <row r="130" spans="1:65" s="2" customFormat="1" ht="33" customHeight="1">
      <c r="A130" s="32"/>
      <c r="B130" s="140"/>
      <c r="C130" s="141" t="s">
        <v>127</v>
      </c>
      <c r="D130" s="141" t="s">
        <v>118</v>
      </c>
      <c r="E130" s="142" t="s">
        <v>128</v>
      </c>
      <c r="F130" s="143" t="s">
        <v>129</v>
      </c>
      <c r="G130" s="144" t="s">
        <v>126</v>
      </c>
      <c r="H130" s="145">
        <v>1405.617</v>
      </c>
      <c r="I130" s="146"/>
      <c r="J130" s="147">
        <f>ROUND(I130*H130,2)</f>
        <v>0</v>
      </c>
      <c r="K130" s="148"/>
      <c r="L130" s="33"/>
      <c r="M130" s="149" t="s">
        <v>1</v>
      </c>
      <c r="N130" s="150" t="s">
        <v>41</v>
      </c>
      <c r="O130" s="58"/>
      <c r="P130" s="151">
        <f>O130*H130</f>
        <v>0</v>
      </c>
      <c r="Q130" s="151">
        <v>6.0000000000000002E-5</v>
      </c>
      <c r="R130" s="151">
        <f>Q130*H130</f>
        <v>8.4337019999999999E-2</v>
      </c>
      <c r="S130" s="151">
        <v>7.5999999999999998E-2</v>
      </c>
      <c r="T130" s="152">
        <f>S130*H130</f>
        <v>106.826892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3" t="s">
        <v>122</v>
      </c>
      <c r="AT130" s="153" t="s">
        <v>118</v>
      </c>
      <c r="AU130" s="153" t="s">
        <v>123</v>
      </c>
      <c r="AY130" s="17" t="s">
        <v>116</v>
      </c>
      <c r="BE130" s="154">
        <f>IF(N130="základná",J130,0)</f>
        <v>0</v>
      </c>
      <c r="BF130" s="154">
        <f>IF(N130="znížená",J130,0)</f>
        <v>0</v>
      </c>
      <c r="BG130" s="154">
        <f>IF(N130="zákl. prenesená",J130,0)</f>
        <v>0</v>
      </c>
      <c r="BH130" s="154">
        <f>IF(N130="zníž. prenesená",J130,0)</f>
        <v>0</v>
      </c>
      <c r="BI130" s="154">
        <f>IF(N130="nulová",J130,0)</f>
        <v>0</v>
      </c>
      <c r="BJ130" s="17" t="s">
        <v>123</v>
      </c>
      <c r="BK130" s="154">
        <f>ROUND(I130*H130,2)</f>
        <v>0</v>
      </c>
      <c r="BL130" s="17" t="s">
        <v>122</v>
      </c>
      <c r="BM130" s="153" t="s">
        <v>130</v>
      </c>
    </row>
    <row r="131" spans="1:65" s="13" customFormat="1">
      <c r="B131" s="155"/>
      <c r="D131" s="156" t="s">
        <v>131</v>
      </c>
      <c r="E131" s="157" t="s">
        <v>1</v>
      </c>
      <c r="F131" s="158" t="s">
        <v>132</v>
      </c>
      <c r="H131" s="159">
        <v>1307.1300000000001</v>
      </c>
      <c r="I131" s="160"/>
      <c r="L131" s="155"/>
      <c r="M131" s="161"/>
      <c r="N131" s="162"/>
      <c r="O131" s="162"/>
      <c r="P131" s="162"/>
      <c r="Q131" s="162"/>
      <c r="R131" s="162"/>
      <c r="S131" s="162"/>
      <c r="T131" s="163"/>
      <c r="AT131" s="157" t="s">
        <v>131</v>
      </c>
      <c r="AU131" s="157" t="s">
        <v>123</v>
      </c>
      <c r="AV131" s="13" t="s">
        <v>123</v>
      </c>
      <c r="AW131" s="13" t="s">
        <v>32</v>
      </c>
      <c r="AX131" s="13" t="s">
        <v>75</v>
      </c>
      <c r="AY131" s="157" t="s">
        <v>116</v>
      </c>
    </row>
    <row r="132" spans="1:65" s="14" customFormat="1">
      <c r="B132" s="164"/>
      <c r="D132" s="156" t="s">
        <v>131</v>
      </c>
      <c r="E132" s="165" t="s">
        <v>1</v>
      </c>
      <c r="F132" s="166" t="s">
        <v>133</v>
      </c>
      <c r="H132" s="165" t="s">
        <v>1</v>
      </c>
      <c r="I132" s="167"/>
      <c r="L132" s="164"/>
      <c r="M132" s="168"/>
      <c r="N132" s="169"/>
      <c r="O132" s="169"/>
      <c r="P132" s="169"/>
      <c r="Q132" s="169"/>
      <c r="R132" s="169"/>
      <c r="S132" s="169"/>
      <c r="T132" s="170"/>
      <c r="AT132" s="165" t="s">
        <v>131</v>
      </c>
      <c r="AU132" s="165" t="s">
        <v>123</v>
      </c>
      <c r="AV132" s="14" t="s">
        <v>83</v>
      </c>
      <c r="AW132" s="14" t="s">
        <v>32</v>
      </c>
      <c r="AX132" s="14" t="s">
        <v>75</v>
      </c>
      <c r="AY132" s="165" t="s">
        <v>116</v>
      </c>
    </row>
    <row r="133" spans="1:65" s="13" customFormat="1">
      <c r="B133" s="155"/>
      <c r="D133" s="156" t="s">
        <v>131</v>
      </c>
      <c r="E133" s="157" t="s">
        <v>1</v>
      </c>
      <c r="F133" s="158" t="s">
        <v>134</v>
      </c>
      <c r="H133" s="159">
        <v>13.936999999999999</v>
      </c>
      <c r="I133" s="160"/>
      <c r="L133" s="155"/>
      <c r="M133" s="161"/>
      <c r="N133" s="162"/>
      <c r="O133" s="162"/>
      <c r="P133" s="162"/>
      <c r="Q133" s="162"/>
      <c r="R133" s="162"/>
      <c r="S133" s="162"/>
      <c r="T133" s="163"/>
      <c r="AT133" s="157" t="s">
        <v>131</v>
      </c>
      <c r="AU133" s="157" t="s">
        <v>123</v>
      </c>
      <c r="AV133" s="13" t="s">
        <v>123</v>
      </c>
      <c r="AW133" s="13" t="s">
        <v>32</v>
      </c>
      <c r="AX133" s="13" t="s">
        <v>75</v>
      </c>
      <c r="AY133" s="157" t="s">
        <v>116</v>
      </c>
    </row>
    <row r="134" spans="1:65" s="14" customFormat="1">
      <c r="B134" s="164"/>
      <c r="D134" s="156" t="s">
        <v>131</v>
      </c>
      <c r="E134" s="165" t="s">
        <v>1</v>
      </c>
      <c r="F134" s="166" t="s">
        <v>135</v>
      </c>
      <c r="H134" s="165" t="s">
        <v>1</v>
      </c>
      <c r="I134" s="167"/>
      <c r="L134" s="164"/>
      <c r="M134" s="168"/>
      <c r="N134" s="169"/>
      <c r="O134" s="169"/>
      <c r="P134" s="169"/>
      <c r="Q134" s="169"/>
      <c r="R134" s="169"/>
      <c r="S134" s="169"/>
      <c r="T134" s="170"/>
      <c r="AT134" s="165" t="s">
        <v>131</v>
      </c>
      <c r="AU134" s="165" t="s">
        <v>123</v>
      </c>
      <c r="AV134" s="14" t="s">
        <v>83</v>
      </c>
      <c r="AW134" s="14" t="s">
        <v>32</v>
      </c>
      <c r="AX134" s="14" t="s">
        <v>75</v>
      </c>
      <c r="AY134" s="165" t="s">
        <v>116</v>
      </c>
    </row>
    <row r="135" spans="1:65" s="13" customFormat="1">
      <c r="B135" s="155"/>
      <c r="D135" s="156" t="s">
        <v>131</v>
      </c>
      <c r="E135" s="157" t="s">
        <v>1</v>
      </c>
      <c r="F135" s="158" t="s">
        <v>136</v>
      </c>
      <c r="H135" s="159">
        <v>84.55</v>
      </c>
      <c r="I135" s="160"/>
      <c r="L135" s="155"/>
      <c r="M135" s="161"/>
      <c r="N135" s="162"/>
      <c r="O135" s="162"/>
      <c r="P135" s="162"/>
      <c r="Q135" s="162"/>
      <c r="R135" s="162"/>
      <c r="S135" s="162"/>
      <c r="T135" s="163"/>
      <c r="AT135" s="157" t="s">
        <v>131</v>
      </c>
      <c r="AU135" s="157" t="s">
        <v>123</v>
      </c>
      <c r="AV135" s="13" t="s">
        <v>123</v>
      </c>
      <c r="AW135" s="13" t="s">
        <v>32</v>
      </c>
      <c r="AX135" s="13" t="s">
        <v>75</v>
      </c>
      <c r="AY135" s="157" t="s">
        <v>116</v>
      </c>
    </row>
    <row r="136" spans="1:65" s="15" customFormat="1">
      <c r="B136" s="171"/>
      <c r="D136" s="156" t="s">
        <v>131</v>
      </c>
      <c r="E136" s="172" t="s">
        <v>1</v>
      </c>
      <c r="F136" s="173" t="s">
        <v>137</v>
      </c>
      <c r="H136" s="174">
        <v>1405.617</v>
      </c>
      <c r="I136" s="175"/>
      <c r="L136" s="171"/>
      <c r="M136" s="176"/>
      <c r="N136" s="177"/>
      <c r="O136" s="177"/>
      <c r="P136" s="177"/>
      <c r="Q136" s="177"/>
      <c r="R136" s="177"/>
      <c r="S136" s="177"/>
      <c r="T136" s="178"/>
      <c r="AT136" s="172" t="s">
        <v>131</v>
      </c>
      <c r="AU136" s="172" t="s">
        <v>123</v>
      </c>
      <c r="AV136" s="15" t="s">
        <v>122</v>
      </c>
      <c r="AW136" s="15" t="s">
        <v>32</v>
      </c>
      <c r="AX136" s="15" t="s">
        <v>83</v>
      </c>
      <c r="AY136" s="172" t="s">
        <v>116</v>
      </c>
    </row>
    <row r="137" spans="1:65" s="2" customFormat="1" ht="33" customHeight="1">
      <c r="A137" s="32"/>
      <c r="B137" s="140"/>
      <c r="C137" s="141" t="s">
        <v>122</v>
      </c>
      <c r="D137" s="141" t="s">
        <v>118</v>
      </c>
      <c r="E137" s="142" t="s">
        <v>138</v>
      </c>
      <c r="F137" s="143" t="s">
        <v>139</v>
      </c>
      <c r="G137" s="144" t="s">
        <v>126</v>
      </c>
      <c r="H137" s="145">
        <v>2251.69</v>
      </c>
      <c r="I137" s="146"/>
      <c r="J137" s="147">
        <f>ROUND(I137*H137,2)</f>
        <v>0</v>
      </c>
      <c r="K137" s="148"/>
      <c r="L137" s="33"/>
      <c r="M137" s="149" t="s">
        <v>1</v>
      </c>
      <c r="N137" s="150" t="s">
        <v>41</v>
      </c>
      <c r="O137" s="58"/>
      <c r="P137" s="151">
        <f>O137*H137</f>
        <v>0</v>
      </c>
      <c r="Q137" s="151">
        <v>2.7E-4</v>
      </c>
      <c r="R137" s="151">
        <f>Q137*H137</f>
        <v>0.60795630000000001</v>
      </c>
      <c r="S137" s="151">
        <v>0.254</v>
      </c>
      <c r="T137" s="152">
        <f>S137*H137</f>
        <v>571.92926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3" t="s">
        <v>122</v>
      </c>
      <c r="AT137" s="153" t="s">
        <v>118</v>
      </c>
      <c r="AU137" s="153" t="s">
        <v>123</v>
      </c>
      <c r="AY137" s="17" t="s">
        <v>116</v>
      </c>
      <c r="BE137" s="154">
        <f>IF(N137="základná",J137,0)</f>
        <v>0</v>
      </c>
      <c r="BF137" s="154">
        <f>IF(N137="znížená",J137,0)</f>
        <v>0</v>
      </c>
      <c r="BG137" s="154">
        <f>IF(N137="zákl. prenesená",J137,0)</f>
        <v>0</v>
      </c>
      <c r="BH137" s="154">
        <f>IF(N137="zníž. prenesená",J137,0)</f>
        <v>0</v>
      </c>
      <c r="BI137" s="154">
        <f>IF(N137="nulová",J137,0)</f>
        <v>0</v>
      </c>
      <c r="BJ137" s="17" t="s">
        <v>123</v>
      </c>
      <c r="BK137" s="154">
        <f>ROUND(I137*H137,2)</f>
        <v>0</v>
      </c>
      <c r="BL137" s="17" t="s">
        <v>122</v>
      </c>
      <c r="BM137" s="153" t="s">
        <v>140</v>
      </c>
    </row>
    <row r="138" spans="1:65" s="2" customFormat="1" ht="33" customHeight="1">
      <c r="A138" s="32"/>
      <c r="B138" s="140"/>
      <c r="C138" s="141" t="s">
        <v>141</v>
      </c>
      <c r="D138" s="141" t="s">
        <v>118</v>
      </c>
      <c r="E138" s="142" t="s">
        <v>142</v>
      </c>
      <c r="F138" s="143" t="s">
        <v>143</v>
      </c>
      <c r="G138" s="144" t="s">
        <v>126</v>
      </c>
      <c r="H138" s="145">
        <v>702.80899999999997</v>
      </c>
      <c r="I138" s="146"/>
      <c r="J138" s="147">
        <f>ROUND(I138*H138,2)</f>
        <v>0</v>
      </c>
      <c r="K138" s="148"/>
      <c r="L138" s="33"/>
      <c r="M138" s="149" t="s">
        <v>1</v>
      </c>
      <c r="N138" s="150" t="s">
        <v>41</v>
      </c>
      <c r="O138" s="58"/>
      <c r="P138" s="151">
        <f>O138*H138</f>
        <v>0</v>
      </c>
      <c r="Q138" s="151">
        <v>9.0000000000000006E-5</v>
      </c>
      <c r="R138" s="151">
        <f>Q138*H138</f>
        <v>6.3252810000000007E-2</v>
      </c>
      <c r="S138" s="151">
        <v>7.5999999999999998E-2</v>
      </c>
      <c r="T138" s="152">
        <f>S138*H138</f>
        <v>53.413483999999997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3" t="s">
        <v>122</v>
      </c>
      <c r="AT138" s="153" t="s">
        <v>118</v>
      </c>
      <c r="AU138" s="153" t="s">
        <v>123</v>
      </c>
      <c r="AY138" s="17" t="s">
        <v>116</v>
      </c>
      <c r="BE138" s="154">
        <f>IF(N138="základná",J138,0)</f>
        <v>0</v>
      </c>
      <c r="BF138" s="154">
        <f>IF(N138="znížená",J138,0)</f>
        <v>0</v>
      </c>
      <c r="BG138" s="154">
        <f>IF(N138="zákl. prenesená",J138,0)</f>
        <v>0</v>
      </c>
      <c r="BH138" s="154">
        <f>IF(N138="zníž. prenesená",J138,0)</f>
        <v>0</v>
      </c>
      <c r="BI138" s="154">
        <f>IF(N138="nulová",J138,0)</f>
        <v>0</v>
      </c>
      <c r="BJ138" s="17" t="s">
        <v>123</v>
      </c>
      <c r="BK138" s="154">
        <f>ROUND(I138*H138,2)</f>
        <v>0</v>
      </c>
      <c r="BL138" s="17" t="s">
        <v>122</v>
      </c>
      <c r="BM138" s="153" t="s">
        <v>144</v>
      </c>
    </row>
    <row r="139" spans="1:65" s="14" customFormat="1">
      <c r="B139" s="164"/>
      <c r="D139" s="156" t="s">
        <v>131</v>
      </c>
      <c r="E139" s="165" t="s">
        <v>1</v>
      </c>
      <c r="F139" s="166" t="s">
        <v>145</v>
      </c>
      <c r="H139" s="165" t="s">
        <v>1</v>
      </c>
      <c r="I139" s="167"/>
      <c r="L139" s="164"/>
      <c r="M139" s="168"/>
      <c r="N139" s="169"/>
      <c r="O139" s="169"/>
      <c r="P139" s="169"/>
      <c r="Q139" s="169"/>
      <c r="R139" s="169"/>
      <c r="S139" s="169"/>
      <c r="T139" s="170"/>
      <c r="AT139" s="165" t="s">
        <v>131</v>
      </c>
      <c r="AU139" s="165" t="s">
        <v>123</v>
      </c>
      <c r="AV139" s="14" t="s">
        <v>83</v>
      </c>
      <c r="AW139" s="14" t="s">
        <v>32</v>
      </c>
      <c r="AX139" s="14" t="s">
        <v>75</v>
      </c>
      <c r="AY139" s="165" t="s">
        <v>116</v>
      </c>
    </row>
    <row r="140" spans="1:65" s="13" customFormat="1">
      <c r="B140" s="155"/>
      <c r="D140" s="156" t="s">
        <v>131</v>
      </c>
      <c r="E140" s="157" t="s">
        <v>1</v>
      </c>
      <c r="F140" s="158" t="s">
        <v>146</v>
      </c>
      <c r="H140" s="159">
        <v>653.56500000000005</v>
      </c>
      <c r="I140" s="160"/>
      <c r="L140" s="155"/>
      <c r="M140" s="161"/>
      <c r="N140" s="162"/>
      <c r="O140" s="162"/>
      <c r="P140" s="162"/>
      <c r="Q140" s="162"/>
      <c r="R140" s="162"/>
      <c r="S140" s="162"/>
      <c r="T140" s="163"/>
      <c r="AT140" s="157" t="s">
        <v>131</v>
      </c>
      <c r="AU140" s="157" t="s">
        <v>123</v>
      </c>
      <c r="AV140" s="13" t="s">
        <v>123</v>
      </c>
      <c r="AW140" s="13" t="s">
        <v>32</v>
      </c>
      <c r="AX140" s="13" t="s">
        <v>75</v>
      </c>
      <c r="AY140" s="157" t="s">
        <v>116</v>
      </c>
    </row>
    <row r="141" spans="1:65" s="14" customFormat="1" ht="22.5">
      <c r="B141" s="164"/>
      <c r="D141" s="156" t="s">
        <v>131</v>
      </c>
      <c r="E141" s="165" t="s">
        <v>1</v>
      </c>
      <c r="F141" s="166" t="s">
        <v>147</v>
      </c>
      <c r="H141" s="165" t="s">
        <v>1</v>
      </c>
      <c r="I141" s="167"/>
      <c r="L141" s="164"/>
      <c r="M141" s="168"/>
      <c r="N141" s="169"/>
      <c r="O141" s="169"/>
      <c r="P141" s="169"/>
      <c r="Q141" s="169"/>
      <c r="R141" s="169"/>
      <c r="S141" s="169"/>
      <c r="T141" s="170"/>
      <c r="AT141" s="165" t="s">
        <v>131</v>
      </c>
      <c r="AU141" s="165" t="s">
        <v>123</v>
      </c>
      <c r="AV141" s="14" t="s">
        <v>83</v>
      </c>
      <c r="AW141" s="14" t="s">
        <v>32</v>
      </c>
      <c r="AX141" s="14" t="s">
        <v>75</v>
      </c>
      <c r="AY141" s="165" t="s">
        <v>116</v>
      </c>
    </row>
    <row r="142" spans="1:65" s="13" customFormat="1">
      <c r="B142" s="155"/>
      <c r="D142" s="156" t="s">
        <v>131</v>
      </c>
      <c r="E142" s="157" t="s">
        <v>1</v>
      </c>
      <c r="F142" s="158" t="s">
        <v>148</v>
      </c>
      <c r="H142" s="159">
        <v>6.9690000000000003</v>
      </c>
      <c r="I142" s="160"/>
      <c r="L142" s="155"/>
      <c r="M142" s="161"/>
      <c r="N142" s="162"/>
      <c r="O142" s="162"/>
      <c r="P142" s="162"/>
      <c r="Q142" s="162"/>
      <c r="R142" s="162"/>
      <c r="S142" s="162"/>
      <c r="T142" s="163"/>
      <c r="AT142" s="157" t="s">
        <v>131</v>
      </c>
      <c r="AU142" s="157" t="s">
        <v>123</v>
      </c>
      <c r="AV142" s="13" t="s">
        <v>123</v>
      </c>
      <c r="AW142" s="13" t="s">
        <v>32</v>
      </c>
      <c r="AX142" s="13" t="s">
        <v>75</v>
      </c>
      <c r="AY142" s="157" t="s">
        <v>116</v>
      </c>
    </row>
    <row r="143" spans="1:65" s="14" customFormat="1">
      <c r="B143" s="164"/>
      <c r="D143" s="156" t="s">
        <v>131</v>
      </c>
      <c r="E143" s="165" t="s">
        <v>1</v>
      </c>
      <c r="F143" s="166" t="s">
        <v>149</v>
      </c>
      <c r="H143" s="165" t="s">
        <v>1</v>
      </c>
      <c r="I143" s="167"/>
      <c r="L143" s="164"/>
      <c r="M143" s="168"/>
      <c r="N143" s="169"/>
      <c r="O143" s="169"/>
      <c r="P143" s="169"/>
      <c r="Q143" s="169"/>
      <c r="R143" s="169"/>
      <c r="S143" s="169"/>
      <c r="T143" s="170"/>
      <c r="AT143" s="165" t="s">
        <v>131</v>
      </c>
      <c r="AU143" s="165" t="s">
        <v>123</v>
      </c>
      <c r="AV143" s="14" t="s">
        <v>83</v>
      </c>
      <c r="AW143" s="14" t="s">
        <v>32</v>
      </c>
      <c r="AX143" s="14" t="s">
        <v>75</v>
      </c>
      <c r="AY143" s="165" t="s">
        <v>116</v>
      </c>
    </row>
    <row r="144" spans="1:65" s="13" customFormat="1">
      <c r="B144" s="155"/>
      <c r="D144" s="156" t="s">
        <v>131</v>
      </c>
      <c r="E144" s="157" t="s">
        <v>1</v>
      </c>
      <c r="F144" s="158" t="s">
        <v>150</v>
      </c>
      <c r="H144" s="159">
        <v>42.274999999999999</v>
      </c>
      <c r="I144" s="160"/>
      <c r="L144" s="155"/>
      <c r="M144" s="161"/>
      <c r="N144" s="162"/>
      <c r="O144" s="162"/>
      <c r="P144" s="162"/>
      <c r="Q144" s="162"/>
      <c r="R144" s="162"/>
      <c r="S144" s="162"/>
      <c r="T144" s="163"/>
      <c r="AT144" s="157" t="s">
        <v>131</v>
      </c>
      <c r="AU144" s="157" t="s">
        <v>123</v>
      </c>
      <c r="AV144" s="13" t="s">
        <v>123</v>
      </c>
      <c r="AW144" s="13" t="s">
        <v>32</v>
      </c>
      <c r="AX144" s="13" t="s">
        <v>75</v>
      </c>
      <c r="AY144" s="157" t="s">
        <v>116</v>
      </c>
    </row>
    <row r="145" spans="1:65" s="15" customFormat="1">
      <c r="B145" s="171"/>
      <c r="D145" s="156" t="s">
        <v>131</v>
      </c>
      <c r="E145" s="172" t="s">
        <v>1</v>
      </c>
      <c r="F145" s="173" t="s">
        <v>137</v>
      </c>
      <c r="H145" s="174">
        <v>702.80900000000008</v>
      </c>
      <c r="I145" s="175"/>
      <c r="L145" s="171"/>
      <c r="M145" s="176"/>
      <c r="N145" s="177"/>
      <c r="O145" s="177"/>
      <c r="P145" s="177"/>
      <c r="Q145" s="177"/>
      <c r="R145" s="177"/>
      <c r="S145" s="177"/>
      <c r="T145" s="178"/>
      <c r="AT145" s="172" t="s">
        <v>131</v>
      </c>
      <c r="AU145" s="172" t="s">
        <v>123</v>
      </c>
      <c r="AV145" s="15" t="s">
        <v>122</v>
      </c>
      <c r="AW145" s="15" t="s">
        <v>32</v>
      </c>
      <c r="AX145" s="15" t="s">
        <v>83</v>
      </c>
      <c r="AY145" s="172" t="s">
        <v>116</v>
      </c>
    </row>
    <row r="146" spans="1:65" s="2" customFormat="1" ht="33" customHeight="1">
      <c r="A146" s="32"/>
      <c r="B146" s="140"/>
      <c r="C146" s="141" t="s">
        <v>151</v>
      </c>
      <c r="D146" s="141" t="s">
        <v>118</v>
      </c>
      <c r="E146" s="142" t="s">
        <v>152</v>
      </c>
      <c r="F146" s="143" t="s">
        <v>153</v>
      </c>
      <c r="G146" s="144" t="s">
        <v>154</v>
      </c>
      <c r="H146" s="145">
        <v>719.58</v>
      </c>
      <c r="I146" s="146"/>
      <c r="J146" s="147">
        <f>ROUND(I146*H146,2)</f>
        <v>0</v>
      </c>
      <c r="K146" s="148"/>
      <c r="L146" s="33"/>
      <c r="M146" s="149" t="s">
        <v>1</v>
      </c>
      <c r="N146" s="150" t="s">
        <v>41</v>
      </c>
      <c r="O146" s="58"/>
      <c r="P146" s="151">
        <f>O146*H146</f>
        <v>0</v>
      </c>
      <c r="Q146" s="151">
        <v>0</v>
      </c>
      <c r="R146" s="151">
        <f>Q146*H146</f>
        <v>0</v>
      </c>
      <c r="S146" s="151">
        <v>0.14499999999999999</v>
      </c>
      <c r="T146" s="152">
        <f>S146*H146</f>
        <v>104.3391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3" t="s">
        <v>122</v>
      </c>
      <c r="AT146" s="153" t="s">
        <v>118</v>
      </c>
      <c r="AU146" s="153" t="s">
        <v>123</v>
      </c>
      <c r="AY146" s="17" t="s">
        <v>116</v>
      </c>
      <c r="BE146" s="154">
        <f>IF(N146="základná",J146,0)</f>
        <v>0</v>
      </c>
      <c r="BF146" s="154">
        <f>IF(N146="znížená",J146,0)</f>
        <v>0</v>
      </c>
      <c r="BG146" s="154">
        <f>IF(N146="zákl. prenesená",J146,0)</f>
        <v>0</v>
      </c>
      <c r="BH146" s="154">
        <f>IF(N146="zníž. prenesená",J146,0)</f>
        <v>0</v>
      </c>
      <c r="BI146" s="154">
        <f>IF(N146="nulová",J146,0)</f>
        <v>0</v>
      </c>
      <c r="BJ146" s="17" t="s">
        <v>123</v>
      </c>
      <c r="BK146" s="154">
        <f>ROUND(I146*H146,2)</f>
        <v>0</v>
      </c>
      <c r="BL146" s="17" t="s">
        <v>122</v>
      </c>
      <c r="BM146" s="153" t="s">
        <v>155</v>
      </c>
    </row>
    <row r="147" spans="1:65" s="13" customFormat="1">
      <c r="B147" s="155"/>
      <c r="D147" s="156" t="s">
        <v>131</v>
      </c>
      <c r="E147" s="157" t="s">
        <v>1</v>
      </c>
      <c r="F147" s="158" t="s">
        <v>156</v>
      </c>
      <c r="H147" s="159">
        <v>675.63</v>
      </c>
      <c r="I147" s="160"/>
      <c r="L147" s="155"/>
      <c r="M147" s="161"/>
      <c r="N147" s="162"/>
      <c r="O147" s="162"/>
      <c r="P147" s="162"/>
      <c r="Q147" s="162"/>
      <c r="R147" s="162"/>
      <c r="S147" s="162"/>
      <c r="T147" s="163"/>
      <c r="AT147" s="157" t="s">
        <v>131</v>
      </c>
      <c r="AU147" s="157" t="s">
        <v>123</v>
      </c>
      <c r="AV147" s="13" t="s">
        <v>123</v>
      </c>
      <c r="AW147" s="13" t="s">
        <v>32</v>
      </c>
      <c r="AX147" s="13" t="s">
        <v>75</v>
      </c>
      <c r="AY147" s="157" t="s">
        <v>116</v>
      </c>
    </row>
    <row r="148" spans="1:65" s="14" customFormat="1">
      <c r="B148" s="164"/>
      <c r="D148" s="156" t="s">
        <v>131</v>
      </c>
      <c r="E148" s="165" t="s">
        <v>1</v>
      </c>
      <c r="F148" s="166" t="s">
        <v>133</v>
      </c>
      <c r="H148" s="165" t="s">
        <v>1</v>
      </c>
      <c r="I148" s="167"/>
      <c r="L148" s="164"/>
      <c r="M148" s="168"/>
      <c r="N148" s="169"/>
      <c r="O148" s="169"/>
      <c r="P148" s="169"/>
      <c r="Q148" s="169"/>
      <c r="R148" s="169"/>
      <c r="S148" s="169"/>
      <c r="T148" s="170"/>
      <c r="AT148" s="165" t="s">
        <v>131</v>
      </c>
      <c r="AU148" s="165" t="s">
        <v>123</v>
      </c>
      <c r="AV148" s="14" t="s">
        <v>83</v>
      </c>
      <c r="AW148" s="14" t="s">
        <v>32</v>
      </c>
      <c r="AX148" s="14" t="s">
        <v>75</v>
      </c>
      <c r="AY148" s="165" t="s">
        <v>116</v>
      </c>
    </row>
    <row r="149" spans="1:65" s="13" customFormat="1">
      <c r="B149" s="155"/>
      <c r="D149" s="156" t="s">
        <v>131</v>
      </c>
      <c r="E149" s="157" t="s">
        <v>1</v>
      </c>
      <c r="F149" s="158" t="s">
        <v>157</v>
      </c>
      <c r="H149" s="159">
        <v>7.7</v>
      </c>
      <c r="I149" s="160"/>
      <c r="L149" s="155"/>
      <c r="M149" s="161"/>
      <c r="N149" s="162"/>
      <c r="O149" s="162"/>
      <c r="P149" s="162"/>
      <c r="Q149" s="162"/>
      <c r="R149" s="162"/>
      <c r="S149" s="162"/>
      <c r="T149" s="163"/>
      <c r="AT149" s="157" t="s">
        <v>131</v>
      </c>
      <c r="AU149" s="157" t="s">
        <v>123</v>
      </c>
      <c r="AV149" s="13" t="s">
        <v>123</v>
      </c>
      <c r="AW149" s="13" t="s">
        <v>32</v>
      </c>
      <c r="AX149" s="13" t="s">
        <v>75</v>
      </c>
      <c r="AY149" s="157" t="s">
        <v>116</v>
      </c>
    </row>
    <row r="150" spans="1:65" s="14" customFormat="1">
      <c r="B150" s="164"/>
      <c r="D150" s="156" t="s">
        <v>131</v>
      </c>
      <c r="E150" s="165" t="s">
        <v>1</v>
      </c>
      <c r="F150" s="166" t="s">
        <v>158</v>
      </c>
      <c r="H150" s="165" t="s">
        <v>1</v>
      </c>
      <c r="I150" s="167"/>
      <c r="L150" s="164"/>
      <c r="M150" s="168"/>
      <c r="N150" s="169"/>
      <c r="O150" s="169"/>
      <c r="P150" s="169"/>
      <c r="Q150" s="169"/>
      <c r="R150" s="169"/>
      <c r="S150" s="169"/>
      <c r="T150" s="170"/>
      <c r="AT150" s="165" t="s">
        <v>131</v>
      </c>
      <c r="AU150" s="165" t="s">
        <v>123</v>
      </c>
      <c r="AV150" s="14" t="s">
        <v>83</v>
      </c>
      <c r="AW150" s="14" t="s">
        <v>32</v>
      </c>
      <c r="AX150" s="14" t="s">
        <v>75</v>
      </c>
      <c r="AY150" s="165" t="s">
        <v>116</v>
      </c>
    </row>
    <row r="151" spans="1:65" s="13" customFormat="1">
      <c r="B151" s="155"/>
      <c r="D151" s="156" t="s">
        <v>131</v>
      </c>
      <c r="E151" s="157" t="s">
        <v>1</v>
      </c>
      <c r="F151" s="158" t="s">
        <v>159</v>
      </c>
      <c r="H151" s="159">
        <v>36.25</v>
      </c>
      <c r="I151" s="160"/>
      <c r="L151" s="155"/>
      <c r="M151" s="161"/>
      <c r="N151" s="162"/>
      <c r="O151" s="162"/>
      <c r="P151" s="162"/>
      <c r="Q151" s="162"/>
      <c r="R151" s="162"/>
      <c r="S151" s="162"/>
      <c r="T151" s="163"/>
      <c r="AT151" s="157" t="s">
        <v>131</v>
      </c>
      <c r="AU151" s="157" t="s">
        <v>123</v>
      </c>
      <c r="AV151" s="13" t="s">
        <v>123</v>
      </c>
      <c r="AW151" s="13" t="s">
        <v>32</v>
      </c>
      <c r="AX151" s="13" t="s">
        <v>75</v>
      </c>
      <c r="AY151" s="157" t="s">
        <v>116</v>
      </c>
    </row>
    <row r="152" spans="1:65" s="15" customFormat="1">
      <c r="B152" s="171"/>
      <c r="D152" s="156" t="s">
        <v>131</v>
      </c>
      <c r="E152" s="172" t="s">
        <v>1</v>
      </c>
      <c r="F152" s="173" t="s">
        <v>137</v>
      </c>
      <c r="H152" s="174">
        <v>719.58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131</v>
      </c>
      <c r="AU152" s="172" t="s">
        <v>123</v>
      </c>
      <c r="AV152" s="15" t="s">
        <v>122</v>
      </c>
      <c r="AW152" s="15" t="s">
        <v>32</v>
      </c>
      <c r="AX152" s="15" t="s">
        <v>83</v>
      </c>
      <c r="AY152" s="172" t="s">
        <v>116</v>
      </c>
    </row>
    <row r="153" spans="1:65" s="2" customFormat="1" ht="21.75" customHeight="1">
      <c r="A153" s="32"/>
      <c r="B153" s="140"/>
      <c r="C153" s="141" t="s">
        <v>160</v>
      </c>
      <c r="D153" s="141" t="s">
        <v>118</v>
      </c>
      <c r="E153" s="142" t="s">
        <v>161</v>
      </c>
      <c r="F153" s="143" t="s">
        <v>162</v>
      </c>
      <c r="G153" s="144" t="s">
        <v>154</v>
      </c>
      <c r="H153" s="145">
        <v>558.35</v>
      </c>
      <c r="I153" s="146"/>
      <c r="J153" s="147">
        <f>ROUND(I153*H153,2)</f>
        <v>0</v>
      </c>
      <c r="K153" s="148"/>
      <c r="L153" s="33"/>
      <c r="M153" s="149" t="s">
        <v>1</v>
      </c>
      <c r="N153" s="150" t="s">
        <v>41</v>
      </c>
      <c r="O153" s="58"/>
      <c r="P153" s="151">
        <f>O153*H153</f>
        <v>0</v>
      </c>
      <c r="Q153" s="151">
        <v>0</v>
      </c>
      <c r="R153" s="151">
        <f>Q153*H153</f>
        <v>0</v>
      </c>
      <c r="S153" s="151">
        <v>0.115</v>
      </c>
      <c r="T153" s="152">
        <f>S153*H153</f>
        <v>64.210250000000002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3" t="s">
        <v>122</v>
      </c>
      <c r="AT153" s="153" t="s">
        <v>118</v>
      </c>
      <c r="AU153" s="153" t="s">
        <v>123</v>
      </c>
      <c r="AY153" s="17" t="s">
        <v>116</v>
      </c>
      <c r="BE153" s="154">
        <f>IF(N153="základná",J153,0)</f>
        <v>0</v>
      </c>
      <c r="BF153" s="154">
        <f>IF(N153="znížená",J153,0)</f>
        <v>0</v>
      </c>
      <c r="BG153" s="154">
        <f>IF(N153="zákl. prenesená",J153,0)</f>
        <v>0</v>
      </c>
      <c r="BH153" s="154">
        <f>IF(N153="zníž. prenesená",J153,0)</f>
        <v>0</v>
      </c>
      <c r="BI153" s="154">
        <f>IF(N153="nulová",J153,0)</f>
        <v>0</v>
      </c>
      <c r="BJ153" s="17" t="s">
        <v>123</v>
      </c>
      <c r="BK153" s="154">
        <f>ROUND(I153*H153,2)</f>
        <v>0</v>
      </c>
      <c r="BL153" s="17" t="s">
        <v>122</v>
      </c>
      <c r="BM153" s="153" t="s">
        <v>163</v>
      </c>
    </row>
    <row r="154" spans="1:65" s="2" customFormat="1" ht="21.75" customHeight="1">
      <c r="A154" s="32"/>
      <c r="B154" s="140"/>
      <c r="C154" s="141" t="s">
        <v>140</v>
      </c>
      <c r="D154" s="141" t="s">
        <v>118</v>
      </c>
      <c r="E154" s="142" t="s">
        <v>164</v>
      </c>
      <c r="F154" s="143" t="s">
        <v>165</v>
      </c>
      <c r="G154" s="144" t="s">
        <v>154</v>
      </c>
      <c r="H154" s="145">
        <v>44.5</v>
      </c>
      <c r="I154" s="146"/>
      <c r="J154" s="147">
        <f>ROUND(I154*H154,2)</f>
        <v>0</v>
      </c>
      <c r="K154" s="148"/>
      <c r="L154" s="33"/>
      <c r="M154" s="149" t="s">
        <v>1</v>
      </c>
      <c r="N154" s="150" t="s">
        <v>41</v>
      </c>
      <c r="O154" s="58"/>
      <c r="P154" s="151">
        <f>O154*H154</f>
        <v>0</v>
      </c>
      <c r="Q154" s="151">
        <v>0</v>
      </c>
      <c r="R154" s="151">
        <f>Q154*H154</f>
        <v>0</v>
      </c>
      <c r="S154" s="151">
        <v>0.04</v>
      </c>
      <c r="T154" s="152">
        <f>S154*H154</f>
        <v>1.78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3" t="s">
        <v>122</v>
      </c>
      <c r="AT154" s="153" t="s">
        <v>118</v>
      </c>
      <c r="AU154" s="153" t="s">
        <v>123</v>
      </c>
      <c r="AY154" s="17" t="s">
        <v>116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7" t="s">
        <v>123</v>
      </c>
      <c r="BK154" s="154">
        <f>ROUND(I154*H154,2)</f>
        <v>0</v>
      </c>
      <c r="BL154" s="17" t="s">
        <v>122</v>
      </c>
      <c r="BM154" s="153" t="s">
        <v>166</v>
      </c>
    </row>
    <row r="155" spans="1:65" s="14" customFormat="1">
      <c r="B155" s="164"/>
      <c r="D155" s="156" t="s">
        <v>131</v>
      </c>
      <c r="E155" s="165" t="s">
        <v>1</v>
      </c>
      <c r="F155" s="166" t="s">
        <v>167</v>
      </c>
      <c r="H155" s="165" t="s">
        <v>1</v>
      </c>
      <c r="I155" s="167"/>
      <c r="L155" s="164"/>
      <c r="M155" s="168"/>
      <c r="N155" s="169"/>
      <c r="O155" s="169"/>
      <c r="P155" s="169"/>
      <c r="Q155" s="169"/>
      <c r="R155" s="169"/>
      <c r="S155" s="169"/>
      <c r="T155" s="170"/>
      <c r="AT155" s="165" t="s">
        <v>131</v>
      </c>
      <c r="AU155" s="165" t="s">
        <v>123</v>
      </c>
      <c r="AV155" s="14" t="s">
        <v>83</v>
      </c>
      <c r="AW155" s="14" t="s">
        <v>32</v>
      </c>
      <c r="AX155" s="14" t="s">
        <v>75</v>
      </c>
      <c r="AY155" s="165" t="s">
        <v>116</v>
      </c>
    </row>
    <row r="156" spans="1:65" s="13" customFormat="1">
      <c r="B156" s="155"/>
      <c r="D156" s="156" t="s">
        <v>131</v>
      </c>
      <c r="E156" s="157" t="s">
        <v>1</v>
      </c>
      <c r="F156" s="158" t="s">
        <v>168</v>
      </c>
      <c r="H156" s="159">
        <v>44.5</v>
      </c>
      <c r="I156" s="160"/>
      <c r="L156" s="155"/>
      <c r="M156" s="161"/>
      <c r="N156" s="162"/>
      <c r="O156" s="162"/>
      <c r="P156" s="162"/>
      <c r="Q156" s="162"/>
      <c r="R156" s="162"/>
      <c r="S156" s="162"/>
      <c r="T156" s="163"/>
      <c r="AT156" s="157" t="s">
        <v>131</v>
      </c>
      <c r="AU156" s="157" t="s">
        <v>123</v>
      </c>
      <c r="AV156" s="13" t="s">
        <v>123</v>
      </c>
      <c r="AW156" s="13" t="s">
        <v>32</v>
      </c>
      <c r="AX156" s="13" t="s">
        <v>83</v>
      </c>
      <c r="AY156" s="157" t="s">
        <v>116</v>
      </c>
    </row>
    <row r="157" spans="1:65" s="2" customFormat="1" ht="33" customHeight="1">
      <c r="A157" s="32"/>
      <c r="B157" s="140"/>
      <c r="C157" s="141" t="s">
        <v>169</v>
      </c>
      <c r="D157" s="141" t="s">
        <v>118</v>
      </c>
      <c r="E157" s="142" t="s">
        <v>170</v>
      </c>
      <c r="F157" s="143" t="s">
        <v>171</v>
      </c>
      <c r="G157" s="144" t="s">
        <v>126</v>
      </c>
      <c r="H157" s="145">
        <v>194</v>
      </c>
      <c r="I157" s="146"/>
      <c r="J157" s="147">
        <f>ROUND(I157*H157,2)</f>
        <v>0</v>
      </c>
      <c r="K157" s="148"/>
      <c r="L157" s="33"/>
      <c r="M157" s="149" t="s">
        <v>1</v>
      </c>
      <c r="N157" s="150" t="s">
        <v>41</v>
      </c>
      <c r="O157" s="58"/>
      <c r="P157" s="151">
        <f>O157*H157</f>
        <v>0</v>
      </c>
      <c r="Q157" s="151">
        <v>0</v>
      </c>
      <c r="R157" s="151">
        <f>Q157*H157</f>
        <v>0</v>
      </c>
      <c r="S157" s="151">
        <v>0.23499999999999999</v>
      </c>
      <c r="T157" s="152">
        <f>S157*H157</f>
        <v>45.589999999999996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3" t="s">
        <v>122</v>
      </c>
      <c r="AT157" s="153" t="s">
        <v>118</v>
      </c>
      <c r="AU157" s="153" t="s">
        <v>123</v>
      </c>
      <c r="AY157" s="17" t="s">
        <v>116</v>
      </c>
      <c r="BE157" s="154">
        <f>IF(N157="základná",J157,0)</f>
        <v>0</v>
      </c>
      <c r="BF157" s="154">
        <f>IF(N157="znížená",J157,0)</f>
        <v>0</v>
      </c>
      <c r="BG157" s="154">
        <f>IF(N157="zákl. prenesená",J157,0)</f>
        <v>0</v>
      </c>
      <c r="BH157" s="154">
        <f>IF(N157="zníž. prenesená",J157,0)</f>
        <v>0</v>
      </c>
      <c r="BI157" s="154">
        <f>IF(N157="nulová",J157,0)</f>
        <v>0</v>
      </c>
      <c r="BJ157" s="17" t="s">
        <v>123</v>
      </c>
      <c r="BK157" s="154">
        <f>ROUND(I157*H157,2)</f>
        <v>0</v>
      </c>
      <c r="BL157" s="17" t="s">
        <v>122</v>
      </c>
      <c r="BM157" s="153" t="s">
        <v>172</v>
      </c>
    </row>
    <row r="158" spans="1:65" s="14" customFormat="1">
      <c r="B158" s="164"/>
      <c r="D158" s="156" t="s">
        <v>131</v>
      </c>
      <c r="E158" s="165" t="s">
        <v>1</v>
      </c>
      <c r="F158" s="166" t="s">
        <v>173</v>
      </c>
      <c r="H158" s="165" t="s">
        <v>1</v>
      </c>
      <c r="I158" s="167"/>
      <c r="L158" s="164"/>
      <c r="M158" s="168"/>
      <c r="N158" s="169"/>
      <c r="O158" s="169"/>
      <c r="P158" s="169"/>
      <c r="Q158" s="169"/>
      <c r="R158" s="169"/>
      <c r="S158" s="169"/>
      <c r="T158" s="170"/>
      <c r="AT158" s="165" t="s">
        <v>131</v>
      </c>
      <c r="AU158" s="165" t="s">
        <v>123</v>
      </c>
      <c r="AV158" s="14" t="s">
        <v>83</v>
      </c>
      <c r="AW158" s="14" t="s">
        <v>32</v>
      </c>
      <c r="AX158" s="14" t="s">
        <v>75</v>
      </c>
      <c r="AY158" s="165" t="s">
        <v>116</v>
      </c>
    </row>
    <row r="159" spans="1:65" s="13" customFormat="1">
      <c r="B159" s="155"/>
      <c r="D159" s="156" t="s">
        <v>131</v>
      </c>
      <c r="E159" s="157" t="s">
        <v>1</v>
      </c>
      <c r="F159" s="158" t="s">
        <v>174</v>
      </c>
      <c r="H159" s="159">
        <v>194</v>
      </c>
      <c r="I159" s="160"/>
      <c r="L159" s="155"/>
      <c r="M159" s="161"/>
      <c r="N159" s="162"/>
      <c r="O159" s="162"/>
      <c r="P159" s="162"/>
      <c r="Q159" s="162"/>
      <c r="R159" s="162"/>
      <c r="S159" s="162"/>
      <c r="T159" s="163"/>
      <c r="AT159" s="157" t="s">
        <v>131</v>
      </c>
      <c r="AU159" s="157" t="s">
        <v>123</v>
      </c>
      <c r="AV159" s="13" t="s">
        <v>123</v>
      </c>
      <c r="AW159" s="13" t="s">
        <v>32</v>
      </c>
      <c r="AX159" s="13" t="s">
        <v>83</v>
      </c>
      <c r="AY159" s="157" t="s">
        <v>116</v>
      </c>
    </row>
    <row r="160" spans="1:65" s="2" customFormat="1" ht="33" customHeight="1">
      <c r="A160" s="32"/>
      <c r="B160" s="140"/>
      <c r="C160" s="141" t="s">
        <v>155</v>
      </c>
      <c r="D160" s="141" t="s">
        <v>118</v>
      </c>
      <c r="E160" s="142" t="s">
        <v>175</v>
      </c>
      <c r="F160" s="143" t="s">
        <v>176</v>
      </c>
      <c r="G160" s="144" t="s">
        <v>126</v>
      </c>
      <c r="H160" s="145">
        <v>194</v>
      </c>
      <c r="I160" s="146"/>
      <c r="J160" s="147">
        <f>ROUND(I160*H160,2)</f>
        <v>0</v>
      </c>
      <c r="K160" s="148"/>
      <c r="L160" s="33"/>
      <c r="M160" s="149" t="s">
        <v>1</v>
      </c>
      <c r="N160" s="150" t="s">
        <v>41</v>
      </c>
      <c r="O160" s="58"/>
      <c r="P160" s="151">
        <f>O160*H160</f>
        <v>0</v>
      </c>
      <c r="Q160" s="151">
        <v>0</v>
      </c>
      <c r="R160" s="151">
        <f>Q160*H160</f>
        <v>0</v>
      </c>
      <c r="S160" s="151">
        <v>0.22500000000000001</v>
      </c>
      <c r="T160" s="152">
        <f>S160*H160</f>
        <v>43.65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3" t="s">
        <v>122</v>
      </c>
      <c r="AT160" s="153" t="s">
        <v>118</v>
      </c>
      <c r="AU160" s="153" t="s">
        <v>123</v>
      </c>
      <c r="AY160" s="17" t="s">
        <v>116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7" t="s">
        <v>123</v>
      </c>
      <c r="BK160" s="154">
        <f>ROUND(I160*H160,2)</f>
        <v>0</v>
      </c>
      <c r="BL160" s="17" t="s">
        <v>122</v>
      </c>
      <c r="BM160" s="153" t="s">
        <v>177</v>
      </c>
    </row>
    <row r="161" spans="1:65" s="14" customFormat="1">
      <c r="B161" s="164"/>
      <c r="D161" s="156" t="s">
        <v>131</v>
      </c>
      <c r="E161" s="165" t="s">
        <v>1</v>
      </c>
      <c r="F161" s="166" t="s">
        <v>178</v>
      </c>
      <c r="H161" s="165" t="s">
        <v>1</v>
      </c>
      <c r="I161" s="167"/>
      <c r="L161" s="164"/>
      <c r="M161" s="168"/>
      <c r="N161" s="169"/>
      <c r="O161" s="169"/>
      <c r="P161" s="169"/>
      <c r="Q161" s="169"/>
      <c r="R161" s="169"/>
      <c r="S161" s="169"/>
      <c r="T161" s="170"/>
      <c r="AT161" s="165" t="s">
        <v>131</v>
      </c>
      <c r="AU161" s="165" t="s">
        <v>123</v>
      </c>
      <c r="AV161" s="14" t="s">
        <v>83</v>
      </c>
      <c r="AW161" s="14" t="s">
        <v>32</v>
      </c>
      <c r="AX161" s="14" t="s">
        <v>75</v>
      </c>
      <c r="AY161" s="165" t="s">
        <v>116</v>
      </c>
    </row>
    <row r="162" spans="1:65" s="13" customFormat="1">
      <c r="B162" s="155"/>
      <c r="D162" s="156" t="s">
        <v>131</v>
      </c>
      <c r="E162" s="157" t="s">
        <v>1</v>
      </c>
      <c r="F162" s="158" t="s">
        <v>174</v>
      </c>
      <c r="H162" s="159">
        <v>194</v>
      </c>
      <c r="I162" s="160"/>
      <c r="L162" s="155"/>
      <c r="M162" s="161"/>
      <c r="N162" s="162"/>
      <c r="O162" s="162"/>
      <c r="P162" s="162"/>
      <c r="Q162" s="162"/>
      <c r="R162" s="162"/>
      <c r="S162" s="162"/>
      <c r="T162" s="163"/>
      <c r="AT162" s="157" t="s">
        <v>131</v>
      </c>
      <c r="AU162" s="157" t="s">
        <v>123</v>
      </c>
      <c r="AV162" s="13" t="s">
        <v>123</v>
      </c>
      <c r="AW162" s="13" t="s">
        <v>32</v>
      </c>
      <c r="AX162" s="13" t="s">
        <v>83</v>
      </c>
      <c r="AY162" s="157" t="s">
        <v>116</v>
      </c>
    </row>
    <row r="163" spans="1:65" s="2" customFormat="1" ht="21.75" customHeight="1">
      <c r="A163" s="32"/>
      <c r="B163" s="140"/>
      <c r="C163" s="141" t="s">
        <v>179</v>
      </c>
      <c r="D163" s="141" t="s">
        <v>118</v>
      </c>
      <c r="E163" s="142" t="s">
        <v>180</v>
      </c>
      <c r="F163" s="143" t="s">
        <v>181</v>
      </c>
      <c r="G163" s="144" t="s">
        <v>182</v>
      </c>
      <c r="H163" s="145">
        <v>5.3999999999999999E-2</v>
      </c>
      <c r="I163" s="146"/>
      <c r="J163" s="147">
        <f>ROUND(I163*H163,2)</f>
        <v>0</v>
      </c>
      <c r="K163" s="148"/>
      <c r="L163" s="33"/>
      <c r="M163" s="149" t="s">
        <v>1</v>
      </c>
      <c r="N163" s="150" t="s">
        <v>41</v>
      </c>
      <c r="O163" s="58"/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3" t="s">
        <v>122</v>
      </c>
      <c r="AT163" s="153" t="s">
        <v>118</v>
      </c>
      <c r="AU163" s="153" t="s">
        <v>123</v>
      </c>
      <c r="AY163" s="17" t="s">
        <v>116</v>
      </c>
      <c r="BE163" s="154">
        <f>IF(N163="základná",J163,0)</f>
        <v>0</v>
      </c>
      <c r="BF163" s="154">
        <f>IF(N163="znížená",J163,0)</f>
        <v>0</v>
      </c>
      <c r="BG163" s="154">
        <f>IF(N163="zákl. prenesená",J163,0)</f>
        <v>0</v>
      </c>
      <c r="BH163" s="154">
        <f>IF(N163="zníž. prenesená",J163,0)</f>
        <v>0</v>
      </c>
      <c r="BI163" s="154">
        <f>IF(N163="nulová",J163,0)</f>
        <v>0</v>
      </c>
      <c r="BJ163" s="17" t="s">
        <v>123</v>
      </c>
      <c r="BK163" s="154">
        <f>ROUND(I163*H163,2)</f>
        <v>0</v>
      </c>
      <c r="BL163" s="17" t="s">
        <v>122</v>
      </c>
      <c r="BM163" s="153" t="s">
        <v>183</v>
      </c>
    </row>
    <row r="164" spans="1:65" s="2" customFormat="1" ht="33" customHeight="1">
      <c r="A164" s="32"/>
      <c r="B164" s="140"/>
      <c r="C164" s="141" t="s">
        <v>163</v>
      </c>
      <c r="D164" s="141" t="s">
        <v>118</v>
      </c>
      <c r="E164" s="142" t="s">
        <v>184</v>
      </c>
      <c r="F164" s="143" t="s">
        <v>185</v>
      </c>
      <c r="G164" s="144" t="s">
        <v>182</v>
      </c>
      <c r="H164" s="145">
        <v>5.3999999999999999E-2</v>
      </c>
      <c r="I164" s="146"/>
      <c r="J164" s="147">
        <f>ROUND(I164*H164,2)</f>
        <v>0</v>
      </c>
      <c r="K164" s="148"/>
      <c r="L164" s="33"/>
      <c r="M164" s="149" t="s">
        <v>1</v>
      </c>
      <c r="N164" s="150" t="s">
        <v>41</v>
      </c>
      <c r="O164" s="58"/>
      <c r="P164" s="151">
        <f>O164*H164</f>
        <v>0</v>
      </c>
      <c r="Q164" s="151">
        <v>0</v>
      </c>
      <c r="R164" s="151">
        <f>Q164*H164</f>
        <v>0</v>
      </c>
      <c r="S164" s="151">
        <v>0</v>
      </c>
      <c r="T164" s="152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3" t="s">
        <v>122</v>
      </c>
      <c r="AT164" s="153" t="s">
        <v>118</v>
      </c>
      <c r="AU164" s="153" t="s">
        <v>123</v>
      </c>
      <c r="AY164" s="17" t="s">
        <v>116</v>
      </c>
      <c r="BE164" s="154">
        <f>IF(N164="základná",J164,0)</f>
        <v>0</v>
      </c>
      <c r="BF164" s="154">
        <f>IF(N164="znížená",J164,0)</f>
        <v>0</v>
      </c>
      <c r="BG164" s="154">
        <f>IF(N164="zákl. prenesená",J164,0)</f>
        <v>0</v>
      </c>
      <c r="BH164" s="154">
        <f>IF(N164="zníž. prenesená",J164,0)</f>
        <v>0</v>
      </c>
      <c r="BI164" s="154">
        <f>IF(N164="nulová",J164,0)</f>
        <v>0</v>
      </c>
      <c r="BJ164" s="17" t="s">
        <v>123</v>
      </c>
      <c r="BK164" s="154">
        <f>ROUND(I164*H164,2)</f>
        <v>0</v>
      </c>
      <c r="BL164" s="17" t="s">
        <v>122</v>
      </c>
      <c r="BM164" s="153" t="s">
        <v>186</v>
      </c>
    </row>
    <row r="165" spans="1:65" s="2" customFormat="1" ht="33" customHeight="1">
      <c r="A165" s="32"/>
      <c r="B165" s="140"/>
      <c r="C165" s="141" t="s">
        <v>187</v>
      </c>
      <c r="D165" s="141" t="s">
        <v>118</v>
      </c>
      <c r="E165" s="142" t="s">
        <v>188</v>
      </c>
      <c r="F165" s="143" t="s">
        <v>189</v>
      </c>
      <c r="G165" s="144" t="s">
        <v>182</v>
      </c>
      <c r="H165" s="145">
        <v>2.5379999999999998</v>
      </c>
      <c r="I165" s="146"/>
      <c r="J165" s="147">
        <f>ROUND(I165*H165,2)</f>
        <v>0</v>
      </c>
      <c r="K165" s="148"/>
      <c r="L165" s="33"/>
      <c r="M165" s="149" t="s">
        <v>1</v>
      </c>
      <c r="N165" s="150" t="s">
        <v>41</v>
      </c>
      <c r="O165" s="58"/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3" t="s">
        <v>122</v>
      </c>
      <c r="AT165" s="153" t="s">
        <v>118</v>
      </c>
      <c r="AU165" s="153" t="s">
        <v>123</v>
      </c>
      <c r="AY165" s="17" t="s">
        <v>116</v>
      </c>
      <c r="BE165" s="154">
        <f>IF(N165="základná",J165,0)</f>
        <v>0</v>
      </c>
      <c r="BF165" s="154">
        <f>IF(N165="znížená",J165,0)</f>
        <v>0</v>
      </c>
      <c r="BG165" s="154">
        <f>IF(N165="zákl. prenesená",J165,0)</f>
        <v>0</v>
      </c>
      <c r="BH165" s="154">
        <f>IF(N165="zníž. prenesená",J165,0)</f>
        <v>0</v>
      </c>
      <c r="BI165" s="154">
        <f>IF(N165="nulová",J165,0)</f>
        <v>0</v>
      </c>
      <c r="BJ165" s="17" t="s">
        <v>123</v>
      </c>
      <c r="BK165" s="154">
        <f>ROUND(I165*H165,2)</f>
        <v>0</v>
      </c>
      <c r="BL165" s="17" t="s">
        <v>122</v>
      </c>
      <c r="BM165" s="153" t="s">
        <v>7</v>
      </c>
    </row>
    <row r="166" spans="1:65" s="2" customFormat="1" ht="16.5" customHeight="1">
      <c r="A166" s="32"/>
      <c r="B166" s="140"/>
      <c r="C166" s="141" t="s">
        <v>177</v>
      </c>
      <c r="D166" s="141" t="s">
        <v>118</v>
      </c>
      <c r="E166" s="142" t="s">
        <v>190</v>
      </c>
      <c r="F166" s="143" t="s">
        <v>191</v>
      </c>
      <c r="G166" s="144" t="s">
        <v>192</v>
      </c>
      <c r="H166" s="145">
        <v>8.1000000000000003E-2</v>
      </c>
      <c r="I166" s="146"/>
      <c r="J166" s="147">
        <f>ROUND(I166*H166,2)</f>
        <v>0</v>
      </c>
      <c r="K166" s="148"/>
      <c r="L166" s="33"/>
      <c r="M166" s="149" t="s">
        <v>1</v>
      </c>
      <c r="N166" s="150" t="s">
        <v>41</v>
      </c>
      <c r="O166" s="58"/>
      <c r="P166" s="151">
        <f>O166*H166</f>
        <v>0</v>
      </c>
      <c r="Q166" s="151">
        <v>0</v>
      </c>
      <c r="R166" s="151">
        <f>Q166*H166</f>
        <v>0</v>
      </c>
      <c r="S166" s="151">
        <v>0</v>
      </c>
      <c r="T166" s="152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3" t="s">
        <v>122</v>
      </c>
      <c r="AT166" s="153" t="s">
        <v>118</v>
      </c>
      <c r="AU166" s="153" t="s">
        <v>123</v>
      </c>
      <c r="AY166" s="17" t="s">
        <v>116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7" t="s">
        <v>123</v>
      </c>
      <c r="BK166" s="154">
        <f>ROUND(I166*H166,2)</f>
        <v>0</v>
      </c>
      <c r="BL166" s="17" t="s">
        <v>122</v>
      </c>
      <c r="BM166" s="153" t="s">
        <v>193</v>
      </c>
    </row>
    <row r="167" spans="1:65" s="12" customFormat="1" ht="22.9" customHeight="1">
      <c r="B167" s="127"/>
      <c r="D167" s="128" t="s">
        <v>74</v>
      </c>
      <c r="E167" s="138" t="s">
        <v>123</v>
      </c>
      <c r="F167" s="138" t="s">
        <v>194</v>
      </c>
      <c r="I167" s="130"/>
      <c r="J167" s="139">
        <f>BK167</f>
        <v>0</v>
      </c>
      <c r="L167" s="127"/>
      <c r="M167" s="132"/>
      <c r="N167" s="133"/>
      <c r="O167" s="133"/>
      <c r="P167" s="134">
        <f>P168</f>
        <v>0</v>
      </c>
      <c r="Q167" s="133"/>
      <c r="R167" s="134">
        <f>R168</f>
        <v>0.12518408</v>
      </c>
      <c r="S167" s="133"/>
      <c r="T167" s="135">
        <f>T168</f>
        <v>0</v>
      </c>
      <c r="AR167" s="128" t="s">
        <v>83</v>
      </c>
      <c r="AT167" s="136" t="s">
        <v>74</v>
      </c>
      <c r="AU167" s="136" t="s">
        <v>83</v>
      </c>
      <c r="AY167" s="128" t="s">
        <v>116</v>
      </c>
      <c r="BK167" s="137">
        <f>BK168</f>
        <v>0</v>
      </c>
    </row>
    <row r="168" spans="1:65" s="2" customFormat="1" ht="16.5" customHeight="1">
      <c r="A168" s="32"/>
      <c r="B168" s="140"/>
      <c r="C168" s="141" t="s">
        <v>195</v>
      </c>
      <c r="D168" s="141" t="s">
        <v>118</v>
      </c>
      <c r="E168" s="142" t="s">
        <v>196</v>
      </c>
      <c r="F168" s="143" t="s">
        <v>197</v>
      </c>
      <c r="G168" s="144" t="s">
        <v>182</v>
      </c>
      <c r="H168" s="145">
        <v>5.6000000000000001E-2</v>
      </c>
      <c r="I168" s="146"/>
      <c r="J168" s="147">
        <f>ROUND(I168*H168,2)</f>
        <v>0</v>
      </c>
      <c r="K168" s="148"/>
      <c r="L168" s="33"/>
      <c r="M168" s="149" t="s">
        <v>1</v>
      </c>
      <c r="N168" s="150" t="s">
        <v>41</v>
      </c>
      <c r="O168" s="58"/>
      <c r="P168" s="151">
        <f>O168*H168</f>
        <v>0</v>
      </c>
      <c r="Q168" s="151">
        <v>2.23543</v>
      </c>
      <c r="R168" s="151">
        <f>Q168*H168</f>
        <v>0.12518408</v>
      </c>
      <c r="S168" s="151">
        <v>0</v>
      </c>
      <c r="T168" s="152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3" t="s">
        <v>122</v>
      </c>
      <c r="AT168" s="153" t="s">
        <v>118</v>
      </c>
      <c r="AU168" s="153" t="s">
        <v>123</v>
      </c>
      <c r="AY168" s="17" t="s">
        <v>116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7" t="s">
        <v>123</v>
      </c>
      <c r="BK168" s="154">
        <f>ROUND(I168*H168,2)</f>
        <v>0</v>
      </c>
      <c r="BL168" s="17" t="s">
        <v>122</v>
      </c>
      <c r="BM168" s="153" t="s">
        <v>198</v>
      </c>
    </row>
    <row r="169" spans="1:65" s="12" customFormat="1" ht="22.9" customHeight="1">
      <c r="B169" s="127"/>
      <c r="D169" s="128" t="s">
        <v>74</v>
      </c>
      <c r="E169" s="138" t="s">
        <v>122</v>
      </c>
      <c r="F169" s="138" t="s">
        <v>199</v>
      </c>
      <c r="I169" s="130"/>
      <c r="J169" s="139">
        <f>BK169</f>
        <v>0</v>
      </c>
      <c r="L169" s="127"/>
      <c r="M169" s="132"/>
      <c r="N169" s="133"/>
      <c r="O169" s="133"/>
      <c r="P169" s="134">
        <f>P170</f>
        <v>0</v>
      </c>
      <c r="Q169" s="133"/>
      <c r="R169" s="134">
        <f>R170</f>
        <v>31.926805799999997</v>
      </c>
      <c r="S169" s="133"/>
      <c r="T169" s="135">
        <f>T170</f>
        <v>0</v>
      </c>
      <c r="AR169" s="128" t="s">
        <v>83</v>
      </c>
      <c r="AT169" s="136" t="s">
        <v>74</v>
      </c>
      <c r="AU169" s="136" t="s">
        <v>83</v>
      </c>
      <c r="AY169" s="128" t="s">
        <v>116</v>
      </c>
      <c r="BK169" s="137">
        <f>BK170</f>
        <v>0</v>
      </c>
    </row>
    <row r="170" spans="1:65" s="2" customFormat="1" ht="21.75" customHeight="1">
      <c r="A170" s="32"/>
      <c r="B170" s="140"/>
      <c r="C170" s="141" t="s">
        <v>183</v>
      </c>
      <c r="D170" s="141" t="s">
        <v>118</v>
      </c>
      <c r="E170" s="142" t="s">
        <v>200</v>
      </c>
      <c r="F170" s="143" t="s">
        <v>201</v>
      </c>
      <c r="G170" s="144" t="s">
        <v>126</v>
      </c>
      <c r="H170" s="145">
        <v>172.14</v>
      </c>
      <c r="I170" s="146"/>
      <c r="J170" s="147">
        <f>ROUND(I170*H170,2)</f>
        <v>0</v>
      </c>
      <c r="K170" s="148"/>
      <c r="L170" s="33"/>
      <c r="M170" s="149" t="s">
        <v>1</v>
      </c>
      <c r="N170" s="150" t="s">
        <v>41</v>
      </c>
      <c r="O170" s="58"/>
      <c r="P170" s="151">
        <f>O170*H170</f>
        <v>0</v>
      </c>
      <c r="Q170" s="151">
        <v>0.18547</v>
      </c>
      <c r="R170" s="151">
        <f>Q170*H170</f>
        <v>31.926805799999997</v>
      </c>
      <c r="S170" s="151">
        <v>0</v>
      </c>
      <c r="T170" s="152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3" t="s">
        <v>122</v>
      </c>
      <c r="AT170" s="153" t="s">
        <v>118</v>
      </c>
      <c r="AU170" s="153" t="s">
        <v>123</v>
      </c>
      <c r="AY170" s="17" t="s">
        <v>116</v>
      </c>
      <c r="BE170" s="154">
        <f>IF(N170="základná",J170,0)</f>
        <v>0</v>
      </c>
      <c r="BF170" s="154">
        <f>IF(N170="znížená",J170,0)</f>
        <v>0</v>
      </c>
      <c r="BG170" s="154">
        <f>IF(N170="zákl. prenesená",J170,0)</f>
        <v>0</v>
      </c>
      <c r="BH170" s="154">
        <f>IF(N170="zníž. prenesená",J170,0)</f>
        <v>0</v>
      </c>
      <c r="BI170" s="154">
        <f>IF(N170="nulová",J170,0)</f>
        <v>0</v>
      </c>
      <c r="BJ170" s="17" t="s">
        <v>123</v>
      </c>
      <c r="BK170" s="154">
        <f>ROUND(I170*H170,2)</f>
        <v>0</v>
      </c>
      <c r="BL170" s="17" t="s">
        <v>122</v>
      </c>
      <c r="BM170" s="153" t="s">
        <v>202</v>
      </c>
    </row>
    <row r="171" spans="1:65" s="12" customFormat="1" ht="22.9" customHeight="1">
      <c r="B171" s="127"/>
      <c r="D171" s="128" t="s">
        <v>74</v>
      </c>
      <c r="E171" s="138" t="s">
        <v>141</v>
      </c>
      <c r="F171" s="138" t="s">
        <v>203</v>
      </c>
      <c r="I171" s="130"/>
      <c r="J171" s="139">
        <f>BK171</f>
        <v>0</v>
      </c>
      <c r="L171" s="127"/>
      <c r="M171" s="132"/>
      <c r="N171" s="133"/>
      <c r="O171" s="133"/>
      <c r="P171" s="134">
        <f>SUM(P172:P197)</f>
        <v>0</v>
      </c>
      <c r="Q171" s="133"/>
      <c r="R171" s="134">
        <f>SUM(R172:R197)</f>
        <v>1091.8442877599998</v>
      </c>
      <c r="S171" s="133"/>
      <c r="T171" s="135">
        <f>SUM(T172:T197)</f>
        <v>0</v>
      </c>
      <c r="AR171" s="128" t="s">
        <v>83</v>
      </c>
      <c r="AT171" s="136" t="s">
        <v>74</v>
      </c>
      <c r="AU171" s="136" t="s">
        <v>83</v>
      </c>
      <c r="AY171" s="128" t="s">
        <v>116</v>
      </c>
      <c r="BK171" s="137">
        <f>SUM(BK172:BK197)</f>
        <v>0</v>
      </c>
    </row>
    <row r="172" spans="1:65" s="2" customFormat="1" ht="21.75" customHeight="1">
      <c r="A172" s="32"/>
      <c r="B172" s="140"/>
      <c r="C172" s="141" t="s">
        <v>204</v>
      </c>
      <c r="D172" s="141" t="s">
        <v>118</v>
      </c>
      <c r="E172" s="142" t="s">
        <v>205</v>
      </c>
      <c r="F172" s="143" t="s">
        <v>206</v>
      </c>
      <c r="G172" s="144" t="s">
        <v>126</v>
      </c>
      <c r="H172" s="145">
        <v>194</v>
      </c>
      <c r="I172" s="146"/>
      <c r="J172" s="147">
        <f>ROUND(I172*H172,2)</f>
        <v>0</v>
      </c>
      <c r="K172" s="148"/>
      <c r="L172" s="33"/>
      <c r="M172" s="149" t="s">
        <v>1</v>
      </c>
      <c r="N172" s="150" t="s">
        <v>41</v>
      </c>
      <c r="O172" s="58"/>
      <c r="P172" s="151">
        <f>O172*H172</f>
        <v>0</v>
      </c>
      <c r="Q172" s="151">
        <v>0.33445999999999998</v>
      </c>
      <c r="R172" s="151">
        <f>Q172*H172</f>
        <v>64.885239999999996</v>
      </c>
      <c r="S172" s="151">
        <v>0</v>
      </c>
      <c r="T172" s="152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3" t="s">
        <v>122</v>
      </c>
      <c r="AT172" s="153" t="s">
        <v>118</v>
      </c>
      <c r="AU172" s="153" t="s">
        <v>123</v>
      </c>
      <c r="AY172" s="17" t="s">
        <v>116</v>
      </c>
      <c r="BE172" s="154">
        <f>IF(N172="základná",J172,0)</f>
        <v>0</v>
      </c>
      <c r="BF172" s="154">
        <f>IF(N172="znížená",J172,0)</f>
        <v>0</v>
      </c>
      <c r="BG172" s="154">
        <f>IF(N172="zákl. prenesená",J172,0)</f>
        <v>0</v>
      </c>
      <c r="BH172" s="154">
        <f>IF(N172="zníž. prenesená",J172,0)</f>
        <v>0</v>
      </c>
      <c r="BI172" s="154">
        <f>IF(N172="nulová",J172,0)</f>
        <v>0</v>
      </c>
      <c r="BJ172" s="17" t="s">
        <v>123</v>
      </c>
      <c r="BK172" s="154">
        <f>ROUND(I172*H172,2)</f>
        <v>0</v>
      </c>
      <c r="BL172" s="17" t="s">
        <v>122</v>
      </c>
      <c r="BM172" s="153" t="s">
        <v>207</v>
      </c>
    </row>
    <row r="173" spans="1:65" s="14" customFormat="1">
      <c r="B173" s="164"/>
      <c r="D173" s="156" t="s">
        <v>131</v>
      </c>
      <c r="E173" s="165" t="s">
        <v>1</v>
      </c>
      <c r="F173" s="166" t="s">
        <v>178</v>
      </c>
      <c r="H173" s="165" t="s">
        <v>1</v>
      </c>
      <c r="I173" s="167"/>
      <c r="L173" s="164"/>
      <c r="M173" s="168"/>
      <c r="N173" s="169"/>
      <c r="O173" s="169"/>
      <c r="P173" s="169"/>
      <c r="Q173" s="169"/>
      <c r="R173" s="169"/>
      <c r="S173" s="169"/>
      <c r="T173" s="170"/>
      <c r="AT173" s="165" t="s">
        <v>131</v>
      </c>
      <c r="AU173" s="165" t="s">
        <v>123</v>
      </c>
      <c r="AV173" s="14" t="s">
        <v>83</v>
      </c>
      <c r="AW173" s="14" t="s">
        <v>32</v>
      </c>
      <c r="AX173" s="14" t="s">
        <v>75</v>
      </c>
      <c r="AY173" s="165" t="s">
        <v>116</v>
      </c>
    </row>
    <row r="174" spans="1:65" s="13" customFormat="1">
      <c r="B174" s="155"/>
      <c r="D174" s="156" t="s">
        <v>131</v>
      </c>
      <c r="E174" s="157" t="s">
        <v>1</v>
      </c>
      <c r="F174" s="158" t="s">
        <v>174</v>
      </c>
      <c r="H174" s="159">
        <v>194</v>
      </c>
      <c r="I174" s="160"/>
      <c r="L174" s="155"/>
      <c r="M174" s="161"/>
      <c r="N174" s="162"/>
      <c r="O174" s="162"/>
      <c r="P174" s="162"/>
      <c r="Q174" s="162"/>
      <c r="R174" s="162"/>
      <c r="S174" s="162"/>
      <c r="T174" s="163"/>
      <c r="AT174" s="157" t="s">
        <v>131</v>
      </c>
      <c r="AU174" s="157" t="s">
        <v>123</v>
      </c>
      <c r="AV174" s="13" t="s">
        <v>123</v>
      </c>
      <c r="AW174" s="13" t="s">
        <v>32</v>
      </c>
      <c r="AX174" s="13" t="s">
        <v>83</v>
      </c>
      <c r="AY174" s="157" t="s">
        <v>116</v>
      </c>
    </row>
    <row r="175" spans="1:65" s="2" customFormat="1" ht="21.75" customHeight="1">
      <c r="A175" s="32"/>
      <c r="B175" s="140"/>
      <c r="C175" s="141" t="s">
        <v>186</v>
      </c>
      <c r="D175" s="141" t="s">
        <v>118</v>
      </c>
      <c r="E175" s="142" t="s">
        <v>208</v>
      </c>
      <c r="F175" s="143" t="s">
        <v>209</v>
      </c>
      <c r="G175" s="144" t="s">
        <v>126</v>
      </c>
      <c r="H175" s="145">
        <v>702.80899999999997</v>
      </c>
      <c r="I175" s="146"/>
      <c r="J175" s="147">
        <f>ROUND(I175*H175,2)</f>
        <v>0</v>
      </c>
      <c r="K175" s="148"/>
      <c r="L175" s="33"/>
      <c r="M175" s="149" t="s">
        <v>1</v>
      </c>
      <c r="N175" s="150" t="s">
        <v>41</v>
      </c>
      <c r="O175" s="58"/>
      <c r="P175" s="151">
        <f>O175*H175</f>
        <v>0</v>
      </c>
      <c r="Q175" s="151">
        <v>0.22796</v>
      </c>
      <c r="R175" s="151">
        <f>Q175*H175</f>
        <v>160.21233963999998</v>
      </c>
      <c r="S175" s="151">
        <v>0</v>
      </c>
      <c r="T175" s="152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3" t="s">
        <v>122</v>
      </c>
      <c r="AT175" s="153" t="s">
        <v>118</v>
      </c>
      <c r="AU175" s="153" t="s">
        <v>123</v>
      </c>
      <c r="AY175" s="17" t="s">
        <v>116</v>
      </c>
      <c r="BE175" s="154">
        <f>IF(N175="základná",J175,0)</f>
        <v>0</v>
      </c>
      <c r="BF175" s="154">
        <f>IF(N175="znížená",J175,0)</f>
        <v>0</v>
      </c>
      <c r="BG175" s="154">
        <f>IF(N175="zákl. prenesená",J175,0)</f>
        <v>0</v>
      </c>
      <c r="BH175" s="154">
        <f>IF(N175="zníž. prenesená",J175,0)</f>
        <v>0</v>
      </c>
      <c r="BI175" s="154">
        <f>IF(N175="nulová",J175,0)</f>
        <v>0</v>
      </c>
      <c r="BJ175" s="17" t="s">
        <v>123</v>
      </c>
      <c r="BK175" s="154">
        <f>ROUND(I175*H175,2)</f>
        <v>0</v>
      </c>
      <c r="BL175" s="17" t="s">
        <v>122</v>
      </c>
      <c r="BM175" s="153" t="s">
        <v>210</v>
      </c>
    </row>
    <row r="176" spans="1:65" s="14" customFormat="1">
      <c r="B176" s="164"/>
      <c r="D176" s="156" t="s">
        <v>131</v>
      </c>
      <c r="E176" s="165" t="s">
        <v>1</v>
      </c>
      <c r="F176" s="166" t="s">
        <v>145</v>
      </c>
      <c r="H176" s="165" t="s">
        <v>1</v>
      </c>
      <c r="I176" s="167"/>
      <c r="L176" s="164"/>
      <c r="M176" s="168"/>
      <c r="N176" s="169"/>
      <c r="O176" s="169"/>
      <c r="P176" s="169"/>
      <c r="Q176" s="169"/>
      <c r="R176" s="169"/>
      <c r="S176" s="169"/>
      <c r="T176" s="170"/>
      <c r="AT176" s="165" t="s">
        <v>131</v>
      </c>
      <c r="AU176" s="165" t="s">
        <v>123</v>
      </c>
      <c r="AV176" s="14" t="s">
        <v>83</v>
      </c>
      <c r="AW176" s="14" t="s">
        <v>32</v>
      </c>
      <c r="AX176" s="14" t="s">
        <v>75</v>
      </c>
      <c r="AY176" s="165" t="s">
        <v>116</v>
      </c>
    </row>
    <row r="177" spans="1:65" s="13" customFormat="1">
      <c r="B177" s="155"/>
      <c r="D177" s="156" t="s">
        <v>131</v>
      </c>
      <c r="E177" s="157" t="s">
        <v>1</v>
      </c>
      <c r="F177" s="158" t="s">
        <v>146</v>
      </c>
      <c r="H177" s="159">
        <v>653.56500000000005</v>
      </c>
      <c r="I177" s="160"/>
      <c r="L177" s="155"/>
      <c r="M177" s="161"/>
      <c r="N177" s="162"/>
      <c r="O177" s="162"/>
      <c r="P177" s="162"/>
      <c r="Q177" s="162"/>
      <c r="R177" s="162"/>
      <c r="S177" s="162"/>
      <c r="T177" s="163"/>
      <c r="AT177" s="157" t="s">
        <v>131</v>
      </c>
      <c r="AU177" s="157" t="s">
        <v>123</v>
      </c>
      <c r="AV177" s="13" t="s">
        <v>123</v>
      </c>
      <c r="AW177" s="13" t="s">
        <v>32</v>
      </c>
      <c r="AX177" s="13" t="s">
        <v>75</v>
      </c>
      <c r="AY177" s="157" t="s">
        <v>116</v>
      </c>
    </row>
    <row r="178" spans="1:65" s="14" customFormat="1">
      <c r="B178" s="164"/>
      <c r="D178" s="156" t="s">
        <v>131</v>
      </c>
      <c r="E178" s="165" t="s">
        <v>1</v>
      </c>
      <c r="F178" s="166" t="s">
        <v>211</v>
      </c>
      <c r="H178" s="165" t="s">
        <v>1</v>
      </c>
      <c r="I178" s="167"/>
      <c r="L178" s="164"/>
      <c r="M178" s="168"/>
      <c r="N178" s="169"/>
      <c r="O178" s="169"/>
      <c r="P178" s="169"/>
      <c r="Q178" s="169"/>
      <c r="R178" s="169"/>
      <c r="S178" s="169"/>
      <c r="T178" s="170"/>
      <c r="AT178" s="165" t="s">
        <v>131</v>
      </c>
      <c r="AU178" s="165" t="s">
        <v>123</v>
      </c>
      <c r="AV178" s="14" t="s">
        <v>83</v>
      </c>
      <c r="AW178" s="14" t="s">
        <v>32</v>
      </c>
      <c r="AX178" s="14" t="s">
        <v>75</v>
      </c>
      <c r="AY178" s="165" t="s">
        <v>116</v>
      </c>
    </row>
    <row r="179" spans="1:65" s="13" customFormat="1">
      <c r="B179" s="155"/>
      <c r="D179" s="156" t="s">
        <v>131</v>
      </c>
      <c r="E179" s="157" t="s">
        <v>1</v>
      </c>
      <c r="F179" s="158" t="s">
        <v>212</v>
      </c>
      <c r="H179" s="159">
        <v>6.9690000000000003</v>
      </c>
      <c r="I179" s="160"/>
      <c r="L179" s="155"/>
      <c r="M179" s="161"/>
      <c r="N179" s="162"/>
      <c r="O179" s="162"/>
      <c r="P179" s="162"/>
      <c r="Q179" s="162"/>
      <c r="R179" s="162"/>
      <c r="S179" s="162"/>
      <c r="T179" s="163"/>
      <c r="AT179" s="157" t="s">
        <v>131</v>
      </c>
      <c r="AU179" s="157" t="s">
        <v>123</v>
      </c>
      <c r="AV179" s="13" t="s">
        <v>123</v>
      </c>
      <c r="AW179" s="13" t="s">
        <v>32</v>
      </c>
      <c r="AX179" s="13" t="s">
        <v>75</v>
      </c>
      <c r="AY179" s="157" t="s">
        <v>116</v>
      </c>
    </row>
    <row r="180" spans="1:65" s="14" customFormat="1">
      <c r="B180" s="164"/>
      <c r="D180" s="156" t="s">
        <v>131</v>
      </c>
      <c r="E180" s="165" t="s">
        <v>1</v>
      </c>
      <c r="F180" s="166" t="s">
        <v>213</v>
      </c>
      <c r="H180" s="165" t="s">
        <v>1</v>
      </c>
      <c r="I180" s="167"/>
      <c r="L180" s="164"/>
      <c r="M180" s="168"/>
      <c r="N180" s="169"/>
      <c r="O180" s="169"/>
      <c r="P180" s="169"/>
      <c r="Q180" s="169"/>
      <c r="R180" s="169"/>
      <c r="S180" s="169"/>
      <c r="T180" s="170"/>
      <c r="AT180" s="165" t="s">
        <v>131</v>
      </c>
      <c r="AU180" s="165" t="s">
        <v>123</v>
      </c>
      <c r="AV180" s="14" t="s">
        <v>83</v>
      </c>
      <c r="AW180" s="14" t="s">
        <v>32</v>
      </c>
      <c r="AX180" s="14" t="s">
        <v>75</v>
      </c>
      <c r="AY180" s="165" t="s">
        <v>116</v>
      </c>
    </row>
    <row r="181" spans="1:65" s="13" customFormat="1">
      <c r="B181" s="155"/>
      <c r="D181" s="156" t="s">
        <v>131</v>
      </c>
      <c r="E181" s="157" t="s">
        <v>1</v>
      </c>
      <c r="F181" s="158" t="s">
        <v>214</v>
      </c>
      <c r="H181" s="159">
        <v>42.274999999999999</v>
      </c>
      <c r="I181" s="160"/>
      <c r="L181" s="155"/>
      <c r="M181" s="161"/>
      <c r="N181" s="162"/>
      <c r="O181" s="162"/>
      <c r="P181" s="162"/>
      <c r="Q181" s="162"/>
      <c r="R181" s="162"/>
      <c r="S181" s="162"/>
      <c r="T181" s="163"/>
      <c r="AT181" s="157" t="s">
        <v>131</v>
      </c>
      <c r="AU181" s="157" t="s">
        <v>123</v>
      </c>
      <c r="AV181" s="13" t="s">
        <v>123</v>
      </c>
      <c r="AW181" s="13" t="s">
        <v>32</v>
      </c>
      <c r="AX181" s="13" t="s">
        <v>75</v>
      </c>
      <c r="AY181" s="157" t="s">
        <v>116</v>
      </c>
    </row>
    <row r="182" spans="1:65" s="15" customFormat="1">
      <c r="B182" s="171"/>
      <c r="D182" s="156" t="s">
        <v>131</v>
      </c>
      <c r="E182" s="172" t="s">
        <v>1</v>
      </c>
      <c r="F182" s="173" t="s">
        <v>137</v>
      </c>
      <c r="H182" s="174">
        <v>702.80900000000008</v>
      </c>
      <c r="I182" s="175"/>
      <c r="L182" s="171"/>
      <c r="M182" s="176"/>
      <c r="N182" s="177"/>
      <c r="O182" s="177"/>
      <c r="P182" s="177"/>
      <c r="Q182" s="177"/>
      <c r="R182" s="177"/>
      <c r="S182" s="177"/>
      <c r="T182" s="178"/>
      <c r="AT182" s="172" t="s">
        <v>131</v>
      </c>
      <c r="AU182" s="172" t="s">
        <v>123</v>
      </c>
      <c r="AV182" s="15" t="s">
        <v>122</v>
      </c>
      <c r="AW182" s="15" t="s">
        <v>32</v>
      </c>
      <c r="AX182" s="15" t="s">
        <v>83</v>
      </c>
      <c r="AY182" s="172" t="s">
        <v>116</v>
      </c>
    </row>
    <row r="183" spans="1:65" s="2" customFormat="1" ht="21.75" customHeight="1">
      <c r="A183" s="32"/>
      <c r="B183" s="140"/>
      <c r="C183" s="141" t="s">
        <v>215</v>
      </c>
      <c r="D183" s="141" t="s">
        <v>118</v>
      </c>
      <c r="E183" s="142" t="s">
        <v>216</v>
      </c>
      <c r="F183" s="143" t="s">
        <v>217</v>
      </c>
      <c r="G183" s="144" t="s">
        <v>126</v>
      </c>
      <c r="H183" s="145">
        <v>194</v>
      </c>
      <c r="I183" s="146"/>
      <c r="J183" s="147">
        <f>ROUND(I183*H183,2)</f>
        <v>0</v>
      </c>
      <c r="K183" s="148"/>
      <c r="L183" s="33"/>
      <c r="M183" s="149" t="s">
        <v>1</v>
      </c>
      <c r="N183" s="150" t="s">
        <v>41</v>
      </c>
      <c r="O183" s="58"/>
      <c r="P183" s="151">
        <f>O183*H183</f>
        <v>0</v>
      </c>
      <c r="Q183" s="151">
        <v>0.27415</v>
      </c>
      <c r="R183" s="151">
        <f>Q183*H183</f>
        <v>53.185099999999998</v>
      </c>
      <c r="S183" s="151">
        <v>0</v>
      </c>
      <c r="T183" s="15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3" t="s">
        <v>122</v>
      </c>
      <c r="AT183" s="153" t="s">
        <v>118</v>
      </c>
      <c r="AU183" s="153" t="s">
        <v>123</v>
      </c>
      <c r="AY183" s="17" t="s">
        <v>116</v>
      </c>
      <c r="BE183" s="154">
        <f>IF(N183="základná",J183,0)</f>
        <v>0</v>
      </c>
      <c r="BF183" s="154">
        <f>IF(N183="znížená",J183,0)</f>
        <v>0</v>
      </c>
      <c r="BG183" s="154">
        <f>IF(N183="zákl. prenesená",J183,0)</f>
        <v>0</v>
      </c>
      <c r="BH183" s="154">
        <f>IF(N183="zníž. prenesená",J183,0)</f>
        <v>0</v>
      </c>
      <c r="BI183" s="154">
        <f>IF(N183="nulová",J183,0)</f>
        <v>0</v>
      </c>
      <c r="BJ183" s="17" t="s">
        <v>123</v>
      </c>
      <c r="BK183" s="154">
        <f>ROUND(I183*H183,2)</f>
        <v>0</v>
      </c>
      <c r="BL183" s="17" t="s">
        <v>122</v>
      </c>
      <c r="BM183" s="153" t="s">
        <v>218</v>
      </c>
    </row>
    <row r="184" spans="1:65" s="14" customFormat="1">
      <c r="B184" s="164"/>
      <c r="D184" s="156" t="s">
        <v>131</v>
      </c>
      <c r="E184" s="165" t="s">
        <v>1</v>
      </c>
      <c r="F184" s="166" t="s">
        <v>178</v>
      </c>
      <c r="H184" s="165" t="s">
        <v>1</v>
      </c>
      <c r="I184" s="167"/>
      <c r="L184" s="164"/>
      <c r="M184" s="168"/>
      <c r="N184" s="169"/>
      <c r="O184" s="169"/>
      <c r="P184" s="169"/>
      <c r="Q184" s="169"/>
      <c r="R184" s="169"/>
      <c r="S184" s="169"/>
      <c r="T184" s="170"/>
      <c r="AT184" s="165" t="s">
        <v>131</v>
      </c>
      <c r="AU184" s="165" t="s">
        <v>123</v>
      </c>
      <c r="AV184" s="14" t="s">
        <v>83</v>
      </c>
      <c r="AW184" s="14" t="s">
        <v>32</v>
      </c>
      <c r="AX184" s="14" t="s">
        <v>75</v>
      </c>
      <c r="AY184" s="165" t="s">
        <v>116</v>
      </c>
    </row>
    <row r="185" spans="1:65" s="13" customFormat="1">
      <c r="B185" s="155"/>
      <c r="D185" s="156" t="s">
        <v>131</v>
      </c>
      <c r="E185" s="157" t="s">
        <v>1</v>
      </c>
      <c r="F185" s="158" t="s">
        <v>174</v>
      </c>
      <c r="H185" s="159">
        <v>194</v>
      </c>
      <c r="I185" s="160"/>
      <c r="L185" s="155"/>
      <c r="M185" s="161"/>
      <c r="N185" s="162"/>
      <c r="O185" s="162"/>
      <c r="P185" s="162"/>
      <c r="Q185" s="162"/>
      <c r="R185" s="162"/>
      <c r="S185" s="162"/>
      <c r="T185" s="163"/>
      <c r="AT185" s="157" t="s">
        <v>131</v>
      </c>
      <c r="AU185" s="157" t="s">
        <v>123</v>
      </c>
      <c r="AV185" s="13" t="s">
        <v>123</v>
      </c>
      <c r="AW185" s="13" t="s">
        <v>32</v>
      </c>
      <c r="AX185" s="13" t="s">
        <v>83</v>
      </c>
      <c r="AY185" s="157" t="s">
        <v>116</v>
      </c>
    </row>
    <row r="186" spans="1:65" s="2" customFormat="1" ht="33" customHeight="1">
      <c r="A186" s="32"/>
      <c r="B186" s="140"/>
      <c r="C186" s="141" t="s">
        <v>7</v>
      </c>
      <c r="D186" s="141" t="s">
        <v>118</v>
      </c>
      <c r="E186" s="142" t="s">
        <v>219</v>
      </c>
      <c r="F186" s="143" t="s">
        <v>220</v>
      </c>
      <c r="G186" s="144" t="s">
        <v>126</v>
      </c>
      <c r="H186" s="145">
        <v>3849.9270000000001</v>
      </c>
      <c r="I186" s="146"/>
      <c r="J186" s="147">
        <f>ROUND(I186*H186,2)</f>
        <v>0</v>
      </c>
      <c r="K186" s="148"/>
      <c r="L186" s="33"/>
      <c r="M186" s="149" t="s">
        <v>1</v>
      </c>
      <c r="N186" s="150" t="s">
        <v>41</v>
      </c>
      <c r="O186" s="58"/>
      <c r="P186" s="151">
        <f>O186*H186</f>
        <v>0</v>
      </c>
      <c r="Q186" s="151">
        <v>7.5300000000000002E-3</v>
      </c>
      <c r="R186" s="151">
        <f>Q186*H186</f>
        <v>28.989950310000001</v>
      </c>
      <c r="S186" s="151">
        <v>0</v>
      </c>
      <c r="T186" s="152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3" t="s">
        <v>122</v>
      </c>
      <c r="AT186" s="153" t="s">
        <v>118</v>
      </c>
      <c r="AU186" s="153" t="s">
        <v>123</v>
      </c>
      <c r="AY186" s="17" t="s">
        <v>116</v>
      </c>
      <c r="BE186" s="154">
        <f>IF(N186="základná",J186,0)</f>
        <v>0</v>
      </c>
      <c r="BF186" s="154">
        <f>IF(N186="znížená",J186,0)</f>
        <v>0</v>
      </c>
      <c r="BG186" s="154">
        <f>IF(N186="zákl. prenesená",J186,0)</f>
        <v>0</v>
      </c>
      <c r="BH186" s="154">
        <f>IF(N186="zníž. prenesená",J186,0)</f>
        <v>0</v>
      </c>
      <c r="BI186" s="154">
        <f>IF(N186="nulová",J186,0)</f>
        <v>0</v>
      </c>
      <c r="BJ186" s="17" t="s">
        <v>123</v>
      </c>
      <c r="BK186" s="154">
        <f>ROUND(I186*H186,2)</f>
        <v>0</v>
      </c>
      <c r="BL186" s="17" t="s">
        <v>122</v>
      </c>
      <c r="BM186" s="153" t="s">
        <v>221</v>
      </c>
    </row>
    <row r="187" spans="1:65" s="14" customFormat="1">
      <c r="B187" s="164"/>
      <c r="D187" s="156" t="s">
        <v>131</v>
      </c>
      <c r="E187" s="165" t="s">
        <v>1</v>
      </c>
      <c r="F187" s="166" t="s">
        <v>222</v>
      </c>
      <c r="H187" s="165" t="s">
        <v>1</v>
      </c>
      <c r="I187" s="167"/>
      <c r="L187" s="164"/>
      <c r="M187" s="168"/>
      <c r="N187" s="169"/>
      <c r="O187" s="169"/>
      <c r="P187" s="169"/>
      <c r="Q187" s="169"/>
      <c r="R187" s="169"/>
      <c r="S187" s="169"/>
      <c r="T187" s="170"/>
      <c r="AT187" s="165" t="s">
        <v>131</v>
      </c>
      <c r="AU187" s="165" t="s">
        <v>123</v>
      </c>
      <c r="AV187" s="14" t="s">
        <v>83</v>
      </c>
      <c r="AW187" s="14" t="s">
        <v>32</v>
      </c>
      <c r="AX187" s="14" t="s">
        <v>75</v>
      </c>
      <c r="AY187" s="165" t="s">
        <v>116</v>
      </c>
    </row>
    <row r="188" spans="1:65" s="13" customFormat="1">
      <c r="B188" s="155"/>
      <c r="D188" s="156" t="s">
        <v>131</v>
      </c>
      <c r="E188" s="157" t="s">
        <v>1</v>
      </c>
      <c r="F188" s="158" t="s">
        <v>223</v>
      </c>
      <c r="H188" s="159">
        <v>3849.9270000000001</v>
      </c>
      <c r="I188" s="160"/>
      <c r="L188" s="155"/>
      <c r="M188" s="161"/>
      <c r="N188" s="162"/>
      <c r="O188" s="162"/>
      <c r="P188" s="162"/>
      <c r="Q188" s="162"/>
      <c r="R188" s="162"/>
      <c r="S188" s="162"/>
      <c r="T188" s="163"/>
      <c r="AT188" s="157" t="s">
        <v>131</v>
      </c>
      <c r="AU188" s="157" t="s">
        <v>123</v>
      </c>
      <c r="AV188" s="13" t="s">
        <v>123</v>
      </c>
      <c r="AW188" s="13" t="s">
        <v>32</v>
      </c>
      <c r="AX188" s="13" t="s">
        <v>83</v>
      </c>
      <c r="AY188" s="157" t="s">
        <v>116</v>
      </c>
    </row>
    <row r="189" spans="1:65" s="2" customFormat="1" ht="33" customHeight="1">
      <c r="A189" s="32"/>
      <c r="B189" s="140"/>
      <c r="C189" s="141" t="s">
        <v>224</v>
      </c>
      <c r="D189" s="141" t="s">
        <v>118</v>
      </c>
      <c r="E189" s="142" t="s">
        <v>225</v>
      </c>
      <c r="F189" s="143" t="s">
        <v>226</v>
      </c>
      <c r="G189" s="144" t="s">
        <v>126</v>
      </c>
      <c r="H189" s="145">
        <v>1553.9870000000001</v>
      </c>
      <c r="I189" s="146"/>
      <c r="J189" s="147">
        <f>ROUND(I189*H189,2)</f>
        <v>0</v>
      </c>
      <c r="K189" s="148"/>
      <c r="L189" s="33"/>
      <c r="M189" s="149" t="s">
        <v>1</v>
      </c>
      <c r="N189" s="150" t="s">
        <v>41</v>
      </c>
      <c r="O189" s="58"/>
      <c r="P189" s="151">
        <f>O189*H189</f>
        <v>0</v>
      </c>
      <c r="Q189" s="151">
        <v>0.10373</v>
      </c>
      <c r="R189" s="151">
        <f>Q189*H189</f>
        <v>161.19507151000002</v>
      </c>
      <c r="S189" s="151">
        <v>0</v>
      </c>
      <c r="T189" s="152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3" t="s">
        <v>122</v>
      </c>
      <c r="AT189" s="153" t="s">
        <v>118</v>
      </c>
      <c r="AU189" s="153" t="s">
        <v>123</v>
      </c>
      <c r="AY189" s="17" t="s">
        <v>116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7" t="s">
        <v>123</v>
      </c>
      <c r="BK189" s="154">
        <f>ROUND(I189*H189,2)</f>
        <v>0</v>
      </c>
      <c r="BL189" s="17" t="s">
        <v>122</v>
      </c>
      <c r="BM189" s="153" t="s">
        <v>227</v>
      </c>
    </row>
    <row r="190" spans="1:65" s="14" customFormat="1">
      <c r="B190" s="164"/>
      <c r="D190" s="156" t="s">
        <v>131</v>
      </c>
      <c r="E190" s="165" t="s">
        <v>1</v>
      </c>
      <c r="F190" s="166" t="s">
        <v>228</v>
      </c>
      <c r="H190" s="165" t="s">
        <v>1</v>
      </c>
      <c r="I190" s="167"/>
      <c r="L190" s="164"/>
      <c r="M190" s="168"/>
      <c r="N190" s="169"/>
      <c r="O190" s="169"/>
      <c r="P190" s="169"/>
      <c r="Q190" s="169"/>
      <c r="R190" s="169"/>
      <c r="S190" s="169"/>
      <c r="T190" s="170"/>
      <c r="AT190" s="165" t="s">
        <v>131</v>
      </c>
      <c r="AU190" s="165" t="s">
        <v>123</v>
      </c>
      <c r="AV190" s="14" t="s">
        <v>83</v>
      </c>
      <c r="AW190" s="14" t="s">
        <v>32</v>
      </c>
      <c r="AX190" s="14" t="s">
        <v>75</v>
      </c>
      <c r="AY190" s="165" t="s">
        <v>116</v>
      </c>
    </row>
    <row r="191" spans="1:65" s="13" customFormat="1">
      <c r="B191" s="155"/>
      <c r="D191" s="156" t="s">
        <v>131</v>
      </c>
      <c r="E191" s="157" t="s">
        <v>1</v>
      </c>
      <c r="F191" s="158" t="s">
        <v>229</v>
      </c>
      <c r="H191" s="159">
        <v>1553.9870000000001</v>
      </c>
      <c r="I191" s="160"/>
      <c r="L191" s="155"/>
      <c r="M191" s="161"/>
      <c r="N191" s="162"/>
      <c r="O191" s="162"/>
      <c r="P191" s="162"/>
      <c r="Q191" s="162"/>
      <c r="R191" s="162"/>
      <c r="S191" s="162"/>
      <c r="T191" s="163"/>
      <c r="AT191" s="157" t="s">
        <v>131</v>
      </c>
      <c r="AU191" s="157" t="s">
        <v>123</v>
      </c>
      <c r="AV191" s="13" t="s">
        <v>123</v>
      </c>
      <c r="AW191" s="13" t="s">
        <v>32</v>
      </c>
      <c r="AX191" s="13" t="s">
        <v>83</v>
      </c>
      <c r="AY191" s="157" t="s">
        <v>116</v>
      </c>
    </row>
    <row r="192" spans="1:65" s="2" customFormat="1" ht="33" customHeight="1">
      <c r="A192" s="32"/>
      <c r="B192" s="140"/>
      <c r="C192" s="141" t="s">
        <v>193</v>
      </c>
      <c r="D192" s="141" t="s">
        <v>118</v>
      </c>
      <c r="E192" s="142" t="s">
        <v>230</v>
      </c>
      <c r="F192" s="143" t="s">
        <v>231</v>
      </c>
      <c r="G192" s="144" t="s">
        <v>126</v>
      </c>
      <c r="H192" s="145">
        <v>2295.94</v>
      </c>
      <c r="I192" s="146"/>
      <c r="J192" s="147">
        <f t="shared" ref="J192:J197" si="0">ROUND(I192*H192,2)</f>
        <v>0</v>
      </c>
      <c r="K192" s="148"/>
      <c r="L192" s="33"/>
      <c r="M192" s="149" t="s">
        <v>1</v>
      </c>
      <c r="N192" s="150" t="s">
        <v>41</v>
      </c>
      <c r="O192" s="58"/>
      <c r="P192" s="151">
        <f t="shared" ref="P192:P197" si="1">O192*H192</f>
        <v>0</v>
      </c>
      <c r="Q192" s="151">
        <v>0.10373</v>
      </c>
      <c r="R192" s="151">
        <f t="shared" ref="R192:R197" si="2">Q192*H192</f>
        <v>238.15785620000003</v>
      </c>
      <c r="S192" s="151">
        <v>0</v>
      </c>
      <c r="T192" s="152">
        <f t="shared" ref="T192:T197" si="3"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3" t="s">
        <v>122</v>
      </c>
      <c r="AT192" s="153" t="s">
        <v>118</v>
      </c>
      <c r="AU192" s="153" t="s">
        <v>123</v>
      </c>
      <c r="AY192" s="17" t="s">
        <v>116</v>
      </c>
      <c r="BE192" s="154">
        <f t="shared" ref="BE192:BE197" si="4">IF(N192="základná",J192,0)</f>
        <v>0</v>
      </c>
      <c r="BF192" s="154">
        <f t="shared" ref="BF192:BF197" si="5">IF(N192="znížená",J192,0)</f>
        <v>0</v>
      </c>
      <c r="BG192" s="154">
        <f t="shared" ref="BG192:BG197" si="6">IF(N192="zákl. prenesená",J192,0)</f>
        <v>0</v>
      </c>
      <c r="BH192" s="154">
        <f t="shared" ref="BH192:BH197" si="7">IF(N192="zníž. prenesená",J192,0)</f>
        <v>0</v>
      </c>
      <c r="BI192" s="154">
        <f t="shared" ref="BI192:BI197" si="8">IF(N192="nulová",J192,0)</f>
        <v>0</v>
      </c>
      <c r="BJ192" s="17" t="s">
        <v>123</v>
      </c>
      <c r="BK192" s="154">
        <f t="shared" ref="BK192:BK197" si="9">ROUND(I192*H192,2)</f>
        <v>0</v>
      </c>
      <c r="BL192" s="17" t="s">
        <v>122</v>
      </c>
      <c r="BM192" s="153" t="s">
        <v>232</v>
      </c>
    </row>
    <row r="193" spans="1:65" s="2" customFormat="1" ht="33" customHeight="1">
      <c r="A193" s="32"/>
      <c r="B193" s="140"/>
      <c r="C193" s="141" t="s">
        <v>233</v>
      </c>
      <c r="D193" s="141" t="s">
        <v>118</v>
      </c>
      <c r="E193" s="142" t="s">
        <v>234</v>
      </c>
      <c r="F193" s="143" t="s">
        <v>235</v>
      </c>
      <c r="G193" s="144" t="s">
        <v>126</v>
      </c>
      <c r="H193" s="145">
        <v>2295.94</v>
      </c>
      <c r="I193" s="146"/>
      <c r="J193" s="147">
        <f t="shared" si="0"/>
        <v>0</v>
      </c>
      <c r="K193" s="148"/>
      <c r="L193" s="33"/>
      <c r="M193" s="149" t="s">
        <v>1</v>
      </c>
      <c r="N193" s="150" t="s">
        <v>41</v>
      </c>
      <c r="O193" s="58"/>
      <c r="P193" s="151">
        <f t="shared" si="1"/>
        <v>0</v>
      </c>
      <c r="Q193" s="151">
        <v>0.15559000000000001</v>
      </c>
      <c r="R193" s="151">
        <f t="shared" si="2"/>
        <v>357.22530460000002</v>
      </c>
      <c r="S193" s="151">
        <v>0</v>
      </c>
      <c r="T193" s="152">
        <f t="shared" si="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3" t="s">
        <v>122</v>
      </c>
      <c r="AT193" s="153" t="s">
        <v>118</v>
      </c>
      <c r="AU193" s="153" t="s">
        <v>123</v>
      </c>
      <c r="AY193" s="17" t="s">
        <v>116</v>
      </c>
      <c r="BE193" s="154">
        <f t="shared" si="4"/>
        <v>0</v>
      </c>
      <c r="BF193" s="154">
        <f t="shared" si="5"/>
        <v>0</v>
      </c>
      <c r="BG193" s="154">
        <f t="shared" si="6"/>
        <v>0</v>
      </c>
      <c r="BH193" s="154">
        <f t="shared" si="7"/>
        <v>0</v>
      </c>
      <c r="BI193" s="154">
        <f t="shared" si="8"/>
        <v>0</v>
      </c>
      <c r="BJ193" s="17" t="s">
        <v>123</v>
      </c>
      <c r="BK193" s="154">
        <f t="shared" si="9"/>
        <v>0</v>
      </c>
      <c r="BL193" s="17" t="s">
        <v>122</v>
      </c>
      <c r="BM193" s="153" t="s">
        <v>236</v>
      </c>
    </row>
    <row r="194" spans="1:65" s="2" customFormat="1" ht="33" customHeight="1">
      <c r="A194" s="32"/>
      <c r="B194" s="140"/>
      <c r="C194" s="141" t="s">
        <v>198</v>
      </c>
      <c r="D194" s="141" t="s">
        <v>118</v>
      </c>
      <c r="E194" s="142" t="s">
        <v>237</v>
      </c>
      <c r="F194" s="143" t="s">
        <v>238</v>
      </c>
      <c r="G194" s="144" t="s">
        <v>126</v>
      </c>
      <c r="H194" s="145">
        <v>172.14</v>
      </c>
      <c r="I194" s="146"/>
      <c r="J194" s="147">
        <f t="shared" si="0"/>
        <v>0</v>
      </c>
      <c r="K194" s="148"/>
      <c r="L194" s="33"/>
      <c r="M194" s="149" t="s">
        <v>1</v>
      </c>
      <c r="N194" s="150" t="s">
        <v>41</v>
      </c>
      <c r="O194" s="58"/>
      <c r="P194" s="151">
        <f t="shared" si="1"/>
        <v>0</v>
      </c>
      <c r="Q194" s="151">
        <v>0.126</v>
      </c>
      <c r="R194" s="151">
        <f t="shared" si="2"/>
        <v>21.689639999999997</v>
      </c>
      <c r="S194" s="151">
        <v>0</v>
      </c>
      <c r="T194" s="152">
        <f t="shared" si="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3" t="s">
        <v>122</v>
      </c>
      <c r="AT194" s="153" t="s">
        <v>118</v>
      </c>
      <c r="AU194" s="153" t="s">
        <v>123</v>
      </c>
      <c r="AY194" s="17" t="s">
        <v>116</v>
      </c>
      <c r="BE194" s="154">
        <f t="shared" si="4"/>
        <v>0</v>
      </c>
      <c r="BF194" s="154">
        <f t="shared" si="5"/>
        <v>0</v>
      </c>
      <c r="BG194" s="154">
        <f t="shared" si="6"/>
        <v>0</v>
      </c>
      <c r="BH194" s="154">
        <f t="shared" si="7"/>
        <v>0</v>
      </c>
      <c r="BI194" s="154">
        <f t="shared" si="8"/>
        <v>0</v>
      </c>
      <c r="BJ194" s="17" t="s">
        <v>123</v>
      </c>
      <c r="BK194" s="154">
        <f t="shared" si="9"/>
        <v>0</v>
      </c>
      <c r="BL194" s="17" t="s">
        <v>122</v>
      </c>
      <c r="BM194" s="153" t="s">
        <v>239</v>
      </c>
    </row>
    <row r="195" spans="1:65" s="2" customFormat="1" ht="21.75" customHeight="1">
      <c r="A195" s="32"/>
      <c r="B195" s="140"/>
      <c r="C195" s="179" t="s">
        <v>240</v>
      </c>
      <c r="D195" s="179" t="s">
        <v>241</v>
      </c>
      <c r="E195" s="180" t="s">
        <v>242</v>
      </c>
      <c r="F195" s="181" t="s">
        <v>243</v>
      </c>
      <c r="G195" s="182" t="s">
        <v>126</v>
      </c>
      <c r="H195" s="183">
        <v>175.583</v>
      </c>
      <c r="I195" s="184"/>
      <c r="J195" s="185">
        <f t="shared" si="0"/>
        <v>0</v>
      </c>
      <c r="K195" s="186"/>
      <c r="L195" s="187"/>
      <c r="M195" s="188" t="s">
        <v>1</v>
      </c>
      <c r="N195" s="189" t="s">
        <v>41</v>
      </c>
      <c r="O195" s="58"/>
      <c r="P195" s="151">
        <f t="shared" si="1"/>
        <v>0</v>
      </c>
      <c r="Q195" s="151">
        <v>2.2499999999999999E-2</v>
      </c>
      <c r="R195" s="151">
        <f t="shared" si="2"/>
        <v>3.9506174999999999</v>
      </c>
      <c r="S195" s="151">
        <v>0</v>
      </c>
      <c r="T195" s="152">
        <f t="shared" si="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3" t="s">
        <v>140</v>
      </c>
      <c r="AT195" s="153" t="s">
        <v>241</v>
      </c>
      <c r="AU195" s="153" t="s">
        <v>123</v>
      </c>
      <c r="AY195" s="17" t="s">
        <v>116</v>
      </c>
      <c r="BE195" s="154">
        <f t="shared" si="4"/>
        <v>0</v>
      </c>
      <c r="BF195" s="154">
        <f t="shared" si="5"/>
        <v>0</v>
      </c>
      <c r="BG195" s="154">
        <f t="shared" si="6"/>
        <v>0</v>
      </c>
      <c r="BH195" s="154">
        <f t="shared" si="7"/>
        <v>0</v>
      </c>
      <c r="BI195" s="154">
        <f t="shared" si="8"/>
        <v>0</v>
      </c>
      <c r="BJ195" s="17" t="s">
        <v>123</v>
      </c>
      <c r="BK195" s="154">
        <f t="shared" si="9"/>
        <v>0</v>
      </c>
      <c r="BL195" s="17" t="s">
        <v>122</v>
      </c>
      <c r="BM195" s="153" t="s">
        <v>244</v>
      </c>
    </row>
    <row r="196" spans="1:65" s="2" customFormat="1" ht="21.75" customHeight="1">
      <c r="A196" s="32"/>
      <c r="B196" s="140"/>
      <c r="C196" s="141" t="s">
        <v>202</v>
      </c>
      <c r="D196" s="141" t="s">
        <v>118</v>
      </c>
      <c r="E196" s="142" t="s">
        <v>245</v>
      </c>
      <c r="F196" s="143" t="s">
        <v>246</v>
      </c>
      <c r="G196" s="144" t="s">
        <v>126</v>
      </c>
      <c r="H196" s="145">
        <v>9.31</v>
      </c>
      <c r="I196" s="146"/>
      <c r="J196" s="147">
        <f t="shared" si="0"/>
        <v>0</v>
      </c>
      <c r="K196" s="148"/>
      <c r="L196" s="33"/>
      <c r="M196" s="149" t="s">
        <v>1</v>
      </c>
      <c r="N196" s="150" t="s">
        <v>41</v>
      </c>
      <c r="O196" s="58"/>
      <c r="P196" s="151">
        <f t="shared" si="1"/>
        <v>0</v>
      </c>
      <c r="Q196" s="151">
        <v>0.112</v>
      </c>
      <c r="R196" s="151">
        <f t="shared" si="2"/>
        <v>1.0427200000000001</v>
      </c>
      <c r="S196" s="151">
        <v>0</v>
      </c>
      <c r="T196" s="152">
        <f t="shared" si="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3" t="s">
        <v>122</v>
      </c>
      <c r="AT196" s="153" t="s">
        <v>118</v>
      </c>
      <c r="AU196" s="153" t="s">
        <v>123</v>
      </c>
      <c r="AY196" s="17" t="s">
        <v>116</v>
      </c>
      <c r="BE196" s="154">
        <f t="shared" si="4"/>
        <v>0</v>
      </c>
      <c r="BF196" s="154">
        <f t="shared" si="5"/>
        <v>0</v>
      </c>
      <c r="BG196" s="154">
        <f t="shared" si="6"/>
        <v>0</v>
      </c>
      <c r="BH196" s="154">
        <f t="shared" si="7"/>
        <v>0</v>
      </c>
      <c r="BI196" s="154">
        <f t="shared" si="8"/>
        <v>0</v>
      </c>
      <c r="BJ196" s="17" t="s">
        <v>123</v>
      </c>
      <c r="BK196" s="154">
        <f t="shared" si="9"/>
        <v>0</v>
      </c>
      <c r="BL196" s="17" t="s">
        <v>122</v>
      </c>
      <c r="BM196" s="153" t="s">
        <v>247</v>
      </c>
    </row>
    <row r="197" spans="1:65" s="2" customFormat="1" ht="21.75" customHeight="1">
      <c r="A197" s="32"/>
      <c r="B197" s="140"/>
      <c r="C197" s="179" t="s">
        <v>248</v>
      </c>
      <c r="D197" s="179" t="s">
        <v>241</v>
      </c>
      <c r="E197" s="180" t="s">
        <v>249</v>
      </c>
      <c r="F197" s="181" t="s">
        <v>250</v>
      </c>
      <c r="G197" s="182" t="s">
        <v>126</v>
      </c>
      <c r="H197" s="183">
        <v>9.4960000000000004</v>
      </c>
      <c r="I197" s="184"/>
      <c r="J197" s="185">
        <f t="shared" si="0"/>
        <v>0</v>
      </c>
      <c r="K197" s="186"/>
      <c r="L197" s="187"/>
      <c r="M197" s="188" t="s">
        <v>1</v>
      </c>
      <c r="N197" s="189" t="s">
        <v>41</v>
      </c>
      <c r="O197" s="58"/>
      <c r="P197" s="151">
        <f t="shared" si="1"/>
        <v>0</v>
      </c>
      <c r="Q197" s="151">
        <v>0.13800000000000001</v>
      </c>
      <c r="R197" s="151">
        <f t="shared" si="2"/>
        <v>1.3104480000000003</v>
      </c>
      <c r="S197" s="151">
        <v>0</v>
      </c>
      <c r="T197" s="152">
        <f t="shared" si="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3" t="s">
        <v>140</v>
      </c>
      <c r="AT197" s="153" t="s">
        <v>241</v>
      </c>
      <c r="AU197" s="153" t="s">
        <v>123</v>
      </c>
      <c r="AY197" s="17" t="s">
        <v>116</v>
      </c>
      <c r="BE197" s="154">
        <f t="shared" si="4"/>
        <v>0</v>
      </c>
      <c r="BF197" s="154">
        <f t="shared" si="5"/>
        <v>0</v>
      </c>
      <c r="BG197" s="154">
        <f t="shared" si="6"/>
        <v>0</v>
      </c>
      <c r="BH197" s="154">
        <f t="shared" si="7"/>
        <v>0</v>
      </c>
      <c r="BI197" s="154">
        <f t="shared" si="8"/>
        <v>0</v>
      </c>
      <c r="BJ197" s="17" t="s">
        <v>123</v>
      </c>
      <c r="BK197" s="154">
        <f t="shared" si="9"/>
        <v>0</v>
      </c>
      <c r="BL197" s="17" t="s">
        <v>122</v>
      </c>
      <c r="BM197" s="153" t="s">
        <v>251</v>
      </c>
    </row>
    <row r="198" spans="1:65" s="12" customFormat="1" ht="22.9" customHeight="1">
      <c r="B198" s="127"/>
      <c r="D198" s="128" t="s">
        <v>74</v>
      </c>
      <c r="E198" s="138" t="s">
        <v>140</v>
      </c>
      <c r="F198" s="138" t="s">
        <v>252</v>
      </c>
      <c r="I198" s="130"/>
      <c r="J198" s="139">
        <f>BK198</f>
        <v>0</v>
      </c>
      <c r="L198" s="127"/>
      <c r="M198" s="132"/>
      <c r="N198" s="133"/>
      <c r="O198" s="133"/>
      <c r="P198" s="134">
        <f>SUM(P199:P202)</f>
        <v>0</v>
      </c>
      <c r="Q198" s="133"/>
      <c r="R198" s="134">
        <f>SUM(R199:R202)</f>
        <v>7.0215000000000005</v>
      </c>
      <c r="S198" s="133"/>
      <c r="T198" s="135">
        <f>SUM(T199:T202)</f>
        <v>0</v>
      </c>
      <c r="AR198" s="128" t="s">
        <v>83</v>
      </c>
      <c r="AT198" s="136" t="s">
        <v>74</v>
      </c>
      <c r="AU198" s="136" t="s">
        <v>83</v>
      </c>
      <c r="AY198" s="128" t="s">
        <v>116</v>
      </c>
      <c r="BK198" s="137">
        <f>SUM(BK199:BK202)</f>
        <v>0</v>
      </c>
    </row>
    <row r="199" spans="1:65" s="2" customFormat="1" ht="21.75" customHeight="1">
      <c r="A199" s="32"/>
      <c r="B199" s="140"/>
      <c r="C199" s="141" t="s">
        <v>210</v>
      </c>
      <c r="D199" s="141" t="s">
        <v>118</v>
      </c>
      <c r="E199" s="142" t="s">
        <v>253</v>
      </c>
      <c r="F199" s="143" t="s">
        <v>254</v>
      </c>
      <c r="G199" s="144" t="s">
        <v>121</v>
      </c>
      <c r="H199" s="145">
        <v>13</v>
      </c>
      <c r="I199" s="146"/>
      <c r="J199" s="147">
        <f>ROUND(I199*H199,2)</f>
        <v>0</v>
      </c>
      <c r="K199" s="148"/>
      <c r="L199" s="33"/>
      <c r="M199" s="149" t="s">
        <v>1</v>
      </c>
      <c r="N199" s="150" t="s">
        <v>41</v>
      </c>
      <c r="O199" s="58"/>
      <c r="P199" s="151">
        <f>O199*H199</f>
        <v>0</v>
      </c>
      <c r="Q199" s="151">
        <v>6.3E-3</v>
      </c>
      <c r="R199" s="151">
        <f>Q199*H199</f>
        <v>8.1900000000000001E-2</v>
      </c>
      <c r="S199" s="151">
        <v>0</v>
      </c>
      <c r="T199" s="152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3" t="s">
        <v>122</v>
      </c>
      <c r="AT199" s="153" t="s">
        <v>118</v>
      </c>
      <c r="AU199" s="153" t="s">
        <v>123</v>
      </c>
      <c r="AY199" s="17" t="s">
        <v>116</v>
      </c>
      <c r="BE199" s="154">
        <f>IF(N199="základná",J199,0)</f>
        <v>0</v>
      </c>
      <c r="BF199" s="154">
        <f>IF(N199="znížená",J199,0)</f>
        <v>0</v>
      </c>
      <c r="BG199" s="154">
        <f>IF(N199="zákl. prenesená",J199,0)</f>
        <v>0</v>
      </c>
      <c r="BH199" s="154">
        <f>IF(N199="zníž. prenesená",J199,0)</f>
        <v>0</v>
      </c>
      <c r="BI199" s="154">
        <f>IF(N199="nulová",J199,0)</f>
        <v>0</v>
      </c>
      <c r="BJ199" s="17" t="s">
        <v>123</v>
      </c>
      <c r="BK199" s="154">
        <f>ROUND(I199*H199,2)</f>
        <v>0</v>
      </c>
      <c r="BL199" s="17" t="s">
        <v>122</v>
      </c>
      <c r="BM199" s="153" t="s">
        <v>255</v>
      </c>
    </row>
    <row r="200" spans="1:65" s="2" customFormat="1" ht="21.75" customHeight="1">
      <c r="A200" s="32"/>
      <c r="B200" s="140"/>
      <c r="C200" s="179" t="s">
        <v>256</v>
      </c>
      <c r="D200" s="179" t="s">
        <v>241</v>
      </c>
      <c r="E200" s="180" t="s">
        <v>257</v>
      </c>
      <c r="F200" s="181" t="s">
        <v>258</v>
      </c>
      <c r="G200" s="182" t="s">
        <v>121</v>
      </c>
      <c r="H200" s="183">
        <v>13</v>
      </c>
      <c r="I200" s="184"/>
      <c r="J200" s="185">
        <f>ROUND(I200*H200,2)</f>
        <v>0</v>
      </c>
      <c r="K200" s="186"/>
      <c r="L200" s="187"/>
      <c r="M200" s="188" t="s">
        <v>1</v>
      </c>
      <c r="N200" s="189" t="s">
        <v>41</v>
      </c>
      <c r="O200" s="58"/>
      <c r="P200" s="151">
        <f>O200*H200</f>
        <v>0</v>
      </c>
      <c r="Q200" s="151">
        <v>0.06</v>
      </c>
      <c r="R200" s="151">
        <f>Q200*H200</f>
        <v>0.78</v>
      </c>
      <c r="S200" s="151">
        <v>0</v>
      </c>
      <c r="T200" s="152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3" t="s">
        <v>140</v>
      </c>
      <c r="AT200" s="153" t="s">
        <v>241</v>
      </c>
      <c r="AU200" s="153" t="s">
        <v>123</v>
      </c>
      <c r="AY200" s="17" t="s">
        <v>116</v>
      </c>
      <c r="BE200" s="154">
        <f>IF(N200="základná",J200,0)</f>
        <v>0</v>
      </c>
      <c r="BF200" s="154">
        <f>IF(N200="znížená",J200,0)</f>
        <v>0</v>
      </c>
      <c r="BG200" s="154">
        <f>IF(N200="zákl. prenesená",J200,0)</f>
        <v>0</v>
      </c>
      <c r="BH200" s="154">
        <f>IF(N200="zníž. prenesená",J200,0)</f>
        <v>0</v>
      </c>
      <c r="BI200" s="154">
        <f>IF(N200="nulová",J200,0)</f>
        <v>0</v>
      </c>
      <c r="BJ200" s="17" t="s">
        <v>123</v>
      </c>
      <c r="BK200" s="154">
        <f>ROUND(I200*H200,2)</f>
        <v>0</v>
      </c>
      <c r="BL200" s="17" t="s">
        <v>122</v>
      </c>
      <c r="BM200" s="153" t="s">
        <v>259</v>
      </c>
    </row>
    <row r="201" spans="1:65" s="2" customFormat="1" ht="16.5" customHeight="1">
      <c r="A201" s="32"/>
      <c r="B201" s="140"/>
      <c r="C201" s="141" t="s">
        <v>221</v>
      </c>
      <c r="D201" s="141" t="s">
        <v>118</v>
      </c>
      <c r="E201" s="142" t="s">
        <v>260</v>
      </c>
      <c r="F201" s="143" t="s">
        <v>261</v>
      </c>
      <c r="G201" s="144" t="s">
        <v>121</v>
      </c>
      <c r="H201" s="145">
        <v>19</v>
      </c>
      <c r="I201" s="146"/>
      <c r="J201" s="147">
        <f>ROUND(I201*H201,2)</f>
        <v>0</v>
      </c>
      <c r="K201" s="148"/>
      <c r="L201" s="33"/>
      <c r="M201" s="149" t="s">
        <v>1</v>
      </c>
      <c r="N201" s="150" t="s">
        <v>41</v>
      </c>
      <c r="O201" s="58"/>
      <c r="P201" s="151">
        <f>O201*H201</f>
        <v>0</v>
      </c>
      <c r="Q201" s="151">
        <v>0</v>
      </c>
      <c r="R201" s="151">
        <f>Q201*H201</f>
        <v>0</v>
      </c>
      <c r="S201" s="151">
        <v>0</v>
      </c>
      <c r="T201" s="152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3" t="s">
        <v>122</v>
      </c>
      <c r="AT201" s="153" t="s">
        <v>118</v>
      </c>
      <c r="AU201" s="153" t="s">
        <v>123</v>
      </c>
      <c r="AY201" s="17" t="s">
        <v>116</v>
      </c>
      <c r="BE201" s="154">
        <f>IF(N201="základná",J201,0)</f>
        <v>0</v>
      </c>
      <c r="BF201" s="154">
        <f>IF(N201="znížená",J201,0)</f>
        <v>0</v>
      </c>
      <c r="BG201" s="154">
        <f>IF(N201="zákl. prenesená",J201,0)</f>
        <v>0</v>
      </c>
      <c r="BH201" s="154">
        <f>IF(N201="zníž. prenesená",J201,0)</f>
        <v>0</v>
      </c>
      <c r="BI201" s="154">
        <f>IF(N201="nulová",J201,0)</f>
        <v>0</v>
      </c>
      <c r="BJ201" s="17" t="s">
        <v>123</v>
      </c>
      <c r="BK201" s="154">
        <f>ROUND(I201*H201,2)</f>
        <v>0</v>
      </c>
      <c r="BL201" s="17" t="s">
        <v>122</v>
      </c>
      <c r="BM201" s="153" t="s">
        <v>262</v>
      </c>
    </row>
    <row r="202" spans="1:65" s="2" customFormat="1" ht="21.75" customHeight="1">
      <c r="A202" s="32"/>
      <c r="B202" s="140"/>
      <c r="C202" s="141" t="s">
        <v>263</v>
      </c>
      <c r="D202" s="141" t="s">
        <v>118</v>
      </c>
      <c r="E202" s="142" t="s">
        <v>264</v>
      </c>
      <c r="F202" s="143" t="s">
        <v>265</v>
      </c>
      <c r="G202" s="144" t="s">
        <v>121</v>
      </c>
      <c r="H202" s="145">
        <v>15</v>
      </c>
      <c r="I202" s="146"/>
      <c r="J202" s="147">
        <f>ROUND(I202*H202,2)</f>
        <v>0</v>
      </c>
      <c r="K202" s="148"/>
      <c r="L202" s="33"/>
      <c r="M202" s="149" t="s">
        <v>1</v>
      </c>
      <c r="N202" s="150" t="s">
        <v>41</v>
      </c>
      <c r="O202" s="58"/>
      <c r="P202" s="151">
        <f>O202*H202</f>
        <v>0</v>
      </c>
      <c r="Q202" s="151">
        <v>0.41064000000000001</v>
      </c>
      <c r="R202" s="151">
        <f>Q202*H202</f>
        <v>6.1596000000000002</v>
      </c>
      <c r="S202" s="151">
        <v>0</v>
      </c>
      <c r="T202" s="152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3" t="s">
        <v>122</v>
      </c>
      <c r="AT202" s="153" t="s">
        <v>118</v>
      </c>
      <c r="AU202" s="153" t="s">
        <v>123</v>
      </c>
      <c r="AY202" s="17" t="s">
        <v>116</v>
      </c>
      <c r="BE202" s="154">
        <f>IF(N202="základná",J202,0)</f>
        <v>0</v>
      </c>
      <c r="BF202" s="154">
        <f>IF(N202="znížená",J202,0)</f>
        <v>0</v>
      </c>
      <c r="BG202" s="154">
        <f>IF(N202="zákl. prenesená",J202,0)</f>
        <v>0</v>
      </c>
      <c r="BH202" s="154">
        <f>IF(N202="zníž. prenesená",J202,0)</f>
        <v>0</v>
      </c>
      <c r="BI202" s="154">
        <f>IF(N202="nulová",J202,0)</f>
        <v>0</v>
      </c>
      <c r="BJ202" s="17" t="s">
        <v>123</v>
      </c>
      <c r="BK202" s="154">
        <f>ROUND(I202*H202,2)</f>
        <v>0</v>
      </c>
      <c r="BL202" s="17" t="s">
        <v>122</v>
      </c>
      <c r="BM202" s="153" t="s">
        <v>266</v>
      </c>
    </row>
    <row r="203" spans="1:65" s="12" customFormat="1" ht="22.9" customHeight="1">
      <c r="B203" s="127"/>
      <c r="D203" s="128" t="s">
        <v>74</v>
      </c>
      <c r="E203" s="138" t="s">
        <v>169</v>
      </c>
      <c r="F203" s="138" t="s">
        <v>267</v>
      </c>
      <c r="I203" s="130"/>
      <c r="J203" s="139">
        <f>BK203</f>
        <v>0</v>
      </c>
      <c r="L203" s="127"/>
      <c r="M203" s="132"/>
      <c r="N203" s="133"/>
      <c r="O203" s="133"/>
      <c r="P203" s="134">
        <f>SUM(P204:P249)</f>
        <v>0</v>
      </c>
      <c r="Q203" s="133"/>
      <c r="R203" s="134">
        <f>SUM(R204:R249)</f>
        <v>312.82830138000003</v>
      </c>
      <c r="S203" s="133"/>
      <c r="T203" s="135">
        <f>SUM(T204:T249)</f>
        <v>2.7810000000000001</v>
      </c>
      <c r="AR203" s="128" t="s">
        <v>83</v>
      </c>
      <c r="AT203" s="136" t="s">
        <v>74</v>
      </c>
      <c r="AU203" s="136" t="s">
        <v>83</v>
      </c>
      <c r="AY203" s="128" t="s">
        <v>116</v>
      </c>
      <c r="BK203" s="137">
        <f>SUM(BK204:BK249)</f>
        <v>0</v>
      </c>
    </row>
    <row r="204" spans="1:65" s="2" customFormat="1" ht="21.75" customHeight="1">
      <c r="A204" s="32"/>
      <c r="B204" s="140"/>
      <c r="C204" s="141" t="s">
        <v>227</v>
      </c>
      <c r="D204" s="141" t="s">
        <v>118</v>
      </c>
      <c r="E204" s="142" t="s">
        <v>268</v>
      </c>
      <c r="F204" s="143" t="s">
        <v>269</v>
      </c>
      <c r="G204" s="144" t="s">
        <v>121</v>
      </c>
      <c r="H204" s="145">
        <v>1</v>
      </c>
      <c r="I204" s="146"/>
      <c r="J204" s="147">
        <f t="shared" ref="J204:J213" si="10">ROUND(I204*H204,2)</f>
        <v>0</v>
      </c>
      <c r="K204" s="148"/>
      <c r="L204" s="33"/>
      <c r="M204" s="149" t="s">
        <v>1</v>
      </c>
      <c r="N204" s="150" t="s">
        <v>41</v>
      </c>
      <c r="O204" s="58"/>
      <c r="P204" s="151">
        <f t="shared" ref="P204:P213" si="11">O204*H204</f>
        <v>0</v>
      </c>
      <c r="Q204" s="151">
        <v>0.22133</v>
      </c>
      <c r="R204" s="151">
        <f t="shared" ref="R204:R213" si="12">Q204*H204</f>
        <v>0.22133</v>
      </c>
      <c r="S204" s="151">
        <v>0</v>
      </c>
      <c r="T204" s="152">
        <f t="shared" ref="T204:T213" si="13"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3" t="s">
        <v>122</v>
      </c>
      <c r="AT204" s="153" t="s">
        <v>118</v>
      </c>
      <c r="AU204" s="153" t="s">
        <v>123</v>
      </c>
      <c r="AY204" s="17" t="s">
        <v>116</v>
      </c>
      <c r="BE204" s="154">
        <f t="shared" ref="BE204:BE213" si="14">IF(N204="základná",J204,0)</f>
        <v>0</v>
      </c>
      <c r="BF204" s="154">
        <f t="shared" ref="BF204:BF213" si="15">IF(N204="znížená",J204,0)</f>
        <v>0</v>
      </c>
      <c r="BG204" s="154">
        <f t="shared" ref="BG204:BG213" si="16">IF(N204="zákl. prenesená",J204,0)</f>
        <v>0</v>
      </c>
      <c r="BH204" s="154">
        <f t="shared" ref="BH204:BH213" si="17">IF(N204="zníž. prenesená",J204,0)</f>
        <v>0</v>
      </c>
      <c r="BI204" s="154">
        <f t="shared" ref="BI204:BI213" si="18">IF(N204="nulová",J204,0)</f>
        <v>0</v>
      </c>
      <c r="BJ204" s="17" t="s">
        <v>123</v>
      </c>
      <c r="BK204" s="154">
        <f t="shared" ref="BK204:BK213" si="19">ROUND(I204*H204,2)</f>
        <v>0</v>
      </c>
      <c r="BL204" s="17" t="s">
        <v>122</v>
      </c>
      <c r="BM204" s="153" t="s">
        <v>270</v>
      </c>
    </row>
    <row r="205" spans="1:65" s="2" customFormat="1" ht="16.5" customHeight="1">
      <c r="A205" s="32"/>
      <c r="B205" s="140"/>
      <c r="C205" s="179" t="s">
        <v>271</v>
      </c>
      <c r="D205" s="179" t="s">
        <v>241</v>
      </c>
      <c r="E205" s="180" t="s">
        <v>272</v>
      </c>
      <c r="F205" s="181" t="s">
        <v>273</v>
      </c>
      <c r="G205" s="182" t="s">
        <v>121</v>
      </c>
      <c r="H205" s="183">
        <v>1</v>
      </c>
      <c r="I205" s="184"/>
      <c r="J205" s="185">
        <f t="shared" si="10"/>
        <v>0</v>
      </c>
      <c r="K205" s="186"/>
      <c r="L205" s="187"/>
      <c r="M205" s="188" t="s">
        <v>1</v>
      </c>
      <c r="N205" s="189" t="s">
        <v>41</v>
      </c>
      <c r="O205" s="58"/>
      <c r="P205" s="151">
        <f t="shared" si="11"/>
        <v>0</v>
      </c>
      <c r="Q205" s="151">
        <v>9.3000000000000005E-4</v>
      </c>
      <c r="R205" s="151">
        <f t="shared" si="12"/>
        <v>9.3000000000000005E-4</v>
      </c>
      <c r="S205" s="151">
        <v>0</v>
      </c>
      <c r="T205" s="152">
        <f t="shared" si="1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3" t="s">
        <v>140</v>
      </c>
      <c r="AT205" s="153" t="s">
        <v>241</v>
      </c>
      <c r="AU205" s="153" t="s">
        <v>123</v>
      </c>
      <c r="AY205" s="17" t="s">
        <v>116</v>
      </c>
      <c r="BE205" s="154">
        <f t="shared" si="14"/>
        <v>0</v>
      </c>
      <c r="BF205" s="154">
        <f t="shared" si="15"/>
        <v>0</v>
      </c>
      <c r="BG205" s="154">
        <f t="shared" si="16"/>
        <v>0</v>
      </c>
      <c r="BH205" s="154">
        <f t="shared" si="17"/>
        <v>0</v>
      </c>
      <c r="BI205" s="154">
        <f t="shared" si="18"/>
        <v>0</v>
      </c>
      <c r="BJ205" s="17" t="s">
        <v>123</v>
      </c>
      <c r="BK205" s="154">
        <f t="shared" si="19"/>
        <v>0</v>
      </c>
      <c r="BL205" s="17" t="s">
        <v>122</v>
      </c>
      <c r="BM205" s="153" t="s">
        <v>274</v>
      </c>
    </row>
    <row r="206" spans="1:65" s="2" customFormat="1" ht="21.75" customHeight="1">
      <c r="A206" s="32"/>
      <c r="B206" s="140"/>
      <c r="C206" s="141" t="s">
        <v>232</v>
      </c>
      <c r="D206" s="141" t="s">
        <v>118</v>
      </c>
      <c r="E206" s="142" t="s">
        <v>275</v>
      </c>
      <c r="F206" s="143" t="s">
        <v>276</v>
      </c>
      <c r="G206" s="144" t="s">
        <v>121</v>
      </c>
      <c r="H206" s="145">
        <v>1</v>
      </c>
      <c r="I206" s="146"/>
      <c r="J206" s="147">
        <f t="shared" si="10"/>
        <v>0</v>
      </c>
      <c r="K206" s="148"/>
      <c r="L206" s="33"/>
      <c r="M206" s="149" t="s">
        <v>1</v>
      </c>
      <c r="N206" s="150" t="s">
        <v>41</v>
      </c>
      <c r="O206" s="58"/>
      <c r="P206" s="151">
        <f t="shared" si="11"/>
        <v>0</v>
      </c>
      <c r="Q206" s="151">
        <v>0.11958000000000001</v>
      </c>
      <c r="R206" s="151">
        <f t="shared" si="12"/>
        <v>0.11958000000000001</v>
      </c>
      <c r="S206" s="151">
        <v>0</v>
      </c>
      <c r="T206" s="152">
        <f t="shared" si="1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3" t="s">
        <v>122</v>
      </c>
      <c r="AT206" s="153" t="s">
        <v>118</v>
      </c>
      <c r="AU206" s="153" t="s">
        <v>123</v>
      </c>
      <c r="AY206" s="17" t="s">
        <v>116</v>
      </c>
      <c r="BE206" s="154">
        <f t="shared" si="14"/>
        <v>0</v>
      </c>
      <c r="BF206" s="154">
        <f t="shared" si="15"/>
        <v>0</v>
      </c>
      <c r="BG206" s="154">
        <f t="shared" si="16"/>
        <v>0</v>
      </c>
      <c r="BH206" s="154">
        <f t="shared" si="17"/>
        <v>0</v>
      </c>
      <c r="BI206" s="154">
        <f t="shared" si="18"/>
        <v>0</v>
      </c>
      <c r="BJ206" s="17" t="s">
        <v>123</v>
      </c>
      <c r="BK206" s="154">
        <f t="shared" si="19"/>
        <v>0</v>
      </c>
      <c r="BL206" s="17" t="s">
        <v>122</v>
      </c>
      <c r="BM206" s="153" t="s">
        <v>277</v>
      </c>
    </row>
    <row r="207" spans="1:65" s="2" customFormat="1" ht="16.5" customHeight="1">
      <c r="A207" s="32"/>
      <c r="B207" s="140"/>
      <c r="C207" s="179" t="s">
        <v>278</v>
      </c>
      <c r="D207" s="179" t="s">
        <v>241</v>
      </c>
      <c r="E207" s="180" t="s">
        <v>279</v>
      </c>
      <c r="F207" s="181" t="s">
        <v>280</v>
      </c>
      <c r="G207" s="182" t="s">
        <v>121</v>
      </c>
      <c r="H207" s="183">
        <v>1</v>
      </c>
      <c r="I207" s="184"/>
      <c r="J207" s="185">
        <f t="shared" si="10"/>
        <v>0</v>
      </c>
      <c r="K207" s="186"/>
      <c r="L207" s="187"/>
      <c r="M207" s="188" t="s">
        <v>1</v>
      </c>
      <c r="N207" s="189" t="s">
        <v>41</v>
      </c>
      <c r="O207" s="58"/>
      <c r="P207" s="151">
        <f t="shared" si="11"/>
        <v>0</v>
      </c>
      <c r="Q207" s="151">
        <v>1.4E-3</v>
      </c>
      <c r="R207" s="151">
        <f t="shared" si="12"/>
        <v>1.4E-3</v>
      </c>
      <c r="S207" s="151">
        <v>0</v>
      </c>
      <c r="T207" s="152">
        <f t="shared" si="1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3" t="s">
        <v>140</v>
      </c>
      <c r="AT207" s="153" t="s">
        <v>241</v>
      </c>
      <c r="AU207" s="153" t="s">
        <v>123</v>
      </c>
      <c r="AY207" s="17" t="s">
        <v>116</v>
      </c>
      <c r="BE207" s="154">
        <f t="shared" si="14"/>
        <v>0</v>
      </c>
      <c r="BF207" s="154">
        <f t="shared" si="15"/>
        <v>0</v>
      </c>
      <c r="BG207" s="154">
        <f t="shared" si="16"/>
        <v>0</v>
      </c>
      <c r="BH207" s="154">
        <f t="shared" si="17"/>
        <v>0</v>
      </c>
      <c r="BI207" s="154">
        <f t="shared" si="18"/>
        <v>0</v>
      </c>
      <c r="BJ207" s="17" t="s">
        <v>123</v>
      </c>
      <c r="BK207" s="154">
        <f t="shared" si="19"/>
        <v>0</v>
      </c>
      <c r="BL207" s="17" t="s">
        <v>122</v>
      </c>
      <c r="BM207" s="153" t="s">
        <v>281</v>
      </c>
    </row>
    <row r="208" spans="1:65" s="2" customFormat="1" ht="33" customHeight="1">
      <c r="A208" s="32"/>
      <c r="B208" s="140"/>
      <c r="C208" s="141" t="s">
        <v>236</v>
      </c>
      <c r="D208" s="141" t="s">
        <v>118</v>
      </c>
      <c r="E208" s="142" t="s">
        <v>282</v>
      </c>
      <c r="F208" s="143" t="s">
        <v>283</v>
      </c>
      <c r="G208" s="144" t="s">
        <v>154</v>
      </c>
      <c r="H208" s="145">
        <v>346.25</v>
      </c>
      <c r="I208" s="146"/>
      <c r="J208" s="147">
        <f t="shared" si="10"/>
        <v>0</v>
      </c>
      <c r="K208" s="148"/>
      <c r="L208" s="33"/>
      <c r="M208" s="149" t="s">
        <v>1</v>
      </c>
      <c r="N208" s="150" t="s">
        <v>41</v>
      </c>
      <c r="O208" s="58"/>
      <c r="P208" s="151">
        <f t="shared" si="11"/>
        <v>0</v>
      </c>
      <c r="Q208" s="151">
        <v>1.1E-4</v>
      </c>
      <c r="R208" s="151">
        <f t="shared" si="12"/>
        <v>3.8087500000000003E-2</v>
      </c>
      <c r="S208" s="151">
        <v>0</v>
      </c>
      <c r="T208" s="152">
        <f t="shared" si="1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3" t="s">
        <v>122</v>
      </c>
      <c r="AT208" s="153" t="s">
        <v>118</v>
      </c>
      <c r="AU208" s="153" t="s">
        <v>123</v>
      </c>
      <c r="AY208" s="17" t="s">
        <v>116</v>
      </c>
      <c r="BE208" s="154">
        <f t="shared" si="14"/>
        <v>0</v>
      </c>
      <c r="BF208" s="154">
        <f t="shared" si="15"/>
        <v>0</v>
      </c>
      <c r="BG208" s="154">
        <f t="shared" si="16"/>
        <v>0</v>
      </c>
      <c r="BH208" s="154">
        <f t="shared" si="17"/>
        <v>0</v>
      </c>
      <c r="BI208" s="154">
        <f t="shared" si="18"/>
        <v>0</v>
      </c>
      <c r="BJ208" s="17" t="s">
        <v>123</v>
      </c>
      <c r="BK208" s="154">
        <f t="shared" si="19"/>
        <v>0</v>
      </c>
      <c r="BL208" s="17" t="s">
        <v>122</v>
      </c>
      <c r="BM208" s="153" t="s">
        <v>284</v>
      </c>
    </row>
    <row r="209" spans="1:65" s="2" customFormat="1" ht="33" customHeight="1">
      <c r="A209" s="32"/>
      <c r="B209" s="140"/>
      <c r="C209" s="141" t="s">
        <v>285</v>
      </c>
      <c r="D209" s="141" t="s">
        <v>118</v>
      </c>
      <c r="E209" s="142" t="s">
        <v>286</v>
      </c>
      <c r="F209" s="143" t="s">
        <v>287</v>
      </c>
      <c r="G209" s="144" t="s">
        <v>154</v>
      </c>
      <c r="H209" s="145">
        <v>692.5</v>
      </c>
      <c r="I209" s="146"/>
      <c r="J209" s="147">
        <f t="shared" si="10"/>
        <v>0</v>
      </c>
      <c r="K209" s="148"/>
      <c r="L209" s="33"/>
      <c r="M209" s="149" t="s">
        <v>1</v>
      </c>
      <c r="N209" s="150" t="s">
        <v>41</v>
      </c>
      <c r="O209" s="58"/>
      <c r="P209" s="151">
        <f t="shared" si="11"/>
        <v>0</v>
      </c>
      <c r="Q209" s="151">
        <v>2.2000000000000001E-4</v>
      </c>
      <c r="R209" s="151">
        <f t="shared" si="12"/>
        <v>0.15235000000000001</v>
      </c>
      <c r="S209" s="151">
        <v>0</v>
      </c>
      <c r="T209" s="152">
        <f t="shared" si="1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3" t="s">
        <v>122</v>
      </c>
      <c r="AT209" s="153" t="s">
        <v>118</v>
      </c>
      <c r="AU209" s="153" t="s">
        <v>123</v>
      </c>
      <c r="AY209" s="17" t="s">
        <v>116</v>
      </c>
      <c r="BE209" s="154">
        <f t="shared" si="14"/>
        <v>0</v>
      </c>
      <c r="BF209" s="154">
        <f t="shared" si="15"/>
        <v>0</v>
      </c>
      <c r="BG209" s="154">
        <f t="shared" si="16"/>
        <v>0</v>
      </c>
      <c r="BH209" s="154">
        <f t="shared" si="17"/>
        <v>0</v>
      </c>
      <c r="BI209" s="154">
        <f t="shared" si="18"/>
        <v>0</v>
      </c>
      <c r="BJ209" s="17" t="s">
        <v>123</v>
      </c>
      <c r="BK209" s="154">
        <f t="shared" si="19"/>
        <v>0</v>
      </c>
      <c r="BL209" s="17" t="s">
        <v>122</v>
      </c>
      <c r="BM209" s="153" t="s">
        <v>288</v>
      </c>
    </row>
    <row r="210" spans="1:65" s="2" customFormat="1" ht="33" customHeight="1">
      <c r="A210" s="32"/>
      <c r="B210" s="140"/>
      <c r="C210" s="141" t="s">
        <v>289</v>
      </c>
      <c r="D210" s="141" t="s">
        <v>118</v>
      </c>
      <c r="E210" s="142" t="s">
        <v>290</v>
      </c>
      <c r="F210" s="143" t="s">
        <v>291</v>
      </c>
      <c r="G210" s="144" t="s">
        <v>126</v>
      </c>
      <c r="H210" s="145">
        <v>24</v>
      </c>
      <c r="I210" s="146"/>
      <c r="J210" s="147">
        <f t="shared" si="10"/>
        <v>0</v>
      </c>
      <c r="K210" s="148"/>
      <c r="L210" s="33"/>
      <c r="M210" s="149" t="s">
        <v>1</v>
      </c>
      <c r="N210" s="150" t="s">
        <v>41</v>
      </c>
      <c r="O210" s="58"/>
      <c r="P210" s="151">
        <f t="shared" si="11"/>
        <v>0</v>
      </c>
      <c r="Q210" s="151">
        <v>8.9999999999999998E-4</v>
      </c>
      <c r="R210" s="151">
        <f t="shared" si="12"/>
        <v>2.1600000000000001E-2</v>
      </c>
      <c r="S210" s="151">
        <v>0</v>
      </c>
      <c r="T210" s="152">
        <f t="shared" si="1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3" t="s">
        <v>122</v>
      </c>
      <c r="AT210" s="153" t="s">
        <v>118</v>
      </c>
      <c r="AU210" s="153" t="s">
        <v>123</v>
      </c>
      <c r="AY210" s="17" t="s">
        <v>116</v>
      </c>
      <c r="BE210" s="154">
        <f t="shared" si="14"/>
        <v>0</v>
      </c>
      <c r="BF210" s="154">
        <f t="shared" si="15"/>
        <v>0</v>
      </c>
      <c r="BG210" s="154">
        <f t="shared" si="16"/>
        <v>0</v>
      </c>
      <c r="BH210" s="154">
        <f t="shared" si="17"/>
        <v>0</v>
      </c>
      <c r="BI210" s="154">
        <f t="shared" si="18"/>
        <v>0</v>
      </c>
      <c r="BJ210" s="17" t="s">
        <v>123</v>
      </c>
      <c r="BK210" s="154">
        <f t="shared" si="19"/>
        <v>0</v>
      </c>
      <c r="BL210" s="17" t="s">
        <v>122</v>
      </c>
      <c r="BM210" s="153" t="s">
        <v>292</v>
      </c>
    </row>
    <row r="211" spans="1:65" s="2" customFormat="1" ht="21.75" customHeight="1">
      <c r="A211" s="32"/>
      <c r="B211" s="140"/>
      <c r="C211" s="141" t="s">
        <v>293</v>
      </c>
      <c r="D211" s="141" t="s">
        <v>118</v>
      </c>
      <c r="E211" s="142" t="s">
        <v>294</v>
      </c>
      <c r="F211" s="143" t="s">
        <v>295</v>
      </c>
      <c r="G211" s="144" t="s">
        <v>154</v>
      </c>
      <c r="H211" s="145">
        <v>1038.75</v>
      </c>
      <c r="I211" s="146"/>
      <c r="J211" s="147">
        <f t="shared" si="10"/>
        <v>0</v>
      </c>
      <c r="K211" s="148"/>
      <c r="L211" s="33"/>
      <c r="M211" s="149" t="s">
        <v>1</v>
      </c>
      <c r="N211" s="150" t="s">
        <v>41</v>
      </c>
      <c r="O211" s="58"/>
      <c r="P211" s="151">
        <f t="shared" si="11"/>
        <v>0</v>
      </c>
      <c r="Q211" s="151">
        <v>0</v>
      </c>
      <c r="R211" s="151">
        <f t="shared" si="12"/>
        <v>0</v>
      </c>
      <c r="S211" s="151">
        <v>0</v>
      </c>
      <c r="T211" s="152">
        <f t="shared" si="1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3" t="s">
        <v>122</v>
      </c>
      <c r="AT211" s="153" t="s">
        <v>118</v>
      </c>
      <c r="AU211" s="153" t="s">
        <v>123</v>
      </c>
      <c r="AY211" s="17" t="s">
        <v>116</v>
      </c>
      <c r="BE211" s="154">
        <f t="shared" si="14"/>
        <v>0</v>
      </c>
      <c r="BF211" s="154">
        <f t="shared" si="15"/>
        <v>0</v>
      </c>
      <c r="BG211" s="154">
        <f t="shared" si="16"/>
        <v>0</v>
      </c>
      <c r="BH211" s="154">
        <f t="shared" si="17"/>
        <v>0</v>
      </c>
      <c r="BI211" s="154">
        <f t="shared" si="18"/>
        <v>0</v>
      </c>
      <c r="BJ211" s="17" t="s">
        <v>123</v>
      </c>
      <c r="BK211" s="154">
        <f t="shared" si="19"/>
        <v>0</v>
      </c>
      <c r="BL211" s="17" t="s">
        <v>122</v>
      </c>
      <c r="BM211" s="153" t="s">
        <v>296</v>
      </c>
    </row>
    <row r="212" spans="1:65" s="2" customFormat="1" ht="21.75" customHeight="1">
      <c r="A212" s="32"/>
      <c r="B212" s="140"/>
      <c r="C212" s="141" t="s">
        <v>251</v>
      </c>
      <c r="D212" s="141" t="s">
        <v>118</v>
      </c>
      <c r="E212" s="142" t="s">
        <v>297</v>
      </c>
      <c r="F212" s="143" t="s">
        <v>298</v>
      </c>
      <c r="G212" s="144" t="s">
        <v>126</v>
      </c>
      <c r="H212" s="145">
        <v>24</v>
      </c>
      <c r="I212" s="146"/>
      <c r="J212" s="147">
        <f t="shared" si="10"/>
        <v>0</v>
      </c>
      <c r="K212" s="148"/>
      <c r="L212" s="33"/>
      <c r="M212" s="149" t="s">
        <v>1</v>
      </c>
      <c r="N212" s="150" t="s">
        <v>41</v>
      </c>
      <c r="O212" s="58"/>
      <c r="P212" s="151">
        <f t="shared" si="11"/>
        <v>0</v>
      </c>
      <c r="Q212" s="151">
        <v>1.0000000000000001E-5</v>
      </c>
      <c r="R212" s="151">
        <f t="shared" si="12"/>
        <v>2.4000000000000003E-4</v>
      </c>
      <c r="S212" s="151">
        <v>0</v>
      </c>
      <c r="T212" s="152">
        <f t="shared" si="1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3" t="s">
        <v>122</v>
      </c>
      <c r="AT212" s="153" t="s">
        <v>118</v>
      </c>
      <c r="AU212" s="153" t="s">
        <v>123</v>
      </c>
      <c r="AY212" s="17" t="s">
        <v>116</v>
      </c>
      <c r="BE212" s="154">
        <f t="shared" si="14"/>
        <v>0</v>
      </c>
      <c r="BF212" s="154">
        <f t="shared" si="15"/>
        <v>0</v>
      </c>
      <c r="BG212" s="154">
        <f t="shared" si="16"/>
        <v>0</v>
      </c>
      <c r="BH212" s="154">
        <f t="shared" si="17"/>
        <v>0</v>
      </c>
      <c r="BI212" s="154">
        <f t="shared" si="18"/>
        <v>0</v>
      </c>
      <c r="BJ212" s="17" t="s">
        <v>123</v>
      </c>
      <c r="BK212" s="154">
        <f t="shared" si="19"/>
        <v>0</v>
      </c>
      <c r="BL212" s="17" t="s">
        <v>122</v>
      </c>
      <c r="BM212" s="153" t="s">
        <v>299</v>
      </c>
    </row>
    <row r="213" spans="1:65" s="2" customFormat="1" ht="33" customHeight="1">
      <c r="A213" s="32"/>
      <c r="B213" s="140"/>
      <c r="C213" s="141" t="s">
        <v>300</v>
      </c>
      <c r="D213" s="141" t="s">
        <v>118</v>
      </c>
      <c r="E213" s="142" t="s">
        <v>301</v>
      </c>
      <c r="F213" s="143" t="s">
        <v>302</v>
      </c>
      <c r="G213" s="144" t="s">
        <v>154</v>
      </c>
      <c r="H213" s="145">
        <v>103.08</v>
      </c>
      <c r="I213" s="146"/>
      <c r="J213" s="147">
        <f t="shared" si="10"/>
        <v>0</v>
      </c>
      <c r="K213" s="148"/>
      <c r="L213" s="33"/>
      <c r="M213" s="149" t="s">
        <v>1</v>
      </c>
      <c r="N213" s="150" t="s">
        <v>41</v>
      </c>
      <c r="O213" s="58"/>
      <c r="P213" s="151">
        <f t="shared" si="11"/>
        <v>0</v>
      </c>
      <c r="Q213" s="151">
        <v>0.19843</v>
      </c>
      <c r="R213" s="151">
        <f t="shared" si="12"/>
        <v>20.4541644</v>
      </c>
      <c r="S213" s="151">
        <v>0</v>
      </c>
      <c r="T213" s="152">
        <f t="shared" si="1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3" t="s">
        <v>122</v>
      </c>
      <c r="AT213" s="153" t="s">
        <v>118</v>
      </c>
      <c r="AU213" s="153" t="s">
        <v>123</v>
      </c>
      <c r="AY213" s="17" t="s">
        <v>116</v>
      </c>
      <c r="BE213" s="154">
        <f t="shared" si="14"/>
        <v>0</v>
      </c>
      <c r="BF213" s="154">
        <f t="shared" si="15"/>
        <v>0</v>
      </c>
      <c r="BG213" s="154">
        <f t="shared" si="16"/>
        <v>0</v>
      </c>
      <c r="BH213" s="154">
        <f t="shared" si="17"/>
        <v>0</v>
      </c>
      <c r="BI213" s="154">
        <f t="shared" si="18"/>
        <v>0</v>
      </c>
      <c r="BJ213" s="17" t="s">
        <v>123</v>
      </c>
      <c r="BK213" s="154">
        <f t="shared" si="19"/>
        <v>0</v>
      </c>
      <c r="BL213" s="17" t="s">
        <v>122</v>
      </c>
      <c r="BM213" s="153" t="s">
        <v>303</v>
      </c>
    </row>
    <row r="214" spans="1:65" s="13" customFormat="1">
      <c r="B214" s="155"/>
      <c r="D214" s="156" t="s">
        <v>131</v>
      </c>
      <c r="E214" s="157" t="s">
        <v>1</v>
      </c>
      <c r="F214" s="158" t="s">
        <v>304</v>
      </c>
      <c r="H214" s="159">
        <v>95.38</v>
      </c>
      <c r="I214" s="160"/>
      <c r="L214" s="155"/>
      <c r="M214" s="161"/>
      <c r="N214" s="162"/>
      <c r="O214" s="162"/>
      <c r="P214" s="162"/>
      <c r="Q214" s="162"/>
      <c r="R214" s="162"/>
      <c r="S214" s="162"/>
      <c r="T214" s="163"/>
      <c r="AT214" s="157" t="s">
        <v>131</v>
      </c>
      <c r="AU214" s="157" t="s">
        <v>123</v>
      </c>
      <c r="AV214" s="13" t="s">
        <v>123</v>
      </c>
      <c r="AW214" s="13" t="s">
        <v>32</v>
      </c>
      <c r="AX214" s="13" t="s">
        <v>75</v>
      </c>
      <c r="AY214" s="157" t="s">
        <v>116</v>
      </c>
    </row>
    <row r="215" spans="1:65" s="14" customFormat="1">
      <c r="B215" s="164"/>
      <c r="D215" s="156" t="s">
        <v>131</v>
      </c>
      <c r="E215" s="165" t="s">
        <v>1</v>
      </c>
      <c r="F215" s="166" t="s">
        <v>305</v>
      </c>
      <c r="H215" s="165" t="s">
        <v>1</v>
      </c>
      <c r="I215" s="167"/>
      <c r="L215" s="164"/>
      <c r="M215" s="168"/>
      <c r="N215" s="169"/>
      <c r="O215" s="169"/>
      <c r="P215" s="169"/>
      <c r="Q215" s="169"/>
      <c r="R215" s="169"/>
      <c r="S215" s="169"/>
      <c r="T215" s="170"/>
      <c r="AT215" s="165" t="s">
        <v>131</v>
      </c>
      <c r="AU215" s="165" t="s">
        <v>123</v>
      </c>
      <c r="AV215" s="14" t="s">
        <v>83</v>
      </c>
      <c r="AW215" s="14" t="s">
        <v>32</v>
      </c>
      <c r="AX215" s="14" t="s">
        <v>75</v>
      </c>
      <c r="AY215" s="165" t="s">
        <v>116</v>
      </c>
    </row>
    <row r="216" spans="1:65" s="13" customFormat="1">
      <c r="B216" s="155"/>
      <c r="D216" s="156" t="s">
        <v>131</v>
      </c>
      <c r="E216" s="157" t="s">
        <v>1</v>
      </c>
      <c r="F216" s="158" t="s">
        <v>157</v>
      </c>
      <c r="H216" s="159">
        <v>7.7</v>
      </c>
      <c r="I216" s="160"/>
      <c r="L216" s="155"/>
      <c r="M216" s="161"/>
      <c r="N216" s="162"/>
      <c r="O216" s="162"/>
      <c r="P216" s="162"/>
      <c r="Q216" s="162"/>
      <c r="R216" s="162"/>
      <c r="S216" s="162"/>
      <c r="T216" s="163"/>
      <c r="AT216" s="157" t="s">
        <v>131</v>
      </c>
      <c r="AU216" s="157" t="s">
        <v>123</v>
      </c>
      <c r="AV216" s="13" t="s">
        <v>123</v>
      </c>
      <c r="AW216" s="13" t="s">
        <v>32</v>
      </c>
      <c r="AX216" s="13" t="s">
        <v>75</v>
      </c>
      <c r="AY216" s="157" t="s">
        <v>116</v>
      </c>
    </row>
    <row r="217" spans="1:65" s="15" customFormat="1">
      <c r="B217" s="171"/>
      <c r="D217" s="156" t="s">
        <v>131</v>
      </c>
      <c r="E217" s="172" t="s">
        <v>1</v>
      </c>
      <c r="F217" s="173" t="s">
        <v>137</v>
      </c>
      <c r="H217" s="174">
        <v>103.08</v>
      </c>
      <c r="I217" s="175"/>
      <c r="L217" s="171"/>
      <c r="M217" s="176"/>
      <c r="N217" s="177"/>
      <c r="O217" s="177"/>
      <c r="P217" s="177"/>
      <c r="Q217" s="177"/>
      <c r="R217" s="177"/>
      <c r="S217" s="177"/>
      <c r="T217" s="178"/>
      <c r="AT217" s="172" t="s">
        <v>131</v>
      </c>
      <c r="AU217" s="172" t="s">
        <v>123</v>
      </c>
      <c r="AV217" s="15" t="s">
        <v>122</v>
      </c>
      <c r="AW217" s="15" t="s">
        <v>32</v>
      </c>
      <c r="AX217" s="15" t="s">
        <v>83</v>
      </c>
      <c r="AY217" s="172" t="s">
        <v>116</v>
      </c>
    </row>
    <row r="218" spans="1:65" s="2" customFormat="1" ht="21.75" customHeight="1">
      <c r="A218" s="32"/>
      <c r="B218" s="140"/>
      <c r="C218" s="179" t="s">
        <v>306</v>
      </c>
      <c r="D218" s="179" t="s">
        <v>241</v>
      </c>
      <c r="E218" s="180" t="s">
        <v>307</v>
      </c>
      <c r="F218" s="181" t="s">
        <v>308</v>
      </c>
      <c r="G218" s="182" t="s">
        <v>121</v>
      </c>
      <c r="H218" s="183">
        <v>104.111</v>
      </c>
      <c r="I218" s="184"/>
      <c r="J218" s="185">
        <f>ROUND(I218*H218,2)</f>
        <v>0</v>
      </c>
      <c r="K218" s="186"/>
      <c r="L218" s="187"/>
      <c r="M218" s="188" t="s">
        <v>1</v>
      </c>
      <c r="N218" s="189" t="s">
        <v>41</v>
      </c>
      <c r="O218" s="58"/>
      <c r="P218" s="151">
        <f>O218*H218</f>
        <v>0</v>
      </c>
      <c r="Q218" s="151">
        <v>6.5000000000000002E-2</v>
      </c>
      <c r="R218" s="151">
        <f>Q218*H218</f>
        <v>6.7672150000000002</v>
      </c>
      <c r="S218" s="151">
        <v>0</v>
      </c>
      <c r="T218" s="152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3" t="s">
        <v>140</v>
      </c>
      <c r="AT218" s="153" t="s">
        <v>241</v>
      </c>
      <c r="AU218" s="153" t="s">
        <v>123</v>
      </c>
      <c r="AY218" s="17" t="s">
        <v>116</v>
      </c>
      <c r="BE218" s="154">
        <f>IF(N218="základná",J218,0)</f>
        <v>0</v>
      </c>
      <c r="BF218" s="154">
        <f>IF(N218="znížená",J218,0)</f>
        <v>0</v>
      </c>
      <c r="BG218" s="154">
        <f>IF(N218="zákl. prenesená",J218,0)</f>
        <v>0</v>
      </c>
      <c r="BH218" s="154">
        <f>IF(N218="zníž. prenesená",J218,0)</f>
        <v>0</v>
      </c>
      <c r="BI218" s="154">
        <f>IF(N218="nulová",J218,0)</f>
        <v>0</v>
      </c>
      <c r="BJ218" s="17" t="s">
        <v>123</v>
      </c>
      <c r="BK218" s="154">
        <f>ROUND(I218*H218,2)</f>
        <v>0</v>
      </c>
      <c r="BL218" s="17" t="s">
        <v>122</v>
      </c>
      <c r="BM218" s="153" t="s">
        <v>309</v>
      </c>
    </row>
    <row r="219" spans="1:65" s="13" customFormat="1">
      <c r="B219" s="155"/>
      <c r="D219" s="156" t="s">
        <v>131</v>
      </c>
      <c r="E219" s="157" t="s">
        <v>1</v>
      </c>
      <c r="F219" s="158" t="s">
        <v>310</v>
      </c>
      <c r="H219" s="159">
        <v>104.111</v>
      </c>
      <c r="I219" s="160"/>
      <c r="L219" s="155"/>
      <c r="M219" s="161"/>
      <c r="N219" s="162"/>
      <c r="O219" s="162"/>
      <c r="P219" s="162"/>
      <c r="Q219" s="162"/>
      <c r="R219" s="162"/>
      <c r="S219" s="162"/>
      <c r="T219" s="163"/>
      <c r="AT219" s="157" t="s">
        <v>131</v>
      </c>
      <c r="AU219" s="157" t="s">
        <v>123</v>
      </c>
      <c r="AV219" s="13" t="s">
        <v>123</v>
      </c>
      <c r="AW219" s="13" t="s">
        <v>32</v>
      </c>
      <c r="AX219" s="13" t="s">
        <v>83</v>
      </c>
      <c r="AY219" s="157" t="s">
        <v>116</v>
      </c>
    </row>
    <row r="220" spans="1:65" s="2" customFormat="1" ht="33" customHeight="1">
      <c r="A220" s="32"/>
      <c r="B220" s="140"/>
      <c r="C220" s="141" t="s">
        <v>311</v>
      </c>
      <c r="D220" s="141" t="s">
        <v>118</v>
      </c>
      <c r="E220" s="142" t="s">
        <v>312</v>
      </c>
      <c r="F220" s="143" t="s">
        <v>313</v>
      </c>
      <c r="G220" s="144" t="s">
        <v>154</v>
      </c>
      <c r="H220" s="145">
        <v>593.32000000000005</v>
      </c>
      <c r="I220" s="146"/>
      <c r="J220" s="147">
        <f>ROUND(I220*H220,2)</f>
        <v>0</v>
      </c>
      <c r="K220" s="148"/>
      <c r="L220" s="33"/>
      <c r="M220" s="149" t="s">
        <v>1</v>
      </c>
      <c r="N220" s="150" t="s">
        <v>41</v>
      </c>
      <c r="O220" s="58"/>
      <c r="P220" s="151">
        <f>O220*H220</f>
        <v>0</v>
      </c>
      <c r="Q220" s="151">
        <v>0.15223</v>
      </c>
      <c r="R220" s="151">
        <f>Q220*H220</f>
        <v>90.321103600000015</v>
      </c>
      <c r="S220" s="151">
        <v>0</v>
      </c>
      <c r="T220" s="152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3" t="s">
        <v>122</v>
      </c>
      <c r="AT220" s="153" t="s">
        <v>118</v>
      </c>
      <c r="AU220" s="153" t="s">
        <v>123</v>
      </c>
      <c r="AY220" s="17" t="s">
        <v>116</v>
      </c>
      <c r="BE220" s="154">
        <f>IF(N220="základná",J220,0)</f>
        <v>0</v>
      </c>
      <c r="BF220" s="154">
        <f>IF(N220="znížená",J220,0)</f>
        <v>0</v>
      </c>
      <c r="BG220" s="154">
        <f>IF(N220="zákl. prenesená",J220,0)</f>
        <v>0</v>
      </c>
      <c r="BH220" s="154">
        <f>IF(N220="zníž. prenesená",J220,0)</f>
        <v>0</v>
      </c>
      <c r="BI220" s="154">
        <f>IF(N220="nulová",J220,0)</f>
        <v>0</v>
      </c>
      <c r="BJ220" s="17" t="s">
        <v>123</v>
      </c>
      <c r="BK220" s="154">
        <f>ROUND(I220*H220,2)</f>
        <v>0</v>
      </c>
      <c r="BL220" s="17" t="s">
        <v>122</v>
      </c>
      <c r="BM220" s="153" t="s">
        <v>314</v>
      </c>
    </row>
    <row r="221" spans="1:65" s="2" customFormat="1" ht="21.75" customHeight="1">
      <c r="A221" s="32"/>
      <c r="B221" s="140"/>
      <c r="C221" s="179" t="s">
        <v>244</v>
      </c>
      <c r="D221" s="179" t="s">
        <v>241</v>
      </c>
      <c r="E221" s="180" t="s">
        <v>315</v>
      </c>
      <c r="F221" s="181" t="s">
        <v>316</v>
      </c>
      <c r="G221" s="182" t="s">
        <v>121</v>
      </c>
      <c r="H221" s="183">
        <v>568.95299999999997</v>
      </c>
      <c r="I221" s="184"/>
      <c r="J221" s="185">
        <f>ROUND(I221*H221,2)</f>
        <v>0</v>
      </c>
      <c r="K221" s="186"/>
      <c r="L221" s="187"/>
      <c r="M221" s="188" t="s">
        <v>1</v>
      </c>
      <c r="N221" s="189" t="s">
        <v>41</v>
      </c>
      <c r="O221" s="58"/>
      <c r="P221" s="151">
        <f>O221*H221</f>
        <v>0</v>
      </c>
      <c r="Q221" s="151">
        <v>8.1000000000000003E-2</v>
      </c>
      <c r="R221" s="151">
        <f>Q221*H221</f>
        <v>46.085192999999997</v>
      </c>
      <c r="S221" s="151">
        <v>0</v>
      </c>
      <c r="T221" s="152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3" t="s">
        <v>140</v>
      </c>
      <c r="AT221" s="153" t="s">
        <v>241</v>
      </c>
      <c r="AU221" s="153" t="s">
        <v>123</v>
      </c>
      <c r="AY221" s="17" t="s">
        <v>116</v>
      </c>
      <c r="BE221" s="154">
        <f>IF(N221="základná",J221,0)</f>
        <v>0</v>
      </c>
      <c r="BF221" s="154">
        <f>IF(N221="znížená",J221,0)</f>
        <v>0</v>
      </c>
      <c r="BG221" s="154">
        <f>IF(N221="zákl. prenesená",J221,0)</f>
        <v>0</v>
      </c>
      <c r="BH221" s="154">
        <f>IF(N221="zníž. prenesená",J221,0)</f>
        <v>0</v>
      </c>
      <c r="BI221" s="154">
        <f>IF(N221="nulová",J221,0)</f>
        <v>0</v>
      </c>
      <c r="BJ221" s="17" t="s">
        <v>123</v>
      </c>
      <c r="BK221" s="154">
        <f>ROUND(I221*H221,2)</f>
        <v>0</v>
      </c>
      <c r="BL221" s="17" t="s">
        <v>122</v>
      </c>
      <c r="BM221" s="153" t="s">
        <v>317</v>
      </c>
    </row>
    <row r="222" spans="1:65" s="2" customFormat="1" ht="21.75" customHeight="1">
      <c r="A222" s="32"/>
      <c r="B222" s="140"/>
      <c r="C222" s="179" t="s">
        <v>318</v>
      </c>
      <c r="D222" s="179" t="s">
        <v>241</v>
      </c>
      <c r="E222" s="180" t="s">
        <v>319</v>
      </c>
      <c r="F222" s="181" t="s">
        <v>320</v>
      </c>
      <c r="G222" s="182" t="s">
        <v>121</v>
      </c>
      <c r="H222" s="183">
        <v>15.15</v>
      </c>
      <c r="I222" s="184"/>
      <c r="J222" s="185">
        <f>ROUND(I222*H222,2)</f>
        <v>0</v>
      </c>
      <c r="K222" s="186"/>
      <c r="L222" s="187"/>
      <c r="M222" s="188" t="s">
        <v>1</v>
      </c>
      <c r="N222" s="189" t="s">
        <v>41</v>
      </c>
      <c r="O222" s="58"/>
      <c r="P222" s="151">
        <f>O222*H222</f>
        <v>0</v>
      </c>
      <c r="Q222" s="151">
        <v>8.48E-2</v>
      </c>
      <c r="R222" s="151">
        <f>Q222*H222</f>
        <v>1.2847200000000001</v>
      </c>
      <c r="S222" s="151">
        <v>0</v>
      </c>
      <c r="T222" s="152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3" t="s">
        <v>140</v>
      </c>
      <c r="AT222" s="153" t="s">
        <v>241</v>
      </c>
      <c r="AU222" s="153" t="s">
        <v>123</v>
      </c>
      <c r="AY222" s="17" t="s">
        <v>116</v>
      </c>
      <c r="BE222" s="154">
        <f>IF(N222="základná",J222,0)</f>
        <v>0</v>
      </c>
      <c r="BF222" s="154">
        <f>IF(N222="znížená",J222,0)</f>
        <v>0</v>
      </c>
      <c r="BG222" s="154">
        <f>IF(N222="zákl. prenesená",J222,0)</f>
        <v>0</v>
      </c>
      <c r="BH222" s="154">
        <f>IF(N222="zníž. prenesená",J222,0)</f>
        <v>0</v>
      </c>
      <c r="BI222" s="154">
        <f>IF(N222="nulová",J222,0)</f>
        <v>0</v>
      </c>
      <c r="BJ222" s="17" t="s">
        <v>123</v>
      </c>
      <c r="BK222" s="154">
        <f>ROUND(I222*H222,2)</f>
        <v>0</v>
      </c>
      <c r="BL222" s="17" t="s">
        <v>122</v>
      </c>
      <c r="BM222" s="153" t="s">
        <v>321</v>
      </c>
    </row>
    <row r="223" spans="1:65" s="2" customFormat="1" ht="21.75" customHeight="1">
      <c r="A223" s="32"/>
      <c r="B223" s="140"/>
      <c r="C223" s="179" t="s">
        <v>255</v>
      </c>
      <c r="D223" s="179" t="s">
        <v>241</v>
      </c>
      <c r="E223" s="180" t="s">
        <v>322</v>
      </c>
      <c r="F223" s="181" t="s">
        <v>323</v>
      </c>
      <c r="G223" s="182" t="s">
        <v>121</v>
      </c>
      <c r="H223" s="183">
        <v>15.15</v>
      </c>
      <c r="I223" s="184"/>
      <c r="J223" s="185">
        <f>ROUND(I223*H223,2)</f>
        <v>0</v>
      </c>
      <c r="K223" s="186"/>
      <c r="L223" s="187"/>
      <c r="M223" s="188" t="s">
        <v>1</v>
      </c>
      <c r="N223" s="189" t="s">
        <v>41</v>
      </c>
      <c r="O223" s="58"/>
      <c r="P223" s="151">
        <f>O223*H223</f>
        <v>0</v>
      </c>
      <c r="Q223" s="151">
        <v>8.48E-2</v>
      </c>
      <c r="R223" s="151">
        <f>Q223*H223</f>
        <v>1.2847200000000001</v>
      </c>
      <c r="S223" s="151">
        <v>0</v>
      </c>
      <c r="T223" s="152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3" t="s">
        <v>140</v>
      </c>
      <c r="AT223" s="153" t="s">
        <v>241</v>
      </c>
      <c r="AU223" s="153" t="s">
        <v>123</v>
      </c>
      <c r="AY223" s="17" t="s">
        <v>116</v>
      </c>
      <c r="BE223" s="154">
        <f>IF(N223="základná",J223,0)</f>
        <v>0</v>
      </c>
      <c r="BF223" s="154">
        <f>IF(N223="znížená",J223,0)</f>
        <v>0</v>
      </c>
      <c r="BG223" s="154">
        <f>IF(N223="zákl. prenesená",J223,0)</f>
        <v>0</v>
      </c>
      <c r="BH223" s="154">
        <f>IF(N223="zníž. prenesená",J223,0)</f>
        <v>0</v>
      </c>
      <c r="BI223" s="154">
        <f>IF(N223="nulová",J223,0)</f>
        <v>0</v>
      </c>
      <c r="BJ223" s="17" t="s">
        <v>123</v>
      </c>
      <c r="BK223" s="154">
        <f>ROUND(I223*H223,2)</f>
        <v>0</v>
      </c>
      <c r="BL223" s="17" t="s">
        <v>122</v>
      </c>
      <c r="BM223" s="153" t="s">
        <v>324</v>
      </c>
    </row>
    <row r="224" spans="1:65" s="2" customFormat="1" ht="33" customHeight="1">
      <c r="A224" s="32"/>
      <c r="B224" s="140"/>
      <c r="C224" s="141" t="s">
        <v>325</v>
      </c>
      <c r="D224" s="141" t="s">
        <v>118</v>
      </c>
      <c r="E224" s="142" t="s">
        <v>326</v>
      </c>
      <c r="F224" s="143" t="s">
        <v>327</v>
      </c>
      <c r="G224" s="144" t="s">
        <v>154</v>
      </c>
      <c r="H224" s="145">
        <v>561.71</v>
      </c>
      <c r="I224" s="146"/>
      <c r="J224" s="147">
        <f>ROUND(I224*H224,2)</f>
        <v>0</v>
      </c>
      <c r="K224" s="148"/>
      <c r="L224" s="33"/>
      <c r="M224" s="149" t="s">
        <v>1</v>
      </c>
      <c r="N224" s="150" t="s">
        <v>41</v>
      </c>
      <c r="O224" s="58"/>
      <c r="P224" s="151">
        <f>O224*H224</f>
        <v>0</v>
      </c>
      <c r="Q224" s="151">
        <v>9.7930000000000003E-2</v>
      </c>
      <c r="R224" s="151">
        <f>Q224*H224</f>
        <v>55.008260300000003</v>
      </c>
      <c r="S224" s="151">
        <v>0</v>
      </c>
      <c r="T224" s="152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3" t="s">
        <v>122</v>
      </c>
      <c r="AT224" s="153" t="s">
        <v>118</v>
      </c>
      <c r="AU224" s="153" t="s">
        <v>123</v>
      </c>
      <c r="AY224" s="17" t="s">
        <v>116</v>
      </c>
      <c r="BE224" s="154">
        <f>IF(N224="základná",J224,0)</f>
        <v>0</v>
      </c>
      <c r="BF224" s="154">
        <f>IF(N224="znížená",J224,0)</f>
        <v>0</v>
      </c>
      <c r="BG224" s="154">
        <f>IF(N224="zákl. prenesená",J224,0)</f>
        <v>0</v>
      </c>
      <c r="BH224" s="154">
        <f>IF(N224="zníž. prenesená",J224,0)</f>
        <v>0</v>
      </c>
      <c r="BI224" s="154">
        <f>IF(N224="nulová",J224,0)</f>
        <v>0</v>
      </c>
      <c r="BJ224" s="17" t="s">
        <v>123</v>
      </c>
      <c r="BK224" s="154">
        <f>ROUND(I224*H224,2)</f>
        <v>0</v>
      </c>
      <c r="BL224" s="17" t="s">
        <v>122</v>
      </c>
      <c r="BM224" s="153" t="s">
        <v>328</v>
      </c>
    </row>
    <row r="225" spans="1:65" s="13" customFormat="1">
      <c r="B225" s="155"/>
      <c r="D225" s="156" t="s">
        <v>131</v>
      </c>
      <c r="E225" s="157" t="s">
        <v>1</v>
      </c>
      <c r="F225" s="158" t="s">
        <v>329</v>
      </c>
      <c r="H225" s="159">
        <v>480.96</v>
      </c>
      <c r="I225" s="160"/>
      <c r="L225" s="155"/>
      <c r="M225" s="161"/>
      <c r="N225" s="162"/>
      <c r="O225" s="162"/>
      <c r="P225" s="162"/>
      <c r="Q225" s="162"/>
      <c r="R225" s="162"/>
      <c r="S225" s="162"/>
      <c r="T225" s="163"/>
      <c r="AT225" s="157" t="s">
        <v>131</v>
      </c>
      <c r="AU225" s="157" t="s">
        <v>123</v>
      </c>
      <c r="AV225" s="13" t="s">
        <v>123</v>
      </c>
      <c r="AW225" s="13" t="s">
        <v>32</v>
      </c>
      <c r="AX225" s="13" t="s">
        <v>75</v>
      </c>
      <c r="AY225" s="157" t="s">
        <v>116</v>
      </c>
    </row>
    <row r="226" spans="1:65" s="14" customFormat="1">
      <c r="B226" s="164"/>
      <c r="D226" s="156" t="s">
        <v>131</v>
      </c>
      <c r="E226" s="165" t="s">
        <v>1</v>
      </c>
      <c r="F226" s="166" t="s">
        <v>158</v>
      </c>
      <c r="H226" s="165" t="s">
        <v>1</v>
      </c>
      <c r="I226" s="167"/>
      <c r="L226" s="164"/>
      <c r="M226" s="168"/>
      <c r="N226" s="169"/>
      <c r="O226" s="169"/>
      <c r="P226" s="169"/>
      <c r="Q226" s="169"/>
      <c r="R226" s="169"/>
      <c r="S226" s="169"/>
      <c r="T226" s="170"/>
      <c r="AT226" s="165" t="s">
        <v>131</v>
      </c>
      <c r="AU226" s="165" t="s">
        <v>123</v>
      </c>
      <c r="AV226" s="14" t="s">
        <v>83</v>
      </c>
      <c r="AW226" s="14" t="s">
        <v>32</v>
      </c>
      <c r="AX226" s="14" t="s">
        <v>75</v>
      </c>
      <c r="AY226" s="165" t="s">
        <v>116</v>
      </c>
    </row>
    <row r="227" spans="1:65" s="13" customFormat="1">
      <c r="B227" s="155"/>
      <c r="D227" s="156" t="s">
        <v>131</v>
      </c>
      <c r="E227" s="157" t="s">
        <v>1</v>
      </c>
      <c r="F227" s="158" t="s">
        <v>159</v>
      </c>
      <c r="H227" s="159">
        <v>36.25</v>
      </c>
      <c r="I227" s="160"/>
      <c r="L227" s="155"/>
      <c r="M227" s="161"/>
      <c r="N227" s="162"/>
      <c r="O227" s="162"/>
      <c r="P227" s="162"/>
      <c r="Q227" s="162"/>
      <c r="R227" s="162"/>
      <c r="S227" s="162"/>
      <c r="T227" s="163"/>
      <c r="AT227" s="157" t="s">
        <v>131</v>
      </c>
      <c r="AU227" s="157" t="s">
        <v>123</v>
      </c>
      <c r="AV227" s="13" t="s">
        <v>123</v>
      </c>
      <c r="AW227" s="13" t="s">
        <v>32</v>
      </c>
      <c r="AX227" s="13" t="s">
        <v>75</v>
      </c>
      <c r="AY227" s="157" t="s">
        <v>116</v>
      </c>
    </row>
    <row r="228" spans="1:65" s="13" customFormat="1">
      <c r="B228" s="155"/>
      <c r="D228" s="156" t="s">
        <v>131</v>
      </c>
      <c r="E228" s="157" t="s">
        <v>1</v>
      </c>
      <c r="F228" s="158" t="s">
        <v>168</v>
      </c>
      <c r="H228" s="159">
        <v>44.5</v>
      </c>
      <c r="I228" s="160"/>
      <c r="L228" s="155"/>
      <c r="M228" s="161"/>
      <c r="N228" s="162"/>
      <c r="O228" s="162"/>
      <c r="P228" s="162"/>
      <c r="Q228" s="162"/>
      <c r="R228" s="162"/>
      <c r="S228" s="162"/>
      <c r="T228" s="163"/>
      <c r="AT228" s="157" t="s">
        <v>131</v>
      </c>
      <c r="AU228" s="157" t="s">
        <v>123</v>
      </c>
      <c r="AV228" s="13" t="s">
        <v>123</v>
      </c>
      <c r="AW228" s="13" t="s">
        <v>32</v>
      </c>
      <c r="AX228" s="13" t="s">
        <v>75</v>
      </c>
      <c r="AY228" s="157" t="s">
        <v>116</v>
      </c>
    </row>
    <row r="229" spans="1:65" s="15" customFormat="1">
      <c r="B229" s="171"/>
      <c r="D229" s="156" t="s">
        <v>131</v>
      </c>
      <c r="E229" s="172" t="s">
        <v>1</v>
      </c>
      <c r="F229" s="173" t="s">
        <v>137</v>
      </c>
      <c r="H229" s="174">
        <v>561.71</v>
      </c>
      <c r="I229" s="175"/>
      <c r="L229" s="171"/>
      <c r="M229" s="176"/>
      <c r="N229" s="177"/>
      <c r="O229" s="177"/>
      <c r="P229" s="177"/>
      <c r="Q229" s="177"/>
      <c r="R229" s="177"/>
      <c r="S229" s="177"/>
      <c r="T229" s="178"/>
      <c r="AT229" s="172" t="s">
        <v>131</v>
      </c>
      <c r="AU229" s="172" t="s">
        <v>123</v>
      </c>
      <c r="AV229" s="15" t="s">
        <v>122</v>
      </c>
      <c r="AW229" s="15" t="s">
        <v>32</v>
      </c>
      <c r="AX229" s="15" t="s">
        <v>83</v>
      </c>
      <c r="AY229" s="172" t="s">
        <v>116</v>
      </c>
    </row>
    <row r="230" spans="1:65" s="2" customFormat="1" ht="21.75" customHeight="1">
      <c r="A230" s="32"/>
      <c r="B230" s="140"/>
      <c r="C230" s="179" t="s">
        <v>259</v>
      </c>
      <c r="D230" s="179" t="s">
        <v>241</v>
      </c>
      <c r="E230" s="180" t="s">
        <v>330</v>
      </c>
      <c r="F230" s="181" t="s">
        <v>331</v>
      </c>
      <c r="G230" s="182" t="s">
        <v>121</v>
      </c>
      <c r="H230" s="183">
        <v>567.327</v>
      </c>
      <c r="I230" s="184"/>
      <c r="J230" s="185">
        <f>ROUND(I230*H230,2)</f>
        <v>0</v>
      </c>
      <c r="K230" s="186"/>
      <c r="L230" s="187"/>
      <c r="M230" s="188" t="s">
        <v>1</v>
      </c>
      <c r="N230" s="189" t="s">
        <v>41</v>
      </c>
      <c r="O230" s="58"/>
      <c r="P230" s="151">
        <f>O230*H230</f>
        <v>0</v>
      </c>
      <c r="Q230" s="151">
        <v>2.3E-2</v>
      </c>
      <c r="R230" s="151">
        <f>Q230*H230</f>
        <v>13.048520999999999</v>
      </c>
      <c r="S230" s="151">
        <v>0</v>
      </c>
      <c r="T230" s="152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3" t="s">
        <v>140</v>
      </c>
      <c r="AT230" s="153" t="s">
        <v>241</v>
      </c>
      <c r="AU230" s="153" t="s">
        <v>123</v>
      </c>
      <c r="AY230" s="17" t="s">
        <v>116</v>
      </c>
      <c r="BE230" s="154">
        <f>IF(N230="základná",J230,0)</f>
        <v>0</v>
      </c>
      <c r="BF230" s="154">
        <f>IF(N230="znížená",J230,0)</f>
        <v>0</v>
      </c>
      <c r="BG230" s="154">
        <f>IF(N230="zákl. prenesená",J230,0)</f>
        <v>0</v>
      </c>
      <c r="BH230" s="154">
        <f>IF(N230="zníž. prenesená",J230,0)</f>
        <v>0</v>
      </c>
      <c r="BI230" s="154">
        <f>IF(N230="nulová",J230,0)</f>
        <v>0</v>
      </c>
      <c r="BJ230" s="17" t="s">
        <v>123</v>
      </c>
      <c r="BK230" s="154">
        <f>ROUND(I230*H230,2)</f>
        <v>0</v>
      </c>
      <c r="BL230" s="17" t="s">
        <v>122</v>
      </c>
      <c r="BM230" s="153" t="s">
        <v>332</v>
      </c>
    </row>
    <row r="231" spans="1:65" s="13" customFormat="1">
      <c r="B231" s="155"/>
      <c r="D231" s="156" t="s">
        <v>131</v>
      </c>
      <c r="E231" s="157" t="s">
        <v>1</v>
      </c>
      <c r="F231" s="158" t="s">
        <v>333</v>
      </c>
      <c r="H231" s="159">
        <v>567.327</v>
      </c>
      <c r="I231" s="160"/>
      <c r="L231" s="155"/>
      <c r="M231" s="161"/>
      <c r="N231" s="162"/>
      <c r="O231" s="162"/>
      <c r="P231" s="162"/>
      <c r="Q231" s="162"/>
      <c r="R231" s="162"/>
      <c r="S231" s="162"/>
      <c r="T231" s="163"/>
      <c r="AT231" s="157" t="s">
        <v>131</v>
      </c>
      <c r="AU231" s="157" t="s">
        <v>123</v>
      </c>
      <c r="AV231" s="13" t="s">
        <v>123</v>
      </c>
      <c r="AW231" s="13" t="s">
        <v>32</v>
      </c>
      <c r="AX231" s="13" t="s">
        <v>83</v>
      </c>
      <c r="AY231" s="157" t="s">
        <v>116</v>
      </c>
    </row>
    <row r="232" spans="1:65" s="2" customFormat="1" ht="33" customHeight="1">
      <c r="A232" s="32"/>
      <c r="B232" s="140"/>
      <c r="C232" s="141" t="s">
        <v>334</v>
      </c>
      <c r="D232" s="141" t="s">
        <v>118</v>
      </c>
      <c r="E232" s="142" t="s">
        <v>335</v>
      </c>
      <c r="F232" s="143" t="s">
        <v>336</v>
      </c>
      <c r="G232" s="144" t="s">
        <v>182</v>
      </c>
      <c r="H232" s="145">
        <v>25.161999999999999</v>
      </c>
      <c r="I232" s="146"/>
      <c r="J232" s="147">
        <f>ROUND(I232*H232,2)</f>
        <v>0</v>
      </c>
      <c r="K232" s="148"/>
      <c r="L232" s="33"/>
      <c r="M232" s="149" t="s">
        <v>1</v>
      </c>
      <c r="N232" s="150" t="s">
        <v>41</v>
      </c>
      <c r="O232" s="58"/>
      <c r="P232" s="151">
        <f>O232*H232</f>
        <v>0</v>
      </c>
      <c r="Q232" s="151">
        <v>2.2010900000000002</v>
      </c>
      <c r="R232" s="151">
        <f>Q232*H232</f>
        <v>55.383826580000004</v>
      </c>
      <c r="S232" s="151">
        <v>0</v>
      </c>
      <c r="T232" s="152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3" t="s">
        <v>122</v>
      </c>
      <c r="AT232" s="153" t="s">
        <v>118</v>
      </c>
      <c r="AU232" s="153" t="s">
        <v>123</v>
      </c>
      <c r="AY232" s="17" t="s">
        <v>116</v>
      </c>
      <c r="BE232" s="154">
        <f>IF(N232="základná",J232,0)</f>
        <v>0</v>
      </c>
      <c r="BF232" s="154">
        <f>IF(N232="znížená",J232,0)</f>
        <v>0</v>
      </c>
      <c r="BG232" s="154">
        <f>IF(N232="zákl. prenesená",J232,0)</f>
        <v>0</v>
      </c>
      <c r="BH232" s="154">
        <f>IF(N232="zníž. prenesená",J232,0)</f>
        <v>0</v>
      </c>
      <c r="BI232" s="154">
        <f>IF(N232="nulová",J232,0)</f>
        <v>0</v>
      </c>
      <c r="BJ232" s="17" t="s">
        <v>123</v>
      </c>
      <c r="BK232" s="154">
        <f>ROUND(I232*H232,2)</f>
        <v>0</v>
      </c>
      <c r="BL232" s="17" t="s">
        <v>122</v>
      </c>
      <c r="BM232" s="153" t="s">
        <v>337</v>
      </c>
    </row>
    <row r="233" spans="1:65" s="13" customFormat="1">
      <c r="B233" s="155"/>
      <c r="D233" s="156" t="s">
        <v>131</v>
      </c>
      <c r="E233" s="157" t="s">
        <v>1</v>
      </c>
      <c r="F233" s="158" t="s">
        <v>338</v>
      </c>
      <c r="H233" s="159">
        <v>25.161999999999999</v>
      </c>
      <c r="I233" s="160"/>
      <c r="L233" s="155"/>
      <c r="M233" s="161"/>
      <c r="N233" s="162"/>
      <c r="O233" s="162"/>
      <c r="P233" s="162"/>
      <c r="Q233" s="162"/>
      <c r="R233" s="162"/>
      <c r="S233" s="162"/>
      <c r="T233" s="163"/>
      <c r="AT233" s="157" t="s">
        <v>131</v>
      </c>
      <c r="AU233" s="157" t="s">
        <v>123</v>
      </c>
      <c r="AV233" s="13" t="s">
        <v>123</v>
      </c>
      <c r="AW233" s="13" t="s">
        <v>32</v>
      </c>
      <c r="AX233" s="13" t="s">
        <v>83</v>
      </c>
      <c r="AY233" s="157" t="s">
        <v>116</v>
      </c>
    </row>
    <row r="234" spans="1:65" s="2" customFormat="1" ht="21.75" customHeight="1">
      <c r="A234" s="32"/>
      <c r="B234" s="140"/>
      <c r="C234" s="141" t="s">
        <v>262</v>
      </c>
      <c r="D234" s="141" t="s">
        <v>118</v>
      </c>
      <c r="E234" s="142" t="s">
        <v>339</v>
      </c>
      <c r="F234" s="143" t="s">
        <v>340</v>
      </c>
      <c r="G234" s="144" t="s">
        <v>154</v>
      </c>
      <c r="H234" s="145">
        <v>30.38</v>
      </c>
      <c r="I234" s="146"/>
      <c r="J234" s="147">
        <f t="shared" ref="J234:J239" si="20">ROUND(I234*H234,2)</f>
        <v>0</v>
      </c>
      <c r="K234" s="148"/>
      <c r="L234" s="33"/>
      <c r="M234" s="149" t="s">
        <v>1</v>
      </c>
      <c r="N234" s="150" t="s">
        <v>41</v>
      </c>
      <c r="O234" s="58"/>
      <c r="P234" s="151">
        <f t="shared" ref="P234:P239" si="21">O234*H234</f>
        <v>0</v>
      </c>
      <c r="Q234" s="151">
        <v>0</v>
      </c>
      <c r="R234" s="151">
        <f t="shared" ref="R234:R239" si="22">Q234*H234</f>
        <v>0</v>
      </c>
      <c r="S234" s="151">
        <v>0</v>
      </c>
      <c r="T234" s="152">
        <f t="shared" ref="T234:T239" si="23"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3" t="s">
        <v>122</v>
      </c>
      <c r="AT234" s="153" t="s">
        <v>118</v>
      </c>
      <c r="AU234" s="153" t="s">
        <v>123</v>
      </c>
      <c r="AY234" s="17" t="s">
        <v>116</v>
      </c>
      <c r="BE234" s="154">
        <f t="shared" ref="BE234:BE239" si="24">IF(N234="základná",J234,0)</f>
        <v>0</v>
      </c>
      <c r="BF234" s="154">
        <f t="shared" ref="BF234:BF239" si="25">IF(N234="znížená",J234,0)</f>
        <v>0</v>
      </c>
      <c r="BG234" s="154">
        <f t="shared" ref="BG234:BG239" si="26">IF(N234="zákl. prenesená",J234,0)</f>
        <v>0</v>
      </c>
      <c r="BH234" s="154">
        <f t="shared" ref="BH234:BH239" si="27">IF(N234="zníž. prenesená",J234,0)</f>
        <v>0</v>
      </c>
      <c r="BI234" s="154">
        <f t="shared" ref="BI234:BI239" si="28">IF(N234="nulová",J234,0)</f>
        <v>0</v>
      </c>
      <c r="BJ234" s="17" t="s">
        <v>123</v>
      </c>
      <c r="BK234" s="154">
        <f t="shared" ref="BK234:BK239" si="29">ROUND(I234*H234,2)</f>
        <v>0</v>
      </c>
      <c r="BL234" s="17" t="s">
        <v>122</v>
      </c>
      <c r="BM234" s="153" t="s">
        <v>341</v>
      </c>
    </row>
    <row r="235" spans="1:65" s="2" customFormat="1" ht="21.75" customHeight="1">
      <c r="A235" s="32"/>
      <c r="B235" s="140"/>
      <c r="C235" s="141" t="s">
        <v>342</v>
      </c>
      <c r="D235" s="141" t="s">
        <v>118</v>
      </c>
      <c r="E235" s="142" t="s">
        <v>343</v>
      </c>
      <c r="F235" s="143" t="s">
        <v>344</v>
      </c>
      <c r="G235" s="144" t="s">
        <v>154</v>
      </c>
      <c r="H235" s="145">
        <v>19.5</v>
      </c>
      <c r="I235" s="146"/>
      <c r="J235" s="147">
        <f t="shared" si="20"/>
        <v>0</v>
      </c>
      <c r="K235" s="148"/>
      <c r="L235" s="33"/>
      <c r="M235" s="149" t="s">
        <v>1</v>
      </c>
      <c r="N235" s="150" t="s">
        <v>41</v>
      </c>
      <c r="O235" s="58"/>
      <c r="P235" s="151">
        <f t="shared" si="21"/>
        <v>0</v>
      </c>
      <c r="Q235" s="151">
        <v>0</v>
      </c>
      <c r="R235" s="151">
        <f t="shared" si="22"/>
        <v>0</v>
      </c>
      <c r="S235" s="151">
        <v>0</v>
      </c>
      <c r="T235" s="152">
        <f t="shared" si="2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53" t="s">
        <v>122</v>
      </c>
      <c r="AT235" s="153" t="s">
        <v>118</v>
      </c>
      <c r="AU235" s="153" t="s">
        <v>123</v>
      </c>
      <c r="AY235" s="17" t="s">
        <v>116</v>
      </c>
      <c r="BE235" s="154">
        <f t="shared" si="24"/>
        <v>0</v>
      </c>
      <c r="BF235" s="154">
        <f t="shared" si="25"/>
        <v>0</v>
      </c>
      <c r="BG235" s="154">
        <f t="shared" si="26"/>
        <v>0</v>
      </c>
      <c r="BH235" s="154">
        <f t="shared" si="27"/>
        <v>0</v>
      </c>
      <c r="BI235" s="154">
        <f t="shared" si="28"/>
        <v>0</v>
      </c>
      <c r="BJ235" s="17" t="s">
        <v>123</v>
      </c>
      <c r="BK235" s="154">
        <f t="shared" si="29"/>
        <v>0</v>
      </c>
      <c r="BL235" s="17" t="s">
        <v>122</v>
      </c>
      <c r="BM235" s="153" t="s">
        <v>345</v>
      </c>
    </row>
    <row r="236" spans="1:65" s="2" customFormat="1" ht="21.75" customHeight="1">
      <c r="A236" s="32"/>
      <c r="B236" s="140"/>
      <c r="C236" s="141" t="s">
        <v>266</v>
      </c>
      <c r="D236" s="141" t="s">
        <v>118</v>
      </c>
      <c r="E236" s="142" t="s">
        <v>346</v>
      </c>
      <c r="F236" s="143" t="s">
        <v>347</v>
      </c>
      <c r="G236" s="144" t="s">
        <v>154</v>
      </c>
      <c r="H236" s="145">
        <v>30.38</v>
      </c>
      <c r="I236" s="146"/>
      <c r="J236" s="147">
        <f t="shared" si="20"/>
        <v>0</v>
      </c>
      <c r="K236" s="148"/>
      <c r="L236" s="33"/>
      <c r="M236" s="149" t="s">
        <v>1</v>
      </c>
      <c r="N236" s="150" t="s">
        <v>41</v>
      </c>
      <c r="O236" s="58"/>
      <c r="P236" s="151">
        <f t="shared" si="21"/>
        <v>0</v>
      </c>
      <c r="Q236" s="151">
        <v>0</v>
      </c>
      <c r="R236" s="151">
        <f t="shared" si="22"/>
        <v>0</v>
      </c>
      <c r="S236" s="151">
        <v>0</v>
      </c>
      <c r="T236" s="152">
        <f t="shared" si="2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3" t="s">
        <v>122</v>
      </c>
      <c r="AT236" s="153" t="s">
        <v>118</v>
      </c>
      <c r="AU236" s="153" t="s">
        <v>123</v>
      </c>
      <c r="AY236" s="17" t="s">
        <v>116</v>
      </c>
      <c r="BE236" s="154">
        <f t="shared" si="24"/>
        <v>0</v>
      </c>
      <c r="BF236" s="154">
        <f t="shared" si="25"/>
        <v>0</v>
      </c>
      <c r="BG236" s="154">
        <f t="shared" si="26"/>
        <v>0</v>
      </c>
      <c r="BH236" s="154">
        <f t="shared" si="27"/>
        <v>0</v>
      </c>
      <c r="BI236" s="154">
        <f t="shared" si="28"/>
        <v>0</v>
      </c>
      <c r="BJ236" s="17" t="s">
        <v>123</v>
      </c>
      <c r="BK236" s="154">
        <f t="shared" si="29"/>
        <v>0</v>
      </c>
      <c r="BL236" s="17" t="s">
        <v>122</v>
      </c>
      <c r="BM236" s="153" t="s">
        <v>348</v>
      </c>
    </row>
    <row r="237" spans="1:65" s="2" customFormat="1" ht="21.75" customHeight="1">
      <c r="A237" s="32"/>
      <c r="B237" s="140"/>
      <c r="C237" s="141" t="s">
        <v>349</v>
      </c>
      <c r="D237" s="141" t="s">
        <v>118</v>
      </c>
      <c r="E237" s="142" t="s">
        <v>350</v>
      </c>
      <c r="F237" s="143" t="s">
        <v>351</v>
      </c>
      <c r="G237" s="144" t="s">
        <v>154</v>
      </c>
      <c r="H237" s="145">
        <v>19.5</v>
      </c>
      <c r="I237" s="146"/>
      <c r="J237" s="147">
        <f t="shared" si="20"/>
        <v>0</v>
      </c>
      <c r="K237" s="148"/>
      <c r="L237" s="33"/>
      <c r="M237" s="149" t="s">
        <v>1</v>
      </c>
      <c r="N237" s="150" t="s">
        <v>41</v>
      </c>
      <c r="O237" s="58"/>
      <c r="P237" s="151">
        <f t="shared" si="21"/>
        <v>0</v>
      </c>
      <c r="Q237" s="151">
        <v>0</v>
      </c>
      <c r="R237" s="151">
        <f t="shared" si="22"/>
        <v>0</v>
      </c>
      <c r="S237" s="151">
        <v>0</v>
      </c>
      <c r="T237" s="152">
        <f t="shared" si="2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3" t="s">
        <v>122</v>
      </c>
      <c r="AT237" s="153" t="s">
        <v>118</v>
      </c>
      <c r="AU237" s="153" t="s">
        <v>123</v>
      </c>
      <c r="AY237" s="17" t="s">
        <v>116</v>
      </c>
      <c r="BE237" s="154">
        <f t="shared" si="24"/>
        <v>0</v>
      </c>
      <c r="BF237" s="154">
        <f t="shared" si="25"/>
        <v>0</v>
      </c>
      <c r="BG237" s="154">
        <f t="shared" si="26"/>
        <v>0</v>
      </c>
      <c r="BH237" s="154">
        <f t="shared" si="27"/>
        <v>0</v>
      </c>
      <c r="BI237" s="154">
        <f t="shared" si="28"/>
        <v>0</v>
      </c>
      <c r="BJ237" s="17" t="s">
        <v>123</v>
      </c>
      <c r="BK237" s="154">
        <f t="shared" si="29"/>
        <v>0</v>
      </c>
      <c r="BL237" s="17" t="s">
        <v>122</v>
      </c>
      <c r="BM237" s="153" t="s">
        <v>352</v>
      </c>
    </row>
    <row r="238" spans="1:65" s="2" customFormat="1" ht="33" customHeight="1">
      <c r="A238" s="32"/>
      <c r="B238" s="140"/>
      <c r="C238" s="141" t="s">
        <v>270</v>
      </c>
      <c r="D238" s="141" t="s">
        <v>118</v>
      </c>
      <c r="E238" s="142" t="s">
        <v>353</v>
      </c>
      <c r="F238" s="143" t="s">
        <v>354</v>
      </c>
      <c r="G238" s="144" t="s">
        <v>121</v>
      </c>
      <c r="H238" s="145">
        <v>14</v>
      </c>
      <c r="I238" s="146"/>
      <c r="J238" s="147">
        <f t="shared" si="20"/>
        <v>0</v>
      </c>
      <c r="K238" s="148"/>
      <c r="L238" s="33"/>
      <c r="M238" s="149" t="s">
        <v>1</v>
      </c>
      <c r="N238" s="150" t="s">
        <v>41</v>
      </c>
      <c r="O238" s="58"/>
      <c r="P238" s="151">
        <f t="shared" si="21"/>
        <v>0</v>
      </c>
      <c r="Q238" s="151">
        <v>1.6167899999999999</v>
      </c>
      <c r="R238" s="151">
        <f t="shared" si="22"/>
        <v>22.635059999999999</v>
      </c>
      <c r="S238" s="151">
        <v>0</v>
      </c>
      <c r="T238" s="152">
        <f t="shared" si="2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3" t="s">
        <v>122</v>
      </c>
      <c r="AT238" s="153" t="s">
        <v>118</v>
      </c>
      <c r="AU238" s="153" t="s">
        <v>123</v>
      </c>
      <c r="AY238" s="17" t="s">
        <v>116</v>
      </c>
      <c r="BE238" s="154">
        <f t="shared" si="24"/>
        <v>0</v>
      </c>
      <c r="BF238" s="154">
        <f t="shared" si="25"/>
        <v>0</v>
      </c>
      <c r="BG238" s="154">
        <f t="shared" si="26"/>
        <v>0</v>
      </c>
      <c r="BH238" s="154">
        <f t="shared" si="27"/>
        <v>0</v>
      </c>
      <c r="BI238" s="154">
        <f t="shared" si="28"/>
        <v>0</v>
      </c>
      <c r="BJ238" s="17" t="s">
        <v>123</v>
      </c>
      <c r="BK238" s="154">
        <f t="shared" si="29"/>
        <v>0</v>
      </c>
      <c r="BL238" s="17" t="s">
        <v>122</v>
      </c>
      <c r="BM238" s="153" t="s">
        <v>355</v>
      </c>
    </row>
    <row r="239" spans="1:65" s="2" customFormat="1" ht="33" customHeight="1">
      <c r="A239" s="32"/>
      <c r="B239" s="140"/>
      <c r="C239" s="141" t="s">
        <v>356</v>
      </c>
      <c r="D239" s="141" t="s">
        <v>118</v>
      </c>
      <c r="E239" s="142" t="s">
        <v>357</v>
      </c>
      <c r="F239" s="143" t="s">
        <v>358</v>
      </c>
      <c r="G239" s="144" t="s">
        <v>126</v>
      </c>
      <c r="H239" s="145">
        <v>4022.067</v>
      </c>
      <c r="I239" s="146"/>
      <c r="J239" s="147">
        <f t="shared" si="20"/>
        <v>0</v>
      </c>
      <c r="K239" s="148"/>
      <c r="L239" s="33"/>
      <c r="M239" s="149" t="s">
        <v>1</v>
      </c>
      <c r="N239" s="150" t="s">
        <v>41</v>
      </c>
      <c r="O239" s="58"/>
      <c r="P239" s="151">
        <f t="shared" si="21"/>
        <v>0</v>
      </c>
      <c r="Q239" s="151">
        <v>0</v>
      </c>
      <c r="R239" s="151">
        <f t="shared" si="22"/>
        <v>0</v>
      </c>
      <c r="S239" s="151">
        <v>0</v>
      </c>
      <c r="T239" s="152">
        <f t="shared" si="2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3" t="s">
        <v>122</v>
      </c>
      <c r="AT239" s="153" t="s">
        <v>118</v>
      </c>
      <c r="AU239" s="153" t="s">
        <v>123</v>
      </c>
      <c r="AY239" s="17" t="s">
        <v>116</v>
      </c>
      <c r="BE239" s="154">
        <f t="shared" si="24"/>
        <v>0</v>
      </c>
      <c r="BF239" s="154">
        <f t="shared" si="25"/>
        <v>0</v>
      </c>
      <c r="BG239" s="154">
        <f t="shared" si="26"/>
        <v>0</v>
      </c>
      <c r="BH239" s="154">
        <f t="shared" si="27"/>
        <v>0</v>
      </c>
      <c r="BI239" s="154">
        <f t="shared" si="28"/>
        <v>0</v>
      </c>
      <c r="BJ239" s="17" t="s">
        <v>123</v>
      </c>
      <c r="BK239" s="154">
        <f t="shared" si="29"/>
        <v>0</v>
      </c>
      <c r="BL239" s="17" t="s">
        <v>122</v>
      </c>
      <c r="BM239" s="153" t="s">
        <v>359</v>
      </c>
    </row>
    <row r="240" spans="1:65" s="14" customFormat="1">
      <c r="B240" s="164"/>
      <c r="D240" s="156" t="s">
        <v>131</v>
      </c>
      <c r="E240" s="165" t="s">
        <v>1</v>
      </c>
      <c r="F240" s="166" t="s">
        <v>360</v>
      </c>
      <c r="H240" s="165" t="s">
        <v>1</v>
      </c>
      <c r="I240" s="167"/>
      <c r="L240" s="164"/>
      <c r="M240" s="168"/>
      <c r="N240" s="169"/>
      <c r="O240" s="169"/>
      <c r="P240" s="169"/>
      <c r="Q240" s="169"/>
      <c r="R240" s="169"/>
      <c r="S240" s="169"/>
      <c r="T240" s="170"/>
      <c r="AT240" s="165" t="s">
        <v>131</v>
      </c>
      <c r="AU240" s="165" t="s">
        <v>123</v>
      </c>
      <c r="AV240" s="14" t="s">
        <v>83</v>
      </c>
      <c r="AW240" s="14" t="s">
        <v>32</v>
      </c>
      <c r="AX240" s="14" t="s">
        <v>75</v>
      </c>
      <c r="AY240" s="165" t="s">
        <v>116</v>
      </c>
    </row>
    <row r="241" spans="1:65" s="13" customFormat="1">
      <c r="B241" s="155"/>
      <c r="D241" s="156" t="s">
        <v>131</v>
      </c>
      <c r="E241" s="157" t="s">
        <v>1</v>
      </c>
      <c r="F241" s="158" t="s">
        <v>361</v>
      </c>
      <c r="H241" s="159">
        <v>4022.067</v>
      </c>
      <c r="I241" s="160"/>
      <c r="L241" s="155"/>
      <c r="M241" s="161"/>
      <c r="N241" s="162"/>
      <c r="O241" s="162"/>
      <c r="P241" s="162"/>
      <c r="Q241" s="162"/>
      <c r="R241" s="162"/>
      <c r="S241" s="162"/>
      <c r="T241" s="163"/>
      <c r="AT241" s="157" t="s">
        <v>131</v>
      </c>
      <c r="AU241" s="157" t="s">
        <v>123</v>
      </c>
      <c r="AV241" s="13" t="s">
        <v>123</v>
      </c>
      <c r="AW241" s="13" t="s">
        <v>32</v>
      </c>
      <c r="AX241" s="13" t="s">
        <v>83</v>
      </c>
      <c r="AY241" s="157" t="s">
        <v>116</v>
      </c>
    </row>
    <row r="242" spans="1:65" s="2" customFormat="1" ht="33" customHeight="1">
      <c r="A242" s="32"/>
      <c r="B242" s="140"/>
      <c r="C242" s="141" t="s">
        <v>274</v>
      </c>
      <c r="D242" s="141" t="s">
        <v>118</v>
      </c>
      <c r="E242" s="142" t="s">
        <v>362</v>
      </c>
      <c r="F242" s="143" t="s">
        <v>363</v>
      </c>
      <c r="G242" s="144" t="s">
        <v>182</v>
      </c>
      <c r="H242" s="145">
        <v>1</v>
      </c>
      <c r="I242" s="146"/>
      <c r="J242" s="147">
        <f>ROUND(I242*H242,2)</f>
        <v>0</v>
      </c>
      <c r="K242" s="148"/>
      <c r="L242" s="33"/>
      <c r="M242" s="149" t="s">
        <v>1</v>
      </c>
      <c r="N242" s="150" t="s">
        <v>41</v>
      </c>
      <c r="O242" s="58"/>
      <c r="P242" s="151">
        <f>O242*H242</f>
        <v>0</v>
      </c>
      <c r="Q242" s="151">
        <v>0</v>
      </c>
      <c r="R242" s="151">
        <f>Q242*H242</f>
        <v>0</v>
      </c>
      <c r="S242" s="151">
        <v>2.2000000000000002</v>
      </c>
      <c r="T242" s="152">
        <f>S242*H242</f>
        <v>2.2000000000000002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3" t="s">
        <v>122</v>
      </c>
      <c r="AT242" s="153" t="s">
        <v>118</v>
      </c>
      <c r="AU242" s="153" t="s">
        <v>123</v>
      </c>
      <c r="AY242" s="17" t="s">
        <v>116</v>
      </c>
      <c r="BE242" s="154">
        <f>IF(N242="základná",J242,0)</f>
        <v>0</v>
      </c>
      <c r="BF242" s="154">
        <f>IF(N242="znížená",J242,0)</f>
        <v>0</v>
      </c>
      <c r="BG242" s="154">
        <f>IF(N242="zákl. prenesená",J242,0)</f>
        <v>0</v>
      </c>
      <c r="BH242" s="154">
        <f>IF(N242="zníž. prenesená",J242,0)</f>
        <v>0</v>
      </c>
      <c r="BI242" s="154">
        <f>IF(N242="nulová",J242,0)</f>
        <v>0</v>
      </c>
      <c r="BJ242" s="17" t="s">
        <v>123</v>
      </c>
      <c r="BK242" s="154">
        <f>ROUND(I242*H242,2)</f>
        <v>0</v>
      </c>
      <c r="BL242" s="17" t="s">
        <v>122</v>
      </c>
      <c r="BM242" s="153" t="s">
        <v>364</v>
      </c>
    </row>
    <row r="243" spans="1:65" s="2" customFormat="1" ht="33" customHeight="1">
      <c r="A243" s="32"/>
      <c r="B243" s="140"/>
      <c r="C243" s="141" t="s">
        <v>365</v>
      </c>
      <c r="D243" s="141" t="s">
        <v>118</v>
      </c>
      <c r="E243" s="142" t="s">
        <v>366</v>
      </c>
      <c r="F243" s="143" t="s">
        <v>367</v>
      </c>
      <c r="G243" s="144" t="s">
        <v>121</v>
      </c>
      <c r="H243" s="145">
        <v>1</v>
      </c>
      <c r="I243" s="146"/>
      <c r="J243" s="147">
        <f>ROUND(I243*H243,2)</f>
        <v>0</v>
      </c>
      <c r="K243" s="148"/>
      <c r="L243" s="33"/>
      <c r="M243" s="149" t="s">
        <v>1</v>
      </c>
      <c r="N243" s="150" t="s">
        <v>41</v>
      </c>
      <c r="O243" s="58"/>
      <c r="P243" s="151">
        <f>O243*H243</f>
        <v>0</v>
      </c>
      <c r="Q243" s="151">
        <v>0</v>
      </c>
      <c r="R243" s="151">
        <f>Q243*H243</f>
        <v>0</v>
      </c>
      <c r="S243" s="151">
        <v>8.9999999999999993E-3</v>
      </c>
      <c r="T243" s="152">
        <f>S243*H243</f>
        <v>8.9999999999999993E-3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3" t="s">
        <v>122</v>
      </c>
      <c r="AT243" s="153" t="s">
        <v>118</v>
      </c>
      <c r="AU243" s="153" t="s">
        <v>123</v>
      </c>
      <c r="AY243" s="17" t="s">
        <v>116</v>
      </c>
      <c r="BE243" s="154">
        <f>IF(N243="základná",J243,0)</f>
        <v>0</v>
      </c>
      <c r="BF243" s="154">
        <f>IF(N243="znížená",J243,0)</f>
        <v>0</v>
      </c>
      <c r="BG243" s="154">
        <f>IF(N243="zákl. prenesená",J243,0)</f>
        <v>0</v>
      </c>
      <c r="BH243" s="154">
        <f>IF(N243="zníž. prenesená",J243,0)</f>
        <v>0</v>
      </c>
      <c r="BI243" s="154">
        <f>IF(N243="nulová",J243,0)</f>
        <v>0</v>
      </c>
      <c r="BJ243" s="17" t="s">
        <v>123</v>
      </c>
      <c r="BK243" s="154">
        <f>ROUND(I243*H243,2)</f>
        <v>0</v>
      </c>
      <c r="BL243" s="17" t="s">
        <v>122</v>
      </c>
      <c r="BM243" s="153" t="s">
        <v>368</v>
      </c>
    </row>
    <row r="244" spans="1:65" s="2" customFormat="1" ht="21.75" customHeight="1">
      <c r="A244" s="32"/>
      <c r="B244" s="140"/>
      <c r="C244" s="141" t="s">
        <v>277</v>
      </c>
      <c r="D244" s="141" t="s">
        <v>118</v>
      </c>
      <c r="E244" s="142" t="s">
        <v>369</v>
      </c>
      <c r="F244" s="143" t="s">
        <v>370</v>
      </c>
      <c r="G244" s="144" t="s">
        <v>121</v>
      </c>
      <c r="H244" s="145">
        <v>13</v>
      </c>
      <c r="I244" s="146"/>
      <c r="J244" s="147">
        <f>ROUND(I244*H244,2)</f>
        <v>0</v>
      </c>
      <c r="K244" s="148"/>
      <c r="L244" s="33"/>
      <c r="M244" s="149" t="s">
        <v>1</v>
      </c>
      <c r="N244" s="150" t="s">
        <v>41</v>
      </c>
      <c r="O244" s="58"/>
      <c r="P244" s="151">
        <f>O244*H244</f>
        <v>0</v>
      </c>
      <c r="Q244" s="151">
        <v>0</v>
      </c>
      <c r="R244" s="151">
        <f>Q244*H244</f>
        <v>0</v>
      </c>
      <c r="S244" s="151">
        <v>4.3999999999999997E-2</v>
      </c>
      <c r="T244" s="152">
        <f>S244*H244</f>
        <v>0.57199999999999995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3" t="s">
        <v>122</v>
      </c>
      <c r="AT244" s="153" t="s">
        <v>118</v>
      </c>
      <c r="AU244" s="153" t="s">
        <v>123</v>
      </c>
      <c r="AY244" s="17" t="s">
        <v>116</v>
      </c>
      <c r="BE244" s="154">
        <f>IF(N244="základná",J244,0)</f>
        <v>0</v>
      </c>
      <c r="BF244" s="154">
        <f>IF(N244="znížená",J244,0)</f>
        <v>0</v>
      </c>
      <c r="BG244" s="154">
        <f>IF(N244="zákl. prenesená",J244,0)</f>
        <v>0</v>
      </c>
      <c r="BH244" s="154">
        <f>IF(N244="zníž. prenesená",J244,0)</f>
        <v>0</v>
      </c>
      <c r="BI244" s="154">
        <f>IF(N244="nulová",J244,0)</f>
        <v>0</v>
      </c>
      <c r="BJ244" s="17" t="s">
        <v>123</v>
      </c>
      <c r="BK244" s="154">
        <f>ROUND(I244*H244,2)</f>
        <v>0</v>
      </c>
      <c r="BL244" s="17" t="s">
        <v>122</v>
      </c>
      <c r="BM244" s="153" t="s">
        <v>371</v>
      </c>
    </row>
    <row r="245" spans="1:65" s="2" customFormat="1" ht="21.75" customHeight="1">
      <c r="A245" s="32"/>
      <c r="B245" s="140"/>
      <c r="C245" s="141" t="s">
        <v>372</v>
      </c>
      <c r="D245" s="141" t="s">
        <v>118</v>
      </c>
      <c r="E245" s="142" t="s">
        <v>373</v>
      </c>
      <c r="F245" s="143" t="s">
        <v>374</v>
      </c>
      <c r="G245" s="144" t="s">
        <v>192</v>
      </c>
      <c r="H245" s="145">
        <v>1022.422</v>
      </c>
      <c r="I245" s="146"/>
      <c r="J245" s="147">
        <f>ROUND(I245*H245,2)</f>
        <v>0</v>
      </c>
      <c r="K245" s="148"/>
      <c r="L245" s="33"/>
      <c r="M245" s="149" t="s">
        <v>1</v>
      </c>
      <c r="N245" s="150" t="s">
        <v>41</v>
      </c>
      <c r="O245" s="58"/>
      <c r="P245" s="151">
        <f>O245*H245</f>
        <v>0</v>
      </c>
      <c r="Q245" s="151">
        <v>0</v>
      </c>
      <c r="R245" s="151">
        <f>Q245*H245</f>
        <v>0</v>
      </c>
      <c r="S245" s="151">
        <v>0</v>
      </c>
      <c r="T245" s="152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3" t="s">
        <v>122</v>
      </c>
      <c r="AT245" s="153" t="s">
        <v>118</v>
      </c>
      <c r="AU245" s="153" t="s">
        <v>123</v>
      </c>
      <c r="AY245" s="17" t="s">
        <v>116</v>
      </c>
      <c r="BE245" s="154">
        <f>IF(N245="základná",J245,0)</f>
        <v>0</v>
      </c>
      <c r="BF245" s="154">
        <f>IF(N245="znížená",J245,0)</f>
        <v>0</v>
      </c>
      <c r="BG245" s="154">
        <f>IF(N245="zákl. prenesená",J245,0)</f>
        <v>0</v>
      </c>
      <c r="BH245" s="154">
        <f>IF(N245="zníž. prenesená",J245,0)</f>
        <v>0</v>
      </c>
      <c r="BI245" s="154">
        <f>IF(N245="nulová",J245,0)</f>
        <v>0</v>
      </c>
      <c r="BJ245" s="17" t="s">
        <v>123</v>
      </c>
      <c r="BK245" s="154">
        <f>ROUND(I245*H245,2)</f>
        <v>0</v>
      </c>
      <c r="BL245" s="17" t="s">
        <v>122</v>
      </c>
      <c r="BM245" s="153" t="s">
        <v>375</v>
      </c>
    </row>
    <row r="246" spans="1:65" s="2" customFormat="1" ht="21.75" customHeight="1">
      <c r="A246" s="32"/>
      <c r="B246" s="140"/>
      <c r="C246" s="141" t="s">
        <v>281</v>
      </c>
      <c r="D246" s="141" t="s">
        <v>118</v>
      </c>
      <c r="E246" s="142" t="s">
        <v>376</v>
      </c>
      <c r="F246" s="143" t="s">
        <v>377</v>
      </c>
      <c r="G246" s="144" t="s">
        <v>192</v>
      </c>
      <c r="H246" s="145">
        <v>50098.678</v>
      </c>
      <c r="I246" s="146"/>
      <c r="J246" s="147">
        <f>ROUND(I246*H246,2)</f>
        <v>0</v>
      </c>
      <c r="K246" s="148"/>
      <c r="L246" s="33"/>
      <c r="M246" s="149" t="s">
        <v>1</v>
      </c>
      <c r="N246" s="150" t="s">
        <v>41</v>
      </c>
      <c r="O246" s="58"/>
      <c r="P246" s="151">
        <f>O246*H246</f>
        <v>0</v>
      </c>
      <c r="Q246" s="151">
        <v>0</v>
      </c>
      <c r="R246" s="151">
        <f>Q246*H246</f>
        <v>0</v>
      </c>
      <c r="S246" s="151">
        <v>0</v>
      </c>
      <c r="T246" s="152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3" t="s">
        <v>122</v>
      </c>
      <c r="AT246" s="153" t="s">
        <v>118</v>
      </c>
      <c r="AU246" s="153" t="s">
        <v>123</v>
      </c>
      <c r="AY246" s="17" t="s">
        <v>116</v>
      </c>
      <c r="BE246" s="154">
        <f>IF(N246="základná",J246,0)</f>
        <v>0</v>
      </c>
      <c r="BF246" s="154">
        <f>IF(N246="znížená",J246,0)</f>
        <v>0</v>
      </c>
      <c r="BG246" s="154">
        <f>IF(N246="zákl. prenesená",J246,0)</f>
        <v>0</v>
      </c>
      <c r="BH246" s="154">
        <f>IF(N246="zníž. prenesená",J246,0)</f>
        <v>0</v>
      </c>
      <c r="BI246" s="154">
        <f>IF(N246="nulová",J246,0)</f>
        <v>0</v>
      </c>
      <c r="BJ246" s="17" t="s">
        <v>123</v>
      </c>
      <c r="BK246" s="154">
        <f>ROUND(I246*H246,2)</f>
        <v>0</v>
      </c>
      <c r="BL246" s="17" t="s">
        <v>122</v>
      </c>
      <c r="BM246" s="153" t="s">
        <v>378</v>
      </c>
    </row>
    <row r="247" spans="1:65" s="13" customFormat="1">
      <c r="B247" s="155"/>
      <c r="D247" s="156" t="s">
        <v>131</v>
      </c>
      <c r="F247" s="158" t="s">
        <v>379</v>
      </c>
      <c r="H247" s="159">
        <v>50098.678</v>
      </c>
      <c r="I247" s="160"/>
      <c r="L247" s="155"/>
      <c r="M247" s="161"/>
      <c r="N247" s="162"/>
      <c r="O247" s="162"/>
      <c r="P247" s="162"/>
      <c r="Q247" s="162"/>
      <c r="R247" s="162"/>
      <c r="S247" s="162"/>
      <c r="T247" s="163"/>
      <c r="AT247" s="157" t="s">
        <v>131</v>
      </c>
      <c r="AU247" s="157" t="s">
        <v>123</v>
      </c>
      <c r="AV247" s="13" t="s">
        <v>123</v>
      </c>
      <c r="AW247" s="13" t="s">
        <v>3</v>
      </c>
      <c r="AX247" s="13" t="s">
        <v>83</v>
      </c>
      <c r="AY247" s="157" t="s">
        <v>116</v>
      </c>
    </row>
    <row r="248" spans="1:65" s="2" customFormat="1" ht="21.75" customHeight="1">
      <c r="A248" s="32"/>
      <c r="B248" s="140"/>
      <c r="C248" s="141" t="s">
        <v>380</v>
      </c>
      <c r="D248" s="141" t="s">
        <v>118</v>
      </c>
      <c r="E248" s="142" t="s">
        <v>381</v>
      </c>
      <c r="F248" s="143" t="s">
        <v>382</v>
      </c>
      <c r="G248" s="144" t="s">
        <v>192</v>
      </c>
      <c r="H248" s="145">
        <v>1022.422</v>
      </c>
      <c r="I248" s="146"/>
      <c r="J248" s="147">
        <f>ROUND(I248*H248,2)</f>
        <v>0</v>
      </c>
      <c r="K248" s="148"/>
      <c r="L248" s="33"/>
      <c r="M248" s="149" t="s">
        <v>1</v>
      </c>
      <c r="N248" s="150" t="s">
        <v>41</v>
      </c>
      <c r="O248" s="58"/>
      <c r="P248" s="151">
        <f>O248*H248</f>
        <v>0</v>
      </c>
      <c r="Q248" s="151">
        <v>0</v>
      </c>
      <c r="R248" s="151">
        <f>Q248*H248</f>
        <v>0</v>
      </c>
      <c r="S248" s="151">
        <v>0</v>
      </c>
      <c r="T248" s="152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53" t="s">
        <v>122</v>
      </c>
      <c r="AT248" s="153" t="s">
        <v>118</v>
      </c>
      <c r="AU248" s="153" t="s">
        <v>123</v>
      </c>
      <c r="AY248" s="17" t="s">
        <v>116</v>
      </c>
      <c r="BE248" s="154">
        <f>IF(N248="základná",J248,0)</f>
        <v>0</v>
      </c>
      <c r="BF248" s="154">
        <f>IF(N248="znížená",J248,0)</f>
        <v>0</v>
      </c>
      <c r="BG248" s="154">
        <f>IF(N248="zákl. prenesená",J248,0)</f>
        <v>0</v>
      </c>
      <c r="BH248" s="154">
        <f>IF(N248="zníž. prenesená",J248,0)</f>
        <v>0</v>
      </c>
      <c r="BI248" s="154">
        <f>IF(N248="nulová",J248,0)</f>
        <v>0</v>
      </c>
      <c r="BJ248" s="17" t="s">
        <v>123</v>
      </c>
      <c r="BK248" s="154">
        <f>ROUND(I248*H248,2)</f>
        <v>0</v>
      </c>
      <c r="BL248" s="17" t="s">
        <v>122</v>
      </c>
      <c r="BM248" s="153" t="s">
        <v>383</v>
      </c>
    </row>
    <row r="249" spans="1:65" s="2" customFormat="1" ht="16.5" customHeight="1">
      <c r="A249" s="32"/>
      <c r="B249" s="140"/>
      <c r="C249" s="141" t="s">
        <v>284</v>
      </c>
      <c r="D249" s="141" t="s">
        <v>118</v>
      </c>
      <c r="E249" s="142" t="s">
        <v>384</v>
      </c>
      <c r="F249" s="143" t="s">
        <v>191</v>
      </c>
      <c r="G249" s="144" t="s">
        <v>192</v>
      </c>
      <c r="H249" s="145">
        <v>1022.422</v>
      </c>
      <c r="I249" s="146"/>
      <c r="J249" s="147">
        <f>ROUND(I249*H249,2)</f>
        <v>0</v>
      </c>
      <c r="K249" s="148"/>
      <c r="L249" s="33"/>
      <c r="M249" s="149" t="s">
        <v>1</v>
      </c>
      <c r="N249" s="150" t="s">
        <v>41</v>
      </c>
      <c r="O249" s="58"/>
      <c r="P249" s="151">
        <f>O249*H249</f>
        <v>0</v>
      </c>
      <c r="Q249" s="151">
        <v>0</v>
      </c>
      <c r="R249" s="151">
        <f>Q249*H249</f>
        <v>0</v>
      </c>
      <c r="S249" s="151">
        <v>0</v>
      </c>
      <c r="T249" s="152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3" t="s">
        <v>122</v>
      </c>
      <c r="AT249" s="153" t="s">
        <v>118</v>
      </c>
      <c r="AU249" s="153" t="s">
        <v>123</v>
      </c>
      <c r="AY249" s="17" t="s">
        <v>116</v>
      </c>
      <c r="BE249" s="154">
        <f>IF(N249="základná",J249,0)</f>
        <v>0</v>
      </c>
      <c r="BF249" s="154">
        <f>IF(N249="znížená",J249,0)</f>
        <v>0</v>
      </c>
      <c r="BG249" s="154">
        <f>IF(N249="zákl. prenesená",J249,0)</f>
        <v>0</v>
      </c>
      <c r="BH249" s="154">
        <f>IF(N249="zníž. prenesená",J249,0)</f>
        <v>0</v>
      </c>
      <c r="BI249" s="154">
        <f>IF(N249="nulová",J249,0)</f>
        <v>0</v>
      </c>
      <c r="BJ249" s="17" t="s">
        <v>123</v>
      </c>
      <c r="BK249" s="154">
        <f>ROUND(I249*H249,2)</f>
        <v>0</v>
      </c>
      <c r="BL249" s="17" t="s">
        <v>122</v>
      </c>
      <c r="BM249" s="153" t="s">
        <v>385</v>
      </c>
    </row>
    <row r="250" spans="1:65" s="12" customFormat="1" ht="22.9" customHeight="1">
      <c r="B250" s="127"/>
      <c r="D250" s="128" t="s">
        <v>74</v>
      </c>
      <c r="E250" s="138" t="s">
        <v>386</v>
      </c>
      <c r="F250" s="138" t="s">
        <v>387</v>
      </c>
      <c r="I250" s="130"/>
      <c r="J250" s="139">
        <f>BK250</f>
        <v>0</v>
      </c>
      <c r="L250" s="127"/>
      <c r="M250" s="132"/>
      <c r="N250" s="133"/>
      <c r="O250" s="133"/>
      <c r="P250" s="134">
        <f>P251</f>
        <v>0</v>
      </c>
      <c r="Q250" s="133"/>
      <c r="R250" s="134">
        <f>R251</f>
        <v>0</v>
      </c>
      <c r="S250" s="133"/>
      <c r="T250" s="135">
        <f>T251</f>
        <v>0</v>
      </c>
      <c r="AR250" s="128" t="s">
        <v>83</v>
      </c>
      <c r="AT250" s="136" t="s">
        <v>74</v>
      </c>
      <c r="AU250" s="136" t="s">
        <v>83</v>
      </c>
      <c r="AY250" s="128" t="s">
        <v>116</v>
      </c>
      <c r="BK250" s="137">
        <f>BK251</f>
        <v>0</v>
      </c>
    </row>
    <row r="251" spans="1:65" s="2" customFormat="1" ht="33" customHeight="1">
      <c r="A251" s="32"/>
      <c r="B251" s="140"/>
      <c r="C251" s="141" t="s">
        <v>388</v>
      </c>
      <c r="D251" s="141" t="s">
        <v>118</v>
      </c>
      <c r="E251" s="142" t="s">
        <v>389</v>
      </c>
      <c r="F251" s="143" t="s">
        <v>390</v>
      </c>
      <c r="G251" s="144" t="s">
        <v>192</v>
      </c>
      <c r="H251" s="145">
        <v>1444.502</v>
      </c>
      <c r="I251" s="146"/>
      <c r="J251" s="147">
        <f>ROUND(I251*H251,2)</f>
        <v>0</v>
      </c>
      <c r="K251" s="148"/>
      <c r="L251" s="33"/>
      <c r="M251" s="149" t="s">
        <v>1</v>
      </c>
      <c r="N251" s="150" t="s">
        <v>41</v>
      </c>
      <c r="O251" s="58"/>
      <c r="P251" s="151">
        <f>O251*H251</f>
        <v>0</v>
      </c>
      <c r="Q251" s="151">
        <v>0</v>
      </c>
      <c r="R251" s="151">
        <f>Q251*H251</f>
        <v>0</v>
      </c>
      <c r="S251" s="151">
        <v>0</v>
      </c>
      <c r="T251" s="152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53" t="s">
        <v>122</v>
      </c>
      <c r="AT251" s="153" t="s">
        <v>118</v>
      </c>
      <c r="AU251" s="153" t="s">
        <v>123</v>
      </c>
      <c r="AY251" s="17" t="s">
        <v>116</v>
      </c>
      <c r="BE251" s="154">
        <f>IF(N251="základná",J251,0)</f>
        <v>0</v>
      </c>
      <c r="BF251" s="154">
        <f>IF(N251="znížená",J251,0)</f>
        <v>0</v>
      </c>
      <c r="BG251" s="154">
        <f>IF(N251="zákl. prenesená",J251,0)</f>
        <v>0</v>
      </c>
      <c r="BH251" s="154">
        <f>IF(N251="zníž. prenesená",J251,0)</f>
        <v>0</v>
      </c>
      <c r="BI251" s="154">
        <f>IF(N251="nulová",J251,0)</f>
        <v>0</v>
      </c>
      <c r="BJ251" s="17" t="s">
        <v>123</v>
      </c>
      <c r="BK251" s="154">
        <f>ROUND(I251*H251,2)</f>
        <v>0</v>
      </c>
      <c r="BL251" s="17" t="s">
        <v>122</v>
      </c>
      <c r="BM251" s="153" t="s">
        <v>391</v>
      </c>
    </row>
    <row r="252" spans="1:65" s="12" customFormat="1" ht="25.9" customHeight="1">
      <c r="B252" s="127"/>
      <c r="D252" s="128" t="s">
        <v>74</v>
      </c>
      <c r="E252" s="129" t="s">
        <v>392</v>
      </c>
      <c r="F252" s="129" t="s">
        <v>393</v>
      </c>
      <c r="I252" s="130"/>
      <c r="J252" s="131">
        <f>BK252</f>
        <v>0</v>
      </c>
      <c r="L252" s="127"/>
      <c r="M252" s="132"/>
      <c r="N252" s="133"/>
      <c r="O252" s="133"/>
      <c r="P252" s="134">
        <f>SUM(P253:P255)</f>
        <v>0</v>
      </c>
      <c r="Q252" s="133"/>
      <c r="R252" s="134">
        <f>SUM(R253:R255)</f>
        <v>0</v>
      </c>
      <c r="S252" s="133"/>
      <c r="T252" s="135">
        <f>SUM(T253:T255)</f>
        <v>0</v>
      </c>
      <c r="AR252" s="128" t="s">
        <v>141</v>
      </c>
      <c r="AT252" s="136" t="s">
        <v>74</v>
      </c>
      <c r="AU252" s="136" t="s">
        <v>75</v>
      </c>
      <c r="AY252" s="128" t="s">
        <v>116</v>
      </c>
      <c r="BK252" s="137">
        <f>SUM(BK253:BK255)</f>
        <v>0</v>
      </c>
    </row>
    <row r="253" spans="1:65" s="2" customFormat="1" ht="16.5" customHeight="1">
      <c r="A253" s="32"/>
      <c r="B253" s="140"/>
      <c r="C253" s="141" t="s">
        <v>288</v>
      </c>
      <c r="D253" s="141" t="s">
        <v>118</v>
      </c>
      <c r="E253" s="142" t="s">
        <v>394</v>
      </c>
      <c r="F253" s="143" t="s">
        <v>395</v>
      </c>
      <c r="G253" s="144" t="s">
        <v>396</v>
      </c>
      <c r="H253" s="145">
        <v>1</v>
      </c>
      <c r="I253" s="146"/>
      <c r="J253" s="147">
        <f>ROUND(I253*H253,2)</f>
        <v>0</v>
      </c>
      <c r="K253" s="148"/>
      <c r="L253" s="33"/>
      <c r="M253" s="149" t="s">
        <v>1</v>
      </c>
      <c r="N253" s="150" t="s">
        <v>41</v>
      </c>
      <c r="O253" s="58"/>
      <c r="P253" s="151">
        <f>O253*H253</f>
        <v>0</v>
      </c>
      <c r="Q253" s="151">
        <v>0</v>
      </c>
      <c r="R253" s="151">
        <f>Q253*H253</f>
        <v>0</v>
      </c>
      <c r="S253" s="151">
        <v>0</v>
      </c>
      <c r="T253" s="152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3" t="s">
        <v>122</v>
      </c>
      <c r="AT253" s="153" t="s">
        <v>118</v>
      </c>
      <c r="AU253" s="153" t="s">
        <v>83</v>
      </c>
      <c r="AY253" s="17" t="s">
        <v>116</v>
      </c>
      <c r="BE253" s="154">
        <f>IF(N253="základná",J253,0)</f>
        <v>0</v>
      </c>
      <c r="BF253" s="154">
        <f>IF(N253="znížená",J253,0)</f>
        <v>0</v>
      </c>
      <c r="BG253" s="154">
        <f>IF(N253="zákl. prenesená",J253,0)</f>
        <v>0</v>
      </c>
      <c r="BH253" s="154">
        <f>IF(N253="zníž. prenesená",J253,0)</f>
        <v>0</v>
      </c>
      <c r="BI253" s="154">
        <f>IF(N253="nulová",J253,0)</f>
        <v>0</v>
      </c>
      <c r="BJ253" s="17" t="s">
        <v>123</v>
      </c>
      <c r="BK253" s="154">
        <f>ROUND(I253*H253,2)</f>
        <v>0</v>
      </c>
      <c r="BL253" s="17" t="s">
        <v>122</v>
      </c>
      <c r="BM253" s="153" t="s">
        <v>397</v>
      </c>
    </row>
    <row r="254" spans="1:65" s="2" customFormat="1" ht="21.75" customHeight="1">
      <c r="A254" s="32"/>
      <c r="B254" s="140"/>
      <c r="C254" s="141" t="s">
        <v>398</v>
      </c>
      <c r="D254" s="141" t="s">
        <v>118</v>
      </c>
      <c r="E254" s="142" t="s">
        <v>399</v>
      </c>
      <c r="F254" s="143" t="s">
        <v>400</v>
      </c>
      <c r="G254" s="144" t="s">
        <v>396</v>
      </c>
      <c r="H254" s="145">
        <v>1</v>
      </c>
      <c r="I254" s="146"/>
      <c r="J254" s="147">
        <f>ROUND(I254*H254,2)</f>
        <v>0</v>
      </c>
      <c r="K254" s="148"/>
      <c r="L254" s="33"/>
      <c r="M254" s="149" t="s">
        <v>1</v>
      </c>
      <c r="N254" s="150" t="s">
        <v>41</v>
      </c>
      <c r="O254" s="58"/>
      <c r="P254" s="151">
        <f>O254*H254</f>
        <v>0</v>
      </c>
      <c r="Q254" s="151">
        <v>0</v>
      </c>
      <c r="R254" s="151">
        <f>Q254*H254</f>
        <v>0</v>
      </c>
      <c r="S254" s="151">
        <v>0</v>
      </c>
      <c r="T254" s="152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3" t="s">
        <v>122</v>
      </c>
      <c r="AT254" s="153" t="s">
        <v>118</v>
      </c>
      <c r="AU254" s="153" t="s">
        <v>83</v>
      </c>
      <c r="AY254" s="17" t="s">
        <v>116</v>
      </c>
      <c r="BE254" s="154">
        <f>IF(N254="základná",J254,0)</f>
        <v>0</v>
      </c>
      <c r="BF254" s="154">
        <f>IF(N254="znížená",J254,0)</f>
        <v>0</v>
      </c>
      <c r="BG254" s="154">
        <f>IF(N254="zákl. prenesená",J254,0)</f>
        <v>0</v>
      </c>
      <c r="BH254" s="154">
        <f>IF(N254="zníž. prenesená",J254,0)</f>
        <v>0</v>
      </c>
      <c r="BI254" s="154">
        <f>IF(N254="nulová",J254,0)</f>
        <v>0</v>
      </c>
      <c r="BJ254" s="17" t="s">
        <v>123</v>
      </c>
      <c r="BK254" s="154">
        <f>ROUND(I254*H254,2)</f>
        <v>0</v>
      </c>
      <c r="BL254" s="17" t="s">
        <v>122</v>
      </c>
      <c r="BM254" s="153" t="s">
        <v>401</v>
      </c>
    </row>
    <row r="255" spans="1:65" s="2" customFormat="1" ht="21.75" customHeight="1">
      <c r="A255" s="32"/>
      <c r="B255" s="140"/>
      <c r="C255" s="141" t="s">
        <v>292</v>
      </c>
      <c r="D255" s="141" t="s">
        <v>118</v>
      </c>
      <c r="E255" s="142" t="s">
        <v>402</v>
      </c>
      <c r="F255" s="143" t="s">
        <v>403</v>
      </c>
      <c r="G255" s="144" t="s">
        <v>396</v>
      </c>
      <c r="H255" s="145">
        <v>1</v>
      </c>
      <c r="I255" s="146"/>
      <c r="J255" s="147">
        <f>ROUND(I255*H255,2)</f>
        <v>0</v>
      </c>
      <c r="K255" s="148"/>
      <c r="L255" s="33"/>
      <c r="M255" s="190" t="s">
        <v>1</v>
      </c>
      <c r="N255" s="191" t="s">
        <v>41</v>
      </c>
      <c r="O255" s="192"/>
      <c r="P255" s="193">
        <f>O255*H255</f>
        <v>0</v>
      </c>
      <c r="Q255" s="193">
        <v>0</v>
      </c>
      <c r="R255" s="193">
        <f>Q255*H255</f>
        <v>0</v>
      </c>
      <c r="S255" s="193">
        <v>0</v>
      </c>
      <c r="T255" s="194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53" t="s">
        <v>122</v>
      </c>
      <c r="AT255" s="153" t="s">
        <v>118</v>
      </c>
      <c r="AU255" s="153" t="s">
        <v>83</v>
      </c>
      <c r="AY255" s="17" t="s">
        <v>116</v>
      </c>
      <c r="BE255" s="154">
        <f>IF(N255="základná",J255,0)</f>
        <v>0</v>
      </c>
      <c r="BF255" s="154">
        <f>IF(N255="znížená",J255,0)</f>
        <v>0</v>
      </c>
      <c r="BG255" s="154">
        <f>IF(N255="zákl. prenesená",J255,0)</f>
        <v>0</v>
      </c>
      <c r="BH255" s="154">
        <f>IF(N255="zníž. prenesená",J255,0)</f>
        <v>0</v>
      </c>
      <c r="BI255" s="154">
        <f>IF(N255="nulová",J255,0)</f>
        <v>0</v>
      </c>
      <c r="BJ255" s="17" t="s">
        <v>123</v>
      </c>
      <c r="BK255" s="154">
        <f>ROUND(I255*H255,2)</f>
        <v>0</v>
      </c>
      <c r="BL255" s="17" t="s">
        <v>122</v>
      </c>
      <c r="BM255" s="153" t="s">
        <v>404</v>
      </c>
    </row>
    <row r="256" spans="1:65" s="2" customFormat="1" ht="6.95" customHeight="1">
      <c r="A256" s="32"/>
      <c r="B256" s="47"/>
      <c r="C256" s="48"/>
      <c r="D256" s="48"/>
      <c r="E256" s="48"/>
      <c r="F256" s="48"/>
      <c r="G256" s="48"/>
      <c r="H256" s="48"/>
      <c r="I256" s="48"/>
      <c r="J256" s="48"/>
      <c r="K256" s="48"/>
      <c r="L256" s="33"/>
      <c r="M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</row>
  </sheetData>
  <autoFilter ref="C124:K255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Komunikácia</vt:lpstr>
      <vt:lpstr>'01 - Komunikácia'!Názvy_tlače</vt:lpstr>
      <vt:lpstr>'Rekapitulácia stavby'!Názvy_tlače</vt:lpstr>
      <vt:lpstr>'01 - Komunikácia'!Oblasť_tlače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Daniš Lukáš, Ing.</cp:lastModifiedBy>
  <dcterms:created xsi:type="dcterms:W3CDTF">2021-07-28T08:13:56Z</dcterms:created>
  <dcterms:modified xsi:type="dcterms:W3CDTF">2021-07-29T10:42:18Z</dcterms:modified>
</cp:coreProperties>
</file>