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70" windowHeight="11835" activeTab="2"/>
  </bookViews>
  <sheets>
    <sheet name="Kryci_list SO 01" sheetId="1" r:id="rId1"/>
    <sheet name="Rekap SO 01" sheetId="2" r:id="rId2"/>
    <sheet name="SO 01" sheetId="3" r:id="rId3"/>
  </sheets>
  <definedNames>
    <definedName name="_xlnm.Print_Titles" localSheetId="1">'Rekap SO 01'!$9:$9</definedName>
    <definedName name="_xlnm.Print_Titles" localSheetId="2">'SO 01'!$13:$13</definedName>
  </definedNames>
  <calcPr fullCalcOnLoad="1"/>
</workbook>
</file>

<file path=xl/sharedStrings.xml><?xml version="1.0" encoding="utf-8"?>
<sst xmlns="http://schemas.openxmlformats.org/spreadsheetml/2006/main" count="304" uniqueCount="181">
  <si>
    <t>ZRN</t>
  </si>
  <si>
    <t>VRN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</si>
  <si>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</si>
  <si>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</si>
  <si>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</si>
  <si>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</si>
  <si>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</si>
  <si>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</si>
  <si>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 xml:space="preserve">IČO: </t>
  </si>
  <si>
    <t xml:space="preserve">DIČ: </t>
  </si>
  <si>
    <t xml:space="preserve">Dodávateľ: </t>
  </si>
  <si>
    <t>Projektant: Ing.Vladimír Kačmar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</si>
  <si>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</si>
  <si>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</si>
  <si>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</si>
  <si>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</si>
  <si>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</si>
  <si>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</si>
  <si>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</si>
  <si>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</si>
  <si>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</si>
  <si>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</si>
  <si>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</si>
  <si>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</si>
  <si>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</si>
  <si>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</si>
  <si>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</si>
  <si>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</si>
  <si>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</si>
  <si>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</si>
  <si>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</si>
  <si>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</si>
  <si>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[H+P]</t>
  </si>
  <si>
    <t>0% z [H+P+M]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</si>
  <si>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</si>
  <si>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</si>
  <si>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</si>
  <si>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</si>
  <si>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</si>
  <si>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</si>
  <si>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</si>
  <si>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</si>
  <si>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</si>
  <si>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</si>
  <si>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</si>
  <si>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</si>
  <si>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</si>
  <si>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</si>
  <si>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</si>
  <si>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ÚPRAVA POVRCHOV</t>
  </si>
  <si>
    <t>OSTATNÉ PRÁCE</t>
  </si>
  <si>
    <t>PRESUNY HMÔT</t>
  </si>
  <si>
    <t>Práce PSV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</si>
  <si>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</si>
  <si>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</si>
  <si>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</si>
  <si>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</si>
  <si>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</si>
  <si>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</si>
  <si>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</si>
  <si>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</si>
  <si>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</si>
  <si>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</si>
  <si>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m2</t>
  </si>
  <si>
    <t>m</t>
  </si>
  <si>
    <t>M2</t>
  </si>
  <si>
    <t>M</t>
  </si>
  <si>
    <t xml:space="preserve"> 12/A 1</t>
  </si>
  <si>
    <t xml:space="preserve"> 627991372</t>
  </si>
  <si>
    <t>Tesnenie PU penou-podpenie parapetov</t>
  </si>
  <si>
    <t xml:space="preserve">  3/A 1</t>
  </si>
  <si>
    <t xml:space="preserve"> 13/B 1</t>
  </si>
  <si>
    <t>t</t>
  </si>
  <si>
    <t xml:space="preserve"> 14/C 1</t>
  </si>
  <si>
    <t xml:space="preserve"> 999281211</t>
  </si>
  <si>
    <t>%</t>
  </si>
  <si>
    <t>P/PC</t>
  </si>
  <si>
    <t>KS</t>
  </si>
  <si>
    <t>KONŠTRUKCIE STOLÁRSKE</t>
  </si>
  <si>
    <t>766/A 1</t>
  </si>
  <si>
    <t xml:space="preserve"> 998766201</t>
  </si>
  <si>
    <t>Presun hmot pre konštrukcie stolárske v objektoch výšky do 6 m</t>
  </si>
  <si>
    <t>R/R 0</t>
  </si>
  <si>
    <t xml:space="preserve"> 766/2</t>
  </si>
  <si>
    <t xml:space="preserve"> 766/3</t>
  </si>
  <si>
    <t xml:space="preserve"> 766/4</t>
  </si>
  <si>
    <t xml:space="preserve"> 766/5</t>
  </si>
  <si>
    <t xml:space="preserve"> 611/1</t>
  </si>
  <si>
    <t xml:space="preserve"> 611/3</t>
  </si>
  <si>
    <t xml:space="preserve"> 611/4</t>
  </si>
  <si>
    <t xml:space="preserve"> 611/5</t>
  </si>
  <si>
    <t>MAĽBY</t>
  </si>
  <si>
    <t xml:space="preserve"> 766/7</t>
  </si>
  <si>
    <t xml:space="preserve"> 611/13</t>
  </si>
  <si>
    <t>784/A 1</t>
  </si>
  <si>
    <t xml:space="preserve"> 784412304</t>
  </si>
  <si>
    <t>Penetrácia stien pred maľbou</t>
  </si>
  <si>
    <t>Montáž celotieniacich interiérových žaluzií</t>
  </si>
  <si>
    <t>D - Celotieniaca interiérová žalúzia</t>
  </si>
  <si>
    <t>Odberateľ: Mesto Košice, Trieda SNP 48/A, 040 11 Košice</t>
  </si>
  <si>
    <t>Objekt SO 01 -Vlastný objekt</t>
  </si>
  <si>
    <t xml:space="preserve">Časť: </t>
  </si>
  <si>
    <t>Objekt SO 01-Vlastný objekt</t>
  </si>
  <si>
    <t>SO 01 - Vlastný objekt</t>
  </si>
  <si>
    <t xml:space="preserve"> 784452276</t>
  </si>
  <si>
    <t>Maľby z maliar. zmesí tekutých Primalex jednofar. dvojnás. výš. do 3,80 m-sadrokarton</t>
  </si>
  <si>
    <t>Montáž plastových výrobkov ISO páskami</t>
  </si>
  <si>
    <t>D - PVC príslušenstvo - APU lišty</t>
  </si>
  <si>
    <t>Demontáž starých okien a dverí</t>
  </si>
  <si>
    <t>Odvoz starých okien a dverí</t>
  </si>
  <si>
    <t>Montáž vonkajších a vnútorných parapetov</t>
  </si>
  <si>
    <t xml:space="preserve"> 766/8</t>
  </si>
  <si>
    <t>Presun hmôt pre opravy a údržbu doterajších objektov výšky do 12 m</t>
  </si>
  <si>
    <t xml:space="preserve"> 611/6</t>
  </si>
  <si>
    <t xml:space="preserve"> 784402801</t>
  </si>
  <si>
    <t>Odstránenie malieb oškrabaním v miestnostiach výšky do 3, 80 m</t>
  </si>
  <si>
    <t xml:space="preserve"> 784497901</t>
  </si>
  <si>
    <t>Ostatné práce - mydlenie jednonásobné v miestnostiach výšky do 3, 80 m</t>
  </si>
  <si>
    <t>D - Vnútorný parapet biely š. 250 mm</t>
  </si>
  <si>
    <t xml:space="preserve"> 11/A 1</t>
  </si>
  <si>
    <t xml:space="preserve"> 941942001</t>
  </si>
  <si>
    <t>Montáž lešenia rámového systémového (napr. typ Layher, Sprint) s podlahami šírky do 0,75 m a výšky do 10 m</t>
  </si>
  <si>
    <t xml:space="preserve"> 941942902</t>
  </si>
  <si>
    <t>Príplatok za prvý a každý ďalší mesic použitia lešenia šírky do 0,75 m, výšky do 10m</t>
  </si>
  <si>
    <t xml:space="preserve">  3/B 1</t>
  </si>
  <si>
    <t xml:space="preserve"> 941942801</t>
  </si>
  <si>
    <t>Demontáž lešenia rámového systémového (napr. typ Layher, Sprint) s podlahami, šírky do 0,75 m a výšky do 10m</t>
  </si>
  <si>
    <t xml:space="preserve"> 952901111</t>
  </si>
  <si>
    <t>Vyčistenie budov pri výške podlaží do 4m</t>
  </si>
  <si>
    <t xml:space="preserve"> 978059531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</si>
  <si>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</si>
  <si>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</si>
  <si>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</si>
  <si>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</si>
  <si>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</si>
  <si>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</si>
  <si>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</si>
  <si>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</si>
  <si>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979089012</t>
  </si>
  <si>
    <t>Poplatok za skladovanie - betón, tehly, dlaždice (17 01 ), sklo (17 02), ostatné</t>
  </si>
  <si>
    <t>Vysprávky okolo okien a dverí</t>
  </si>
  <si>
    <t xml:space="preserve"> 612421431</t>
  </si>
  <si>
    <t xml:space="preserve">Oprava vápenných omietok stien - po osadení okin a dverí </t>
  </si>
  <si>
    <t>Vybúranie sklobetónových stien nad 2 m2,  -0,06800t</t>
  </si>
  <si>
    <t xml:space="preserve">D - Vonkajší parapet 250 mm biely </t>
  </si>
  <si>
    <t>D - Plastové okno 1200x1800 mm,zasklenie izol.trojsklom - ozn. 1</t>
  </si>
  <si>
    <t>D - Plastové dvere  jednokrídlové pravé 1200x2200 mm, zasklenie izol.trojsklom - ozn. D4</t>
  </si>
  <si>
    <t xml:space="preserve"> 611/9</t>
  </si>
  <si>
    <t>D - Rozširovací profil biely 100 mm</t>
  </si>
  <si>
    <t>Stavba MŠ Jaltská 33, Košice - výmena okien a dverí</t>
  </si>
  <si>
    <t>Dátum: 24.06.2021</t>
  </si>
  <si>
    <t>D - Plastové okno 600x600 mm,zasklenie izol.trojsklom - ozn. 3</t>
  </si>
  <si>
    <t>D - Plastové okno 900x900 mm,zasklenie izol.trojsklom - ozn. 4</t>
  </si>
  <si>
    <t>D - Plastová presklenná stena 5450x2450 mm,zasklenie izol.trojsklom - ozn. 9</t>
  </si>
  <si>
    <t>D - Plastové okno 1500x1200 mm,zasklenie izol.trojsklom - ozn. 6</t>
  </si>
  <si>
    <t>D - Plastová presklenná stena 4950x900 mm,zasklenie izol.trojsklom - ozn. 8</t>
  </si>
  <si>
    <t>D - Plastové okno 900x600 mm,zasklenie izol.trojsklom - ozn. 7</t>
  </si>
  <si>
    <t>D - Plastové okno 1500x1200 mm,zasklenie izol.trojsklom - ozn. 5</t>
  </si>
  <si>
    <t>D - Plastové dvere  jednokrídlové pravé 900x2200 mm, plné - ozn. D2</t>
  </si>
  <si>
    <t>D - Plastové dvere  jednokrídlové pravé 1200x2200 mm, plné - ozn. D1</t>
  </si>
  <si>
    <t>D - Plastové dvere  jednokrídlové pravé 1000x2200 mm, plné - ozn. D3</t>
  </si>
  <si>
    <t>D - Plastové dvere  jednokrídlové ľavé 1200x2200 mm, zasklenie izol.trojsklom - ozn. D5</t>
  </si>
  <si>
    <t>D - Plastové dvere jednokrídlové pravé s nadsvetlíkom 1200x2600 mm, zasklenie izol.trojsklom - ozn. D6</t>
  </si>
  <si>
    <t>D - Plastová stena 2-dielna 1000x2150 mm, zasklenie izol.trojsklom - ozn. D7</t>
  </si>
  <si>
    <t>611/2</t>
  </si>
  <si>
    <t xml:space="preserve"> 611/7</t>
  </si>
  <si>
    <t xml:space="preserve"> 611/8</t>
  </si>
  <si>
    <t xml:space="preserve"> 611/10</t>
  </si>
  <si>
    <t xml:space="preserve"> 611/11</t>
  </si>
  <si>
    <t xml:space="preserve"> 611/12</t>
  </si>
  <si>
    <t>611/14</t>
  </si>
  <si>
    <t>611/15</t>
  </si>
  <si>
    <t>611/16</t>
  </si>
  <si>
    <t>611/17</t>
  </si>
  <si>
    <t>611/18</t>
  </si>
  <si>
    <t>611/19</t>
  </si>
  <si>
    <t>611/20</t>
  </si>
  <si>
    <t>611/21</t>
  </si>
  <si>
    <t>611/22</t>
  </si>
  <si>
    <t>D - PVC lišta nalepovacia biela š. 70 mm</t>
  </si>
  <si>
    <t>D - Plastové okno1200x900,zasklenie izol.trojsklom - ozn. 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</si>
</sst>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##\ ###\ ##0.00"/>
    <numFmt numFmtId="175" formatCode="###\ ###\ ##0.0000"/>
    <numFmt numFmtId="176" formatCode="###\ ###\ ##0.000"/>
    <numFmt numFmtId="177" formatCode="0.0000"/>
    <numFmt numFmtId="178" formatCode="#,##0.000"/>
    <numFmt numFmtId="179" formatCode="0.000"/>
    <numFmt numFmtId="180" formatCode="[$-41B]General"/>
  </numFmts>
  <fonts count="5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CE"/>
      <family val="0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180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7" xfId="0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4" fontId="4" fillId="0" borderId="31" xfId="0" applyNumberFormat="1" applyFont="1" applyBorder="1" applyAlignment="1">
      <alignment/>
    </xf>
    <xf numFmtId="174" fontId="1" fillId="0" borderId="32" xfId="0" applyNumberFormat="1" applyFont="1" applyBorder="1" applyAlignment="1">
      <alignment/>
    </xf>
    <xf numFmtId="174" fontId="4" fillId="0" borderId="33" xfId="0" applyNumberFormat="1" applyFont="1" applyBorder="1" applyAlignment="1">
      <alignment/>
    </xf>
    <xf numFmtId="17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4" fontId="1" fillId="0" borderId="33" xfId="0" applyNumberFormat="1" applyFont="1" applyBorder="1" applyAlignment="1">
      <alignment/>
    </xf>
    <xf numFmtId="174" fontId="4" fillId="0" borderId="37" xfId="0" applyNumberFormat="1" applyFont="1" applyBorder="1" applyAlignment="1">
      <alignment/>
    </xf>
    <xf numFmtId="174" fontId="1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174" fontId="4" fillId="0" borderId="42" xfId="0" applyNumberFormat="1" applyFont="1" applyBorder="1" applyAlignment="1">
      <alignment/>
    </xf>
    <xf numFmtId="174" fontId="4" fillId="0" borderId="43" xfId="0" applyNumberFormat="1" applyFont="1" applyBorder="1" applyAlignment="1">
      <alignment/>
    </xf>
    <xf numFmtId="174" fontId="3" fillId="0" borderId="44" xfId="0" applyNumberFormat="1" applyFont="1" applyBorder="1" applyAlignment="1">
      <alignment/>
    </xf>
    <xf numFmtId="174" fontId="3" fillId="0" borderId="45" xfId="0" applyNumberFormat="1" applyFont="1" applyBorder="1" applyAlignment="1">
      <alignment/>
    </xf>
    <xf numFmtId="174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74" fontId="1" fillId="0" borderId="2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2" xfId="0" applyFont="1" applyBorder="1" applyAlignment="1">
      <alignment horizontal="center"/>
    </xf>
    <xf numFmtId="174" fontId="1" fillId="0" borderId="5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53" xfId="0" applyNumberFormat="1" applyFont="1" applyBorder="1" applyAlignment="1">
      <alignment/>
    </xf>
    <xf numFmtId="174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74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4" fontId="4" fillId="0" borderId="53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7" xfId="0" applyFont="1" applyBorder="1" applyAlignment="1">
      <alignment/>
    </xf>
    <xf numFmtId="174" fontId="7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1" xfId="0" applyFont="1" applyFill="1" applyBorder="1" applyAlignment="1">
      <alignment/>
    </xf>
    <xf numFmtId="175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4" fillId="0" borderId="65" xfId="0" applyNumberFormat="1" applyFont="1" applyBorder="1" applyAlignment="1">
      <alignment/>
    </xf>
    <xf numFmtId="175" fontId="4" fillId="0" borderId="6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5" xfId="0" applyFont="1" applyBorder="1" applyAlignment="1">
      <alignment/>
    </xf>
    <xf numFmtId="174" fontId="3" fillId="0" borderId="65" xfId="0" applyNumberFormat="1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76" fontId="1" fillId="0" borderId="0" xfId="0" applyNumberFormat="1" applyFont="1" applyAlignment="1">
      <alignment/>
    </xf>
    <xf numFmtId="0" fontId="3" fillId="33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49" fontId="4" fillId="0" borderId="66" xfId="0" applyNumberFormat="1" applyFont="1" applyBorder="1" applyAlignment="1">
      <alignment/>
    </xf>
    <xf numFmtId="176" fontId="4" fillId="0" borderId="66" xfId="0" applyNumberFormat="1" applyFont="1" applyBorder="1" applyAlignment="1">
      <alignment/>
    </xf>
    <xf numFmtId="174" fontId="4" fillId="0" borderId="66" xfId="0" applyNumberFormat="1" applyFont="1" applyBorder="1" applyAlignment="1">
      <alignment/>
    </xf>
    <xf numFmtId="0" fontId="3" fillId="0" borderId="66" xfId="0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wrapText="1"/>
    </xf>
    <xf numFmtId="17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wrapText="1"/>
    </xf>
    <xf numFmtId="176" fontId="49" fillId="0" borderId="0" xfId="0" applyNumberFormat="1" applyFont="1" applyAlignment="1">
      <alignment wrapText="1"/>
    </xf>
    <xf numFmtId="174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Style 1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7">
      <selection activeCell="H11" sqref="H1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6"/>
      <c r="C1" s="6"/>
      <c r="D1" s="6"/>
      <c r="E1" s="6"/>
      <c r="F1" s="7" t="s">
        <v>2</v>
      </c>
      <c r="G1" s="6"/>
      <c r="H1" s="6"/>
      <c r="I1" s="6"/>
      <c r="J1" s="6"/>
      <c r="W1">
        <v>30.126</v>
      </c>
    </row>
    <row r="2" spans="1:10" ht="18" customHeight="1" thickTop="1">
      <c r="A2" s="13"/>
      <c r="B2" s="20" t="s">
        <v>149</v>
      </c>
      <c r="C2" s="21"/>
      <c r="D2" s="21"/>
      <c r="E2" s="21"/>
      <c r="F2" s="21"/>
      <c r="G2" s="24" t="s">
        <v>3</v>
      </c>
      <c r="H2" s="9"/>
      <c r="I2" s="9"/>
      <c r="J2" s="17"/>
    </row>
    <row r="3" spans="1:10" ht="18" customHeight="1">
      <c r="A3" s="13"/>
      <c r="B3" s="22" t="s">
        <v>100</v>
      </c>
      <c r="C3" s="23"/>
      <c r="D3" s="23"/>
      <c r="E3" s="23"/>
      <c r="F3" s="23"/>
      <c r="G3" s="11"/>
      <c r="H3" s="11"/>
      <c r="I3" s="11"/>
      <c r="J3" s="18"/>
    </row>
    <row r="4" spans="1:10" ht="18" customHeight="1">
      <c r="A4" s="13"/>
      <c r="B4" s="22" t="s">
        <v>101</v>
      </c>
      <c r="C4" s="11"/>
      <c r="D4" s="11"/>
      <c r="E4" s="11"/>
      <c r="F4" s="11"/>
      <c r="G4" s="11"/>
      <c r="H4" s="11"/>
      <c r="I4" s="25" t="s">
        <v>4</v>
      </c>
      <c r="J4" s="18"/>
    </row>
    <row r="5" spans="1:10" ht="18" customHeight="1" thickBot="1">
      <c r="A5" s="13"/>
      <c r="B5" s="26" t="s">
        <v>5</v>
      </c>
      <c r="C5" s="11"/>
      <c r="D5" s="11"/>
      <c r="E5" s="11"/>
      <c r="F5" s="25" t="s">
        <v>6</v>
      </c>
      <c r="G5" s="11"/>
      <c r="H5" s="11"/>
      <c r="I5" s="25" t="s">
        <v>7</v>
      </c>
      <c r="J5" s="124">
        <v>44371</v>
      </c>
    </row>
    <row r="6" spans="1:10" ht="18" customHeight="1" thickTop="1">
      <c r="A6" s="13"/>
      <c r="B6" s="30" t="s">
        <v>99</v>
      </c>
      <c r="C6" s="28"/>
      <c r="D6" s="28"/>
      <c r="E6" s="28"/>
      <c r="F6" s="28"/>
      <c r="G6" s="31" t="s">
        <v>8</v>
      </c>
      <c r="H6" s="28"/>
      <c r="I6" s="28"/>
      <c r="J6" s="29"/>
    </row>
    <row r="7" spans="1:10" ht="18" customHeight="1">
      <c r="A7" s="13"/>
      <c r="B7" s="14"/>
      <c r="C7" s="11"/>
      <c r="D7" s="11"/>
      <c r="E7" s="11"/>
      <c r="F7" s="11"/>
      <c r="G7" s="25" t="s">
        <v>9</v>
      </c>
      <c r="H7" s="11"/>
      <c r="I7" s="11"/>
      <c r="J7" s="18"/>
    </row>
    <row r="8" spans="1:10" ht="18" customHeight="1">
      <c r="A8" s="13"/>
      <c r="B8" s="26" t="s">
        <v>10</v>
      </c>
      <c r="C8" s="11"/>
      <c r="D8" s="11"/>
      <c r="E8" s="11"/>
      <c r="F8" s="11"/>
      <c r="G8" s="25" t="s">
        <v>8</v>
      </c>
      <c r="H8" s="11"/>
      <c r="I8" s="11"/>
      <c r="J8" s="18"/>
    </row>
    <row r="9" spans="1:10" ht="18" customHeight="1">
      <c r="A9" s="13"/>
      <c r="B9" s="14"/>
      <c r="C9" s="11"/>
      <c r="D9" s="11"/>
      <c r="E9" s="11"/>
      <c r="F9" s="11"/>
      <c r="G9" s="25" t="s">
        <v>9</v>
      </c>
      <c r="H9" s="11"/>
      <c r="I9" s="11"/>
      <c r="J9" s="18"/>
    </row>
    <row r="10" spans="1:10" ht="18" customHeight="1">
      <c r="A10" s="13"/>
      <c r="B10" s="26" t="s">
        <v>11</v>
      </c>
      <c r="C10" s="11"/>
      <c r="D10" s="11"/>
      <c r="E10" s="11"/>
      <c r="F10" s="11"/>
      <c r="G10" s="25" t="s">
        <v>8</v>
      </c>
      <c r="H10" s="11"/>
      <c r="I10" s="11"/>
      <c r="J10" s="18"/>
    </row>
    <row r="11" spans="1:10" ht="18" customHeight="1" thickBot="1">
      <c r="A11" s="13"/>
      <c r="B11" s="14"/>
      <c r="C11" s="11"/>
      <c r="D11" s="11"/>
      <c r="E11" s="11"/>
      <c r="F11" s="11"/>
      <c r="G11" s="25" t="s">
        <v>9</v>
      </c>
      <c r="H11" s="11"/>
      <c r="I11" s="11"/>
      <c r="J11" s="18"/>
    </row>
    <row r="12" spans="1:10" ht="18" customHeight="1" thickTop="1">
      <c r="A12" s="13"/>
      <c r="B12" s="27"/>
      <c r="C12" s="28"/>
      <c r="D12" s="28"/>
      <c r="E12" s="28"/>
      <c r="F12" s="28"/>
      <c r="G12" s="28"/>
      <c r="H12" s="28"/>
      <c r="I12" s="28"/>
      <c r="J12" s="29"/>
    </row>
    <row r="13" spans="1:10" ht="18" customHeight="1">
      <c r="A13" s="13"/>
      <c r="B13" s="14"/>
      <c r="C13" s="11"/>
      <c r="D13" s="11"/>
      <c r="E13" s="11"/>
      <c r="F13" s="11"/>
      <c r="G13" s="11"/>
      <c r="H13" s="11"/>
      <c r="I13" s="11"/>
      <c r="J13" s="18"/>
    </row>
    <row r="14" spans="1:10" ht="18" customHeight="1" thickBot="1">
      <c r="A14" s="13"/>
      <c r="B14" s="14"/>
      <c r="C14" s="11"/>
      <c r="D14" s="11"/>
      <c r="E14" s="11"/>
      <c r="F14" s="11"/>
      <c r="G14" s="11"/>
      <c r="H14" s="11"/>
      <c r="I14" s="11"/>
      <c r="J14" s="18"/>
    </row>
    <row r="15" spans="1:10" ht="18" customHeight="1" thickTop="1">
      <c r="A15" s="13"/>
      <c r="B15" s="52" t="s">
        <v>12</v>
      </c>
      <c r="C15" s="53" t="s">
        <v>0</v>
      </c>
      <c r="D15" s="53" t="s">
        <v>38</v>
      </c>
      <c r="E15" s="53" t="s">
        <v>39</v>
      </c>
      <c r="F15" s="54" t="s">
        <v>40</v>
      </c>
      <c r="G15" s="35" t="s">
        <v>17</v>
      </c>
      <c r="H15" s="37" t="s">
        <v>18</v>
      </c>
      <c r="I15" s="28"/>
      <c r="J15" s="29"/>
    </row>
    <row r="16" spans="1:10" ht="18" customHeight="1">
      <c r="A16" s="13"/>
      <c r="B16" s="55">
        <v>1</v>
      </c>
      <c r="C16" s="56" t="s">
        <v>13</v>
      </c>
      <c r="D16" s="57">
        <f>'Rekap SO 01'!B14</f>
        <v>0</v>
      </c>
      <c r="E16" s="57">
        <f>'Rekap SO 01'!C14</f>
        <v>0</v>
      </c>
      <c r="F16" s="58">
        <f>'Rekap SO 01'!D14</f>
        <v>0</v>
      </c>
      <c r="G16" s="36">
        <v>6</v>
      </c>
      <c r="H16" s="38" t="s">
        <v>19</v>
      </c>
      <c r="I16" s="77"/>
      <c r="J16" s="76">
        <v>0</v>
      </c>
    </row>
    <row r="17" spans="1:10" ht="18" customHeight="1">
      <c r="A17" s="13"/>
      <c r="B17" s="36">
        <v>2</v>
      </c>
      <c r="C17" s="40" t="s">
        <v>14</v>
      </c>
      <c r="D17" s="43">
        <f>'Rekap SO 01'!B19</f>
        <v>0</v>
      </c>
      <c r="E17" s="43">
        <f>'Rekap SO 01'!C19</f>
        <v>0</v>
      </c>
      <c r="F17" s="45">
        <f>'Rekap SO 01'!D19</f>
        <v>0</v>
      </c>
      <c r="G17" s="36">
        <v>7</v>
      </c>
      <c r="H17" s="38" t="s">
        <v>20</v>
      </c>
      <c r="I17" s="77"/>
      <c r="J17" s="76">
        <f>'SO 01'!Z80</f>
        <v>0</v>
      </c>
    </row>
    <row r="18" spans="1:10" ht="18" customHeight="1">
      <c r="A18" s="13"/>
      <c r="B18" s="36">
        <v>3</v>
      </c>
      <c r="C18" s="40" t="s">
        <v>15</v>
      </c>
      <c r="D18" s="43"/>
      <c r="E18" s="43"/>
      <c r="F18" s="45"/>
      <c r="G18" s="36">
        <v>8</v>
      </c>
      <c r="H18" s="38" t="s">
        <v>21</v>
      </c>
      <c r="I18" s="77"/>
      <c r="J18" s="76">
        <v>0</v>
      </c>
    </row>
    <row r="19" spans="1:10" ht="18" customHeight="1">
      <c r="A19" s="13"/>
      <c r="B19" s="36">
        <v>4</v>
      </c>
      <c r="C19" s="41"/>
      <c r="D19" s="43"/>
      <c r="E19" s="43"/>
      <c r="F19" s="45"/>
      <c r="G19" s="36">
        <v>9</v>
      </c>
      <c r="H19" s="32"/>
      <c r="I19" s="77"/>
      <c r="J19" s="72"/>
    </row>
    <row r="20" spans="1:10" ht="18" customHeight="1" thickBot="1">
      <c r="A20" s="13"/>
      <c r="B20" s="36">
        <v>5</v>
      </c>
      <c r="C20" s="42" t="s">
        <v>16</v>
      </c>
      <c r="D20" s="44"/>
      <c r="E20" s="61"/>
      <c r="F20" s="60">
        <f>SUM(F16:F19)</f>
        <v>0</v>
      </c>
      <c r="G20" s="36">
        <v>10</v>
      </c>
      <c r="H20" s="38" t="s">
        <v>16</v>
      </c>
      <c r="I20" s="75"/>
      <c r="J20" s="59">
        <f>SUM(J16:J19)</f>
        <v>0</v>
      </c>
    </row>
    <row r="21" spans="1:10" ht="18" customHeight="1" thickTop="1">
      <c r="A21" s="13"/>
      <c r="B21" s="39" t="s">
        <v>28</v>
      </c>
      <c r="C21" s="37" t="s">
        <v>1</v>
      </c>
      <c r="D21" s="33"/>
      <c r="E21" s="33"/>
      <c r="F21" s="46"/>
      <c r="G21" s="39" t="s">
        <v>34</v>
      </c>
      <c r="H21" s="37" t="s">
        <v>1</v>
      </c>
      <c r="I21" s="28"/>
      <c r="J21" s="34"/>
    </row>
    <row r="22" spans="1:26" ht="18" customHeight="1">
      <c r="A22" s="13"/>
      <c r="B22" s="36">
        <v>11</v>
      </c>
      <c r="C22" s="38" t="s">
        <v>29</v>
      </c>
      <c r="D22" s="12"/>
      <c r="E22" s="50" t="s">
        <v>33</v>
      </c>
      <c r="F22" s="45">
        <v>0</v>
      </c>
      <c r="G22" s="36">
        <v>16</v>
      </c>
      <c r="H22" s="38" t="s">
        <v>35</v>
      </c>
      <c r="I22" s="78" t="s">
        <v>33</v>
      </c>
      <c r="J22" s="7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36">
        <v>12</v>
      </c>
      <c r="C23" s="38" t="s">
        <v>30</v>
      </c>
      <c r="D23" s="12"/>
      <c r="E23" s="50" t="s">
        <v>32</v>
      </c>
      <c r="F23" s="45">
        <f>((F16*U23*0)+(F17*V23*0)+(F18*W23*0))/100</f>
        <v>0</v>
      </c>
      <c r="G23" s="36">
        <v>17</v>
      </c>
      <c r="H23" s="38" t="s">
        <v>36</v>
      </c>
      <c r="I23" s="78" t="s">
        <v>33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36">
        <v>13</v>
      </c>
      <c r="C24" s="38" t="s">
        <v>31</v>
      </c>
      <c r="D24" s="12"/>
      <c r="E24" s="50" t="s">
        <v>33</v>
      </c>
      <c r="F24" s="45">
        <f>((F16*U24*0)+(F17*V24*0)+(F18*W24*0))/100</f>
        <v>0</v>
      </c>
      <c r="G24" s="36">
        <v>18</v>
      </c>
      <c r="H24" s="38" t="s">
        <v>37</v>
      </c>
      <c r="I24" s="78" t="s">
        <v>32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36">
        <v>14</v>
      </c>
      <c r="C25" s="32"/>
      <c r="D25" s="12"/>
      <c r="E25" s="51"/>
      <c r="F25" s="49"/>
      <c r="G25" s="36">
        <v>19</v>
      </c>
      <c r="H25" s="32"/>
      <c r="I25" s="77"/>
      <c r="J25" s="72"/>
    </row>
    <row r="26" spans="1:10" ht="18" customHeight="1" thickBot="1">
      <c r="A26" s="13"/>
      <c r="B26" s="36">
        <v>15</v>
      </c>
      <c r="C26" s="38"/>
      <c r="D26" s="12"/>
      <c r="E26" s="51"/>
      <c r="F26" s="59"/>
      <c r="G26" s="36">
        <v>20</v>
      </c>
      <c r="H26" s="38" t="s">
        <v>16</v>
      </c>
      <c r="I26" s="75"/>
      <c r="J26" s="59">
        <f>SUM(J22:J25)+SUM(F22:F25)</f>
        <v>0</v>
      </c>
    </row>
    <row r="27" spans="1:10" ht="18" customHeight="1" thickTop="1">
      <c r="A27" s="13"/>
      <c r="B27" s="62"/>
      <c r="C27" s="88" t="s">
        <v>43</v>
      </c>
      <c r="D27" s="83"/>
      <c r="E27" s="80"/>
      <c r="F27" s="63"/>
      <c r="G27" s="52" t="s">
        <v>22</v>
      </c>
      <c r="H27" s="65" t="s">
        <v>23</v>
      </c>
      <c r="I27" s="9"/>
      <c r="J27" s="64"/>
    </row>
    <row r="28" spans="1:10" ht="18" customHeight="1">
      <c r="A28" s="13"/>
      <c r="B28" s="16"/>
      <c r="C28" s="3"/>
      <c r="D28" s="84"/>
      <c r="E28" s="81"/>
      <c r="F28" s="13"/>
      <c r="G28" s="55">
        <v>21</v>
      </c>
      <c r="H28" s="66" t="s">
        <v>24</v>
      </c>
      <c r="I28" s="73"/>
      <c r="J28" s="70">
        <f>F20+J20+F26+J26</f>
        <v>0</v>
      </c>
    </row>
    <row r="29" spans="1:10" ht="18" customHeight="1">
      <c r="A29" s="13"/>
      <c r="B29" s="47"/>
      <c r="C29" s="6"/>
      <c r="D29" s="86"/>
      <c r="E29" s="81"/>
      <c r="F29" s="13"/>
      <c r="G29" s="36">
        <v>22</v>
      </c>
      <c r="H29" s="38" t="s">
        <v>25</v>
      </c>
      <c r="I29" s="50">
        <f>J28-SUM('SO 01'!K14:'SO 01'!K79)</f>
        <v>0</v>
      </c>
      <c r="J29" s="71">
        <f>ROUND(((ROUND(I29,2)*20)/100),2)</f>
        <v>0</v>
      </c>
    </row>
    <row r="30" spans="1:10" ht="18" customHeight="1">
      <c r="A30" s="13"/>
      <c r="B30" s="14"/>
      <c r="C30" s="11"/>
      <c r="D30" s="77"/>
      <c r="E30" s="81"/>
      <c r="F30" s="13"/>
      <c r="G30" s="36">
        <v>23</v>
      </c>
      <c r="H30" s="38" t="s">
        <v>26</v>
      </c>
      <c r="I30" s="50">
        <f>SUM('SO 01'!K14:'SO 01'!K79)</f>
        <v>0</v>
      </c>
      <c r="J30" s="71">
        <f>ROUND(((ROUND(I30,2)*0)/100),2)</f>
        <v>0</v>
      </c>
    </row>
    <row r="31" spans="1:10" ht="18" customHeight="1">
      <c r="A31" s="13"/>
      <c r="B31" s="15"/>
      <c r="C31" s="10"/>
      <c r="D31" s="87"/>
      <c r="E31" s="81"/>
      <c r="F31" s="13"/>
      <c r="G31" s="55">
        <v>24</v>
      </c>
      <c r="H31" s="66" t="s">
        <v>16</v>
      </c>
      <c r="I31" s="74"/>
      <c r="J31" s="79">
        <f>SUM(J28:J30)</f>
        <v>0</v>
      </c>
    </row>
    <row r="32" spans="1:10" ht="18" customHeight="1" thickBot="1">
      <c r="A32" s="13"/>
      <c r="B32" s="47"/>
      <c r="C32" s="6"/>
      <c r="D32" s="85"/>
      <c r="E32" s="82"/>
      <c r="F32" s="67"/>
      <c r="G32" s="36" t="s">
        <v>27</v>
      </c>
      <c r="H32" s="32"/>
      <c r="I32" s="75"/>
      <c r="J32" s="72"/>
    </row>
    <row r="33" spans="1:10" ht="18" customHeight="1" thickTop="1">
      <c r="A33" s="13"/>
      <c r="B33" s="62"/>
      <c r="C33" s="8"/>
      <c r="D33" s="88" t="s">
        <v>41</v>
      </c>
      <c r="E33" s="8"/>
      <c r="F33" s="8"/>
      <c r="G33" s="68">
        <v>26</v>
      </c>
      <c r="H33" s="88" t="s">
        <v>42</v>
      </c>
      <c r="I33" s="8"/>
      <c r="J33" s="69"/>
    </row>
    <row r="34" spans="1:10" ht="18" customHeight="1">
      <c r="A34" s="13"/>
      <c r="B34" s="16"/>
      <c r="C34" s="3"/>
      <c r="D34" s="3"/>
      <c r="E34" s="3"/>
      <c r="F34" s="3"/>
      <c r="G34" s="3"/>
      <c r="H34" s="3"/>
      <c r="I34" s="3"/>
      <c r="J34" s="19"/>
    </row>
    <row r="35" spans="1:10" ht="18" customHeight="1">
      <c r="A35" s="13"/>
      <c r="B35" s="16"/>
      <c r="C35" s="3"/>
      <c r="D35" s="3"/>
      <c r="E35" s="3"/>
      <c r="F35" s="3"/>
      <c r="G35" s="3"/>
      <c r="H35" s="3"/>
      <c r="I35" s="3"/>
      <c r="J35" s="19"/>
    </row>
    <row r="36" spans="1:10" ht="18" customHeight="1">
      <c r="A36" s="13"/>
      <c r="B36" s="16"/>
      <c r="C36" s="3"/>
      <c r="D36" s="3"/>
      <c r="E36" s="3"/>
      <c r="F36" s="3"/>
      <c r="G36" s="3"/>
      <c r="H36" s="3"/>
      <c r="I36" s="3"/>
      <c r="J36" s="19"/>
    </row>
    <row r="37" spans="1:10" ht="18" customHeight="1">
      <c r="A37" s="13"/>
      <c r="B37" s="16"/>
      <c r="C37" s="3"/>
      <c r="D37" s="3"/>
      <c r="E37" s="3"/>
      <c r="F37" s="3"/>
      <c r="G37" s="3"/>
      <c r="H37" s="3"/>
      <c r="I37" s="3"/>
      <c r="J37" s="19"/>
    </row>
    <row r="38" spans="1:10" ht="18" customHeight="1">
      <c r="A38" s="13"/>
      <c r="B38" s="16"/>
      <c r="C38" s="3"/>
      <c r="D38" s="3"/>
      <c r="E38" s="3"/>
      <c r="F38" s="3"/>
      <c r="G38" s="3"/>
      <c r="H38" s="3"/>
      <c r="I38" s="3"/>
      <c r="J38" s="19"/>
    </row>
    <row r="39" spans="1:10" ht="18" customHeight="1">
      <c r="A39" s="13"/>
      <c r="B39" s="16"/>
      <c r="C39" s="3"/>
      <c r="D39" s="3"/>
      <c r="E39" s="3"/>
      <c r="F39" s="3"/>
      <c r="G39" s="3"/>
      <c r="H39" s="3"/>
      <c r="I39" s="3"/>
      <c r="J39" s="19"/>
    </row>
    <row r="40" spans="1:10" ht="18" customHeight="1" thickBot="1">
      <c r="A40" s="13"/>
      <c r="B40" s="47"/>
      <c r="C40" s="6"/>
      <c r="D40" s="6"/>
      <c r="E40" s="6"/>
      <c r="F40" s="6"/>
      <c r="G40" s="6"/>
      <c r="H40" s="6"/>
      <c r="I40" s="6"/>
      <c r="J40" s="48"/>
    </row>
    <row r="41" spans="1:10" ht="13.5" thickTop="1">
      <c r="A41" s="3"/>
      <c r="B41" s="8"/>
      <c r="C41" s="8"/>
      <c r="D41" s="8"/>
      <c r="E41" s="8"/>
      <c r="F41" s="8"/>
      <c r="G41" s="8"/>
      <c r="H41" s="8"/>
      <c r="I41" s="8"/>
      <c r="J41" s="8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99</v>
      </c>
      <c r="B1" s="3"/>
      <c r="C1" s="3"/>
      <c r="D1" s="5" t="s">
        <v>6</v>
      </c>
      <c r="E1" s="3"/>
      <c r="F1" s="3"/>
      <c r="W1">
        <v>30.126</v>
      </c>
    </row>
    <row r="2" spans="1:6" ht="12.75">
      <c r="A2" s="5" t="s">
        <v>11</v>
      </c>
      <c r="B2" s="3"/>
      <c r="C2" s="3"/>
      <c r="D2" s="5" t="s">
        <v>4</v>
      </c>
      <c r="E2" s="3"/>
      <c r="F2" s="3"/>
    </row>
    <row r="3" spans="1:6" ht="12.75">
      <c r="A3" s="5" t="s">
        <v>10</v>
      </c>
      <c r="B3" s="3"/>
      <c r="C3" s="3"/>
      <c r="D3" s="5" t="s">
        <v>150</v>
      </c>
      <c r="E3" s="3"/>
      <c r="F3" s="3"/>
    </row>
    <row r="4" spans="1:6" ht="12.75">
      <c r="A4" s="5" t="s">
        <v>149</v>
      </c>
      <c r="B4" s="3"/>
      <c r="C4" s="3"/>
      <c r="D4" s="3"/>
      <c r="E4" s="3"/>
      <c r="F4" s="3"/>
    </row>
    <row r="5" spans="1:6" ht="12.75">
      <c r="A5" s="5" t="s">
        <v>100</v>
      </c>
      <c r="B5" s="3"/>
      <c r="C5" s="3"/>
      <c r="D5" s="3"/>
      <c r="E5" s="3"/>
      <c r="F5" s="3"/>
    </row>
    <row r="6" spans="1:6" ht="12.75">
      <c r="A6" s="5" t="s">
        <v>101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47</v>
      </c>
      <c r="B8" s="3"/>
      <c r="C8" s="3"/>
      <c r="D8" s="3"/>
      <c r="E8" s="3"/>
      <c r="F8" s="3"/>
    </row>
    <row r="9" spans="1:6" ht="12.75">
      <c r="A9" s="89" t="s">
        <v>44</v>
      </c>
      <c r="B9" s="89" t="s">
        <v>38</v>
      </c>
      <c r="C9" s="89" t="s">
        <v>39</v>
      </c>
      <c r="D9" s="89" t="s">
        <v>16</v>
      </c>
      <c r="E9" s="89" t="s">
        <v>45</v>
      </c>
      <c r="F9" s="89" t="s">
        <v>46</v>
      </c>
    </row>
    <row r="10" spans="1:26" ht="12.75">
      <c r="A10" s="95" t="s">
        <v>48</v>
      </c>
      <c r="B10" s="96"/>
      <c r="C10" s="92"/>
      <c r="D10" s="92"/>
      <c r="E10" s="93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2.75">
      <c r="A11" s="97" t="s">
        <v>49</v>
      </c>
      <c r="B11" s="98">
        <f>'SO 01'!G18</f>
        <v>0</v>
      </c>
      <c r="C11" s="98">
        <f>'SO 01'!M18</f>
        <v>0</v>
      </c>
      <c r="D11" s="98">
        <f>'SO 01'!I18</f>
        <v>0</v>
      </c>
      <c r="E11" s="99">
        <f>'SO 01'!P18</f>
        <v>0.09</v>
      </c>
      <c r="F11" s="99">
        <f>'SO 01'!S18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.75">
      <c r="A12" s="97" t="s">
        <v>50</v>
      </c>
      <c r="B12" s="98">
        <f>'SO 01'!G31</f>
        <v>0</v>
      </c>
      <c r="C12" s="98">
        <f>'SO 01'!M31</f>
        <v>0</v>
      </c>
      <c r="D12" s="98">
        <f>'SO 01'!I31</f>
        <v>0</v>
      </c>
      <c r="E12" s="99">
        <f>'SO 01'!P31</f>
        <v>1.85</v>
      </c>
      <c r="F12" s="99">
        <f>'SO 01'!S31</f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2.75">
      <c r="A13" s="97" t="s">
        <v>51</v>
      </c>
      <c r="B13" s="98">
        <f>'SO 01'!L35</f>
        <v>0</v>
      </c>
      <c r="C13" s="98">
        <f>'SO 01'!M35</f>
        <v>0</v>
      </c>
      <c r="D13" s="98">
        <f>'SO 01'!I35</f>
        <v>0</v>
      </c>
      <c r="E13" s="99">
        <f>'SO 01'!P35</f>
        <v>0</v>
      </c>
      <c r="F13" s="99">
        <f>'SO 01'!S35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2.75">
      <c r="A14" s="2" t="s">
        <v>48</v>
      </c>
      <c r="B14" s="100">
        <f>'SO 01'!I37</f>
        <v>0</v>
      </c>
      <c r="C14" s="100">
        <f>'SO 01'!M37</f>
        <v>0</v>
      </c>
      <c r="D14" s="100">
        <f>'SO 01'!I37</f>
        <v>0</v>
      </c>
      <c r="E14" s="101">
        <f>'SO 01'!P37</f>
        <v>1.96</v>
      </c>
      <c r="F14" s="101">
        <f>'SO 01'!S37</f>
        <v>2.87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6" ht="12.75">
      <c r="A15" s="1"/>
      <c r="B15" s="91"/>
      <c r="C15" s="91"/>
      <c r="D15" s="91"/>
      <c r="E15" s="90"/>
      <c r="F15" s="90"/>
    </row>
    <row r="16" spans="1:26" ht="12.75">
      <c r="A16" s="2" t="s">
        <v>52</v>
      </c>
      <c r="B16" s="100"/>
      <c r="C16" s="98"/>
      <c r="D16" s="98"/>
      <c r="E16" s="99"/>
      <c r="F16" s="99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2.75">
      <c r="A17" s="97" t="s">
        <v>78</v>
      </c>
      <c r="B17" s="98">
        <f>'SO 01'!L70</f>
        <v>0</v>
      </c>
      <c r="C17" s="98">
        <f>'SO 01'!M70</f>
        <v>0</v>
      </c>
      <c r="D17" s="98">
        <f>'SO 01'!I70</f>
        <v>0</v>
      </c>
      <c r="E17" s="99">
        <f>'SO 01'!P70</f>
        <v>0</v>
      </c>
      <c r="F17" s="99">
        <f>'SO 01'!S70</f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2.75">
      <c r="A18" s="97" t="s">
        <v>91</v>
      </c>
      <c r="B18" s="98">
        <f>'SO 01'!L77</f>
        <v>0</v>
      </c>
      <c r="C18" s="98">
        <f>'SO 01'!M77</f>
        <v>0</v>
      </c>
      <c r="D18" s="98">
        <f>'SO 01'!I77</f>
        <v>0</v>
      </c>
      <c r="E18" s="99">
        <f>'SO 01'!P77</f>
        <v>0.12</v>
      </c>
      <c r="F18" s="99">
        <f>'SO 01'!S77</f>
        <v>0.01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2.75">
      <c r="A19" s="2" t="s">
        <v>52</v>
      </c>
      <c r="B19" s="100">
        <f>'SO 01'!L79</f>
        <v>0</v>
      </c>
      <c r="C19" s="100">
        <f>'SO 01'!M79</f>
        <v>0</v>
      </c>
      <c r="D19" s="100">
        <f>'SO 01'!I79</f>
        <v>0</v>
      </c>
      <c r="E19" s="101">
        <f>'SO 01'!P79</f>
        <v>0.12</v>
      </c>
      <c r="F19" s="101">
        <f>'SO 01'!S79</f>
        <v>0.01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6" ht="12.75">
      <c r="A20" s="1"/>
      <c r="B20" s="91"/>
      <c r="C20" s="91"/>
      <c r="D20" s="91"/>
      <c r="E20" s="90"/>
      <c r="F20" s="90"/>
    </row>
    <row r="21" spans="1:26" ht="12.75">
      <c r="A21" s="2" t="s">
        <v>53</v>
      </c>
      <c r="B21" s="100">
        <f>'SO 01'!L80</f>
        <v>0</v>
      </c>
      <c r="C21" s="100">
        <f>'SO 01'!M80</f>
        <v>0</v>
      </c>
      <c r="D21" s="100">
        <f>'SO 01'!I80</f>
        <v>0</v>
      </c>
      <c r="E21" s="101">
        <f>'SO 01'!P80</f>
        <v>2.08</v>
      </c>
      <c r="F21" s="101">
        <f>'SO 01'!S80</f>
        <v>2.88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6" ht="12.75">
      <c r="A22" s="1"/>
      <c r="B22" s="91"/>
      <c r="C22" s="91"/>
      <c r="D22" s="91"/>
      <c r="E22" s="90"/>
      <c r="F22" s="90"/>
    </row>
    <row r="23" spans="1:6" ht="12.75">
      <c r="A23" s="1"/>
      <c r="B23" s="91"/>
      <c r="C23" s="91"/>
      <c r="D23" s="91"/>
      <c r="E23" s="90"/>
      <c r="F23" s="90"/>
    </row>
    <row r="24" spans="1:6" ht="12.75">
      <c r="A24" s="1"/>
      <c r="B24" s="91"/>
      <c r="C24" s="91"/>
      <c r="D24" s="91"/>
      <c r="E24" s="90"/>
      <c r="F24" s="90"/>
    </row>
    <row r="25" spans="1:6" ht="12.75">
      <c r="A25" s="1"/>
      <c r="B25" s="91"/>
      <c r="C25" s="91"/>
      <c r="D25" s="91"/>
      <c r="E25" s="90"/>
      <c r="F25" s="90"/>
    </row>
    <row r="26" spans="1:6" ht="12.75">
      <c r="A26" s="1"/>
      <c r="B26" s="91"/>
      <c r="C26" s="91"/>
      <c r="D26" s="91"/>
      <c r="E26" s="90"/>
      <c r="F26" s="90"/>
    </row>
    <row r="27" spans="1:6" ht="12.75">
      <c r="A27" s="1"/>
      <c r="B27" s="91"/>
      <c r="C27" s="91"/>
      <c r="D27" s="91"/>
      <c r="E27" s="90"/>
      <c r="F27" s="90"/>
    </row>
    <row r="28" spans="1:6" ht="12.75">
      <c r="A28" s="1"/>
      <c r="B28" s="91"/>
      <c r="C28" s="91"/>
      <c r="D28" s="91"/>
      <c r="E28" s="90"/>
      <c r="F28" s="90"/>
    </row>
    <row r="29" spans="1:6" ht="12.75">
      <c r="A29" s="1"/>
      <c r="B29" s="91"/>
      <c r="C29" s="91"/>
      <c r="D29" s="91"/>
      <c r="E29" s="90"/>
      <c r="F29" s="90"/>
    </row>
    <row r="30" spans="1:6" ht="12.75">
      <c r="A30" s="1"/>
      <c r="B30" s="91"/>
      <c r="C30" s="91"/>
      <c r="D30" s="91"/>
      <c r="E30" s="90"/>
      <c r="F30" s="90"/>
    </row>
    <row r="31" spans="1:6" ht="12.75">
      <c r="A31" s="1"/>
      <c r="B31" s="91"/>
      <c r="C31" s="91"/>
      <c r="D31" s="91"/>
      <c r="E31" s="90"/>
      <c r="F31" s="90"/>
    </row>
    <row r="32" spans="1:6" ht="12.75">
      <c r="A32" s="1"/>
      <c r="B32" s="91"/>
      <c r="C32" s="91"/>
      <c r="D32" s="91"/>
      <c r="E32" s="90"/>
      <c r="F32" s="90"/>
    </row>
    <row r="33" spans="1:6" ht="12.75">
      <c r="A33" s="1"/>
      <c r="B33" s="91"/>
      <c r="C33" s="91"/>
      <c r="D33" s="91"/>
      <c r="E33" s="90"/>
      <c r="F33" s="90"/>
    </row>
    <row r="34" spans="1:6" ht="12.75">
      <c r="A34" s="1"/>
      <c r="B34" s="91"/>
      <c r="C34" s="91"/>
      <c r="D34" s="91"/>
      <c r="E34" s="90"/>
      <c r="F34" s="90"/>
    </row>
    <row r="35" spans="1:6" ht="12.75">
      <c r="A35" s="1"/>
      <c r="B35" s="91"/>
      <c r="C35" s="91"/>
      <c r="D35" s="91"/>
      <c r="E35" s="90"/>
      <c r="F35" s="90"/>
    </row>
    <row r="36" spans="1:6" ht="12.75">
      <c r="A36" s="1"/>
      <c r="B36" s="91"/>
      <c r="C36" s="91"/>
      <c r="D36" s="91"/>
      <c r="E36" s="90"/>
      <c r="F36" s="90"/>
    </row>
    <row r="37" spans="1:6" ht="12.75">
      <c r="A37" s="1"/>
      <c r="B37" s="91"/>
      <c r="C37" s="91"/>
      <c r="D37" s="91"/>
      <c r="E37" s="90"/>
      <c r="F37" s="90"/>
    </row>
    <row r="38" spans="1:6" ht="12.75">
      <c r="A38" s="1"/>
      <c r="B38" s="91"/>
      <c r="C38" s="91"/>
      <c r="D38" s="91"/>
      <c r="E38" s="90"/>
      <c r="F38" s="90"/>
    </row>
    <row r="39" spans="1:6" ht="12.75">
      <c r="A39" s="1"/>
      <c r="B39" s="91"/>
      <c r="C39" s="91"/>
      <c r="D39" s="91"/>
      <c r="E39" s="90"/>
      <c r="F39" s="90"/>
    </row>
    <row r="40" spans="1:6" ht="12.75">
      <c r="A40" s="1"/>
      <c r="B40" s="91"/>
      <c r="C40" s="91"/>
      <c r="D40" s="91"/>
      <c r="E40" s="90"/>
      <c r="F40" s="90"/>
    </row>
    <row r="41" spans="1:6" ht="12.75">
      <c r="A41" s="1"/>
      <c r="B41" s="91"/>
      <c r="C41" s="91"/>
      <c r="D41" s="91"/>
      <c r="E41" s="90"/>
      <c r="F41" s="90"/>
    </row>
    <row r="42" spans="1:6" ht="12.75">
      <c r="A42" s="1"/>
      <c r="B42" s="91"/>
      <c r="C42" s="91"/>
      <c r="D42" s="91"/>
      <c r="E42" s="90"/>
      <c r="F42" s="90"/>
    </row>
    <row r="43" spans="1:6" ht="12.75">
      <c r="A43" s="1"/>
      <c r="B43" s="91"/>
      <c r="C43" s="91"/>
      <c r="D43" s="91"/>
      <c r="E43" s="90"/>
      <c r="F43" s="90"/>
    </row>
    <row r="44" spans="1:6" ht="12.75">
      <c r="A44" s="1"/>
      <c r="B44" s="91"/>
      <c r="C44" s="91"/>
      <c r="D44" s="91"/>
      <c r="E44" s="90"/>
      <c r="F44" s="90"/>
    </row>
    <row r="45" spans="1:6" ht="12.75">
      <c r="A45" s="1"/>
      <c r="B45" s="91"/>
      <c r="C45" s="91"/>
      <c r="D45" s="91"/>
      <c r="E45" s="90"/>
      <c r="F45" s="90"/>
    </row>
    <row r="46" spans="1:6" ht="12.75">
      <c r="A46" s="1"/>
      <c r="B46" s="91"/>
      <c r="C46" s="91"/>
      <c r="D46" s="91"/>
      <c r="E46" s="90"/>
      <c r="F46" s="90"/>
    </row>
    <row r="47" spans="1:6" ht="12.75">
      <c r="A47" s="1"/>
      <c r="B47" s="91"/>
      <c r="C47" s="91"/>
      <c r="D47" s="91"/>
      <c r="E47" s="90"/>
      <c r="F47" s="90"/>
    </row>
    <row r="48" spans="1:6" ht="12.75">
      <c r="A48" s="1"/>
      <c r="B48" s="91"/>
      <c r="C48" s="91"/>
      <c r="D48" s="91"/>
      <c r="E48" s="90"/>
      <c r="F48" s="90"/>
    </row>
    <row r="49" spans="1:6" ht="12.75">
      <c r="A49" s="1"/>
      <c r="B49" s="91"/>
      <c r="C49" s="91"/>
      <c r="D49" s="91"/>
      <c r="E49" s="90"/>
      <c r="F49" s="90"/>
    </row>
    <row r="50" spans="1:6" ht="12.75">
      <c r="A50" s="1"/>
      <c r="B50" s="91"/>
      <c r="C50" s="91"/>
      <c r="D50" s="91"/>
      <c r="E50" s="90"/>
      <c r="F50" s="90"/>
    </row>
    <row r="51" spans="1:6" ht="12.75">
      <c r="A51" s="1"/>
      <c r="B51" s="91"/>
      <c r="C51" s="91"/>
      <c r="D51" s="91"/>
      <c r="E51" s="90"/>
      <c r="F51" s="90"/>
    </row>
    <row r="52" spans="1:6" ht="12.75">
      <c r="A52" s="1"/>
      <c r="B52" s="91"/>
      <c r="C52" s="91"/>
      <c r="D52" s="91"/>
      <c r="E52" s="90"/>
      <c r="F52" s="90"/>
    </row>
    <row r="53" spans="1:6" ht="12.75">
      <c r="A53" s="1"/>
      <c r="B53" s="91"/>
      <c r="C53" s="91"/>
      <c r="D53" s="91"/>
      <c r="E53" s="90"/>
      <c r="F53" s="90"/>
    </row>
    <row r="54" spans="1:6" ht="12.75">
      <c r="A54" s="1"/>
      <c r="B54" s="91"/>
      <c r="C54" s="91"/>
      <c r="D54" s="91"/>
      <c r="E54" s="90"/>
      <c r="F54" s="90"/>
    </row>
    <row r="55" spans="1:6" ht="12.75">
      <c r="A55" s="1"/>
      <c r="B55" s="91"/>
      <c r="C55" s="91"/>
      <c r="D55" s="91"/>
      <c r="E55" s="90"/>
      <c r="F55" s="90"/>
    </row>
    <row r="56" spans="1:6" ht="12.75">
      <c r="A56" s="1"/>
      <c r="B56" s="91"/>
      <c r="C56" s="91"/>
      <c r="D56" s="91"/>
      <c r="E56" s="90"/>
      <c r="F56" s="90"/>
    </row>
    <row r="57" spans="1:6" ht="12.75">
      <c r="A57" s="1"/>
      <c r="B57" s="91"/>
      <c r="C57" s="91"/>
      <c r="D57" s="91"/>
      <c r="E57" s="90"/>
      <c r="F57" s="90"/>
    </row>
    <row r="58" spans="1:6" ht="12.75">
      <c r="A58" s="1"/>
      <c r="B58" s="91"/>
      <c r="C58" s="91"/>
      <c r="D58" s="91"/>
      <c r="E58" s="90"/>
      <c r="F58" s="90"/>
    </row>
    <row r="59" spans="1:6" ht="12.75">
      <c r="A59" s="1"/>
      <c r="B59" s="91"/>
      <c r="C59" s="91"/>
      <c r="D59" s="91"/>
      <c r="E59" s="90"/>
      <c r="F59" s="90"/>
    </row>
    <row r="60" spans="1:6" ht="12.75">
      <c r="A60" s="1"/>
      <c r="B60" s="91"/>
      <c r="C60" s="91"/>
      <c r="D60" s="91"/>
      <c r="E60" s="90"/>
      <c r="F60" s="90"/>
    </row>
    <row r="61" spans="1:6" ht="12.75">
      <c r="A61" s="1"/>
      <c r="B61" s="91"/>
      <c r="C61" s="91"/>
      <c r="D61" s="91"/>
      <c r="E61" s="90"/>
      <c r="F61" s="90"/>
    </row>
    <row r="62" spans="1:6" ht="12.75">
      <c r="A62" s="1"/>
      <c r="B62" s="91"/>
      <c r="C62" s="91"/>
      <c r="D62" s="91"/>
      <c r="E62" s="90"/>
      <c r="F62" s="90"/>
    </row>
    <row r="63" spans="1:6" ht="12.75">
      <c r="A63" s="1"/>
      <c r="B63" s="91"/>
      <c r="C63" s="91"/>
      <c r="D63" s="91"/>
      <c r="E63" s="90"/>
      <c r="F63" s="90"/>
    </row>
    <row r="64" spans="1:6" ht="12.75">
      <c r="A64" s="1"/>
      <c r="B64" s="91"/>
      <c r="C64" s="91"/>
      <c r="D64" s="91"/>
      <c r="E64" s="90"/>
      <c r="F64" s="90"/>
    </row>
    <row r="65" spans="1:6" ht="12.75">
      <c r="A65" s="1"/>
      <c r="B65" s="91"/>
      <c r="C65" s="91"/>
      <c r="D65" s="91"/>
      <c r="E65" s="90"/>
      <c r="F65" s="90"/>
    </row>
    <row r="66" spans="1:6" ht="12.75">
      <c r="A66" s="1"/>
      <c r="B66" s="91"/>
      <c r="C66" s="91"/>
      <c r="D66" s="91"/>
      <c r="E66" s="90"/>
      <c r="F66" s="90"/>
    </row>
    <row r="67" spans="1:6" ht="12.75">
      <c r="A67" s="1"/>
      <c r="B67" s="91"/>
      <c r="C67" s="91"/>
      <c r="D67" s="91"/>
      <c r="E67" s="90"/>
      <c r="F67" s="90"/>
    </row>
    <row r="68" spans="1:6" ht="12.75">
      <c r="A68" s="1"/>
      <c r="B68" s="91"/>
      <c r="C68" s="91"/>
      <c r="D68" s="91"/>
      <c r="E68" s="90"/>
      <c r="F68" s="90"/>
    </row>
    <row r="69" spans="1:6" ht="12.75">
      <c r="A69" s="1"/>
      <c r="B69" s="91"/>
      <c r="C69" s="91"/>
      <c r="D69" s="91"/>
      <c r="E69" s="90"/>
      <c r="F69" s="90"/>
    </row>
    <row r="70" spans="1:6" ht="12.75">
      <c r="A70" s="1"/>
      <c r="B70" s="91"/>
      <c r="C70" s="91"/>
      <c r="D70" s="91"/>
      <c r="E70" s="90"/>
      <c r="F70" s="90"/>
    </row>
    <row r="71" spans="1:6" ht="12.75">
      <c r="A71" s="1"/>
      <c r="B71" s="91"/>
      <c r="C71" s="91"/>
      <c r="D71" s="91"/>
      <c r="E71" s="90"/>
      <c r="F71" s="90"/>
    </row>
    <row r="72" spans="1:6" ht="12.75">
      <c r="A72" s="1"/>
      <c r="B72" s="91"/>
      <c r="C72" s="91"/>
      <c r="D72" s="91"/>
      <c r="E72" s="90"/>
      <c r="F72" s="90"/>
    </row>
    <row r="73" spans="1:6" ht="12.75">
      <c r="A73" s="1"/>
      <c r="B73" s="91"/>
      <c r="C73" s="91"/>
      <c r="D73" s="91"/>
      <c r="E73" s="90"/>
      <c r="F73" s="90"/>
    </row>
    <row r="74" spans="1:6" ht="12.75">
      <c r="A74" s="1"/>
      <c r="B74" s="91"/>
      <c r="C74" s="91"/>
      <c r="D74" s="91"/>
      <c r="E74" s="90"/>
      <c r="F74" s="90"/>
    </row>
    <row r="75" spans="1:6" ht="12.75">
      <c r="A75" s="1"/>
      <c r="B75" s="91"/>
      <c r="C75" s="91"/>
      <c r="D75" s="91"/>
      <c r="E75" s="90"/>
      <c r="F75" s="90"/>
    </row>
    <row r="76" spans="1:6" ht="12.75">
      <c r="A76" s="1"/>
      <c r="B76" s="91"/>
      <c r="C76" s="91"/>
      <c r="D76" s="91"/>
      <c r="E76" s="90"/>
      <c r="F76" s="90"/>
    </row>
    <row r="77" spans="1:6" ht="12.75">
      <c r="A77" s="1"/>
      <c r="B77" s="91"/>
      <c r="C77" s="91"/>
      <c r="D77" s="91"/>
      <c r="E77" s="90"/>
      <c r="F77" s="90"/>
    </row>
    <row r="78" spans="1:6" ht="12.75">
      <c r="A78" s="1"/>
      <c r="B78" s="91"/>
      <c r="C78" s="91"/>
      <c r="D78" s="91"/>
      <c r="E78" s="90"/>
      <c r="F78" s="90"/>
    </row>
    <row r="79" spans="1:6" ht="12.75">
      <c r="A79" s="1"/>
      <c r="B79" s="91"/>
      <c r="C79" s="91"/>
      <c r="D79" s="91"/>
      <c r="E79" s="90"/>
      <c r="F79" s="90"/>
    </row>
    <row r="80" spans="1:6" ht="12.75">
      <c r="A80" s="1"/>
      <c r="B80" s="91"/>
      <c r="C80" s="91"/>
      <c r="D80" s="91"/>
      <c r="E80" s="90"/>
      <c r="F80" s="90"/>
    </row>
    <row r="81" spans="1:6" ht="12.75">
      <c r="A81" s="1"/>
      <c r="B81" s="91"/>
      <c r="C81" s="91"/>
      <c r="D81" s="91"/>
      <c r="E81" s="90"/>
      <c r="F81" s="90"/>
    </row>
    <row r="82" spans="1:6" ht="12.75">
      <c r="A82" s="1"/>
      <c r="B82" s="91"/>
      <c r="C82" s="91"/>
      <c r="D82" s="91"/>
      <c r="E82" s="90"/>
      <c r="F82" s="90"/>
    </row>
    <row r="83" spans="1:6" ht="12.75">
      <c r="A83" s="1"/>
      <c r="B83" s="91"/>
      <c r="C83" s="91"/>
      <c r="D83" s="91"/>
      <c r="E83" s="90"/>
      <c r="F83" s="90"/>
    </row>
    <row r="84" spans="1:6" ht="12.75">
      <c r="A84" s="1"/>
      <c r="B84" s="91"/>
      <c r="C84" s="91"/>
      <c r="D84" s="91"/>
      <c r="E84" s="90"/>
      <c r="F84" s="90"/>
    </row>
    <row r="85" spans="1:6" ht="12.75">
      <c r="A85" s="1"/>
      <c r="B85" s="91"/>
      <c r="C85" s="91"/>
      <c r="D85" s="91"/>
      <c r="E85" s="90"/>
      <c r="F85" s="90"/>
    </row>
    <row r="86" spans="1:6" ht="12.75">
      <c r="A86" s="1"/>
      <c r="B86" s="91"/>
      <c r="C86" s="91"/>
      <c r="D86" s="91"/>
      <c r="E86" s="90"/>
      <c r="F86" s="90"/>
    </row>
    <row r="87" spans="1:6" ht="12.75">
      <c r="A87" s="1"/>
      <c r="B87" s="91"/>
      <c r="C87" s="91"/>
      <c r="D87" s="91"/>
      <c r="E87" s="90"/>
      <c r="F87" s="90"/>
    </row>
    <row r="88" spans="1:6" ht="12.75">
      <c r="A88" s="1"/>
      <c r="B88" s="91"/>
      <c r="C88" s="91"/>
      <c r="D88" s="91"/>
      <c r="E88" s="90"/>
      <c r="F88" s="90"/>
    </row>
    <row r="89" spans="1:6" ht="12.75">
      <c r="A89" s="1"/>
      <c r="B89" s="91"/>
      <c r="C89" s="91"/>
      <c r="D89" s="91"/>
      <c r="E89" s="90"/>
      <c r="F89" s="90"/>
    </row>
    <row r="90" spans="1:6" ht="12.75">
      <c r="A90" s="1"/>
      <c r="B90" s="91"/>
      <c r="C90" s="91"/>
      <c r="D90" s="91"/>
      <c r="E90" s="90"/>
      <c r="F90" s="90"/>
    </row>
    <row r="91" spans="1:6" ht="12.75">
      <c r="A91" s="1"/>
      <c r="B91" s="91"/>
      <c r="C91" s="91"/>
      <c r="D91" s="91"/>
      <c r="E91" s="90"/>
      <c r="F91" s="90"/>
    </row>
    <row r="92" spans="1:6" ht="12.75">
      <c r="A92" s="1"/>
      <c r="B92" s="91"/>
      <c r="C92" s="91"/>
      <c r="D92" s="91"/>
      <c r="E92" s="90"/>
      <c r="F92" s="90"/>
    </row>
    <row r="93" spans="1:6" ht="12.75">
      <c r="A93" s="1"/>
      <c r="B93" s="91"/>
      <c r="C93" s="91"/>
      <c r="D93" s="91"/>
      <c r="E93" s="90"/>
      <c r="F93" s="90"/>
    </row>
    <row r="94" spans="1:6" ht="12.75">
      <c r="A94" s="1"/>
      <c r="B94" s="91"/>
      <c r="C94" s="91"/>
      <c r="D94" s="91"/>
      <c r="E94" s="90"/>
      <c r="F94" s="90"/>
    </row>
    <row r="95" spans="1:6" ht="12.75">
      <c r="A95" s="1"/>
      <c r="B95" s="91"/>
      <c r="C95" s="91"/>
      <c r="D95" s="91"/>
      <c r="E95" s="90"/>
      <c r="F95" s="90"/>
    </row>
    <row r="96" spans="1:6" ht="12.75">
      <c r="A96" s="1"/>
      <c r="B96" s="91"/>
      <c r="C96" s="91"/>
      <c r="D96" s="91"/>
      <c r="E96" s="90"/>
      <c r="F96" s="90"/>
    </row>
    <row r="97" spans="1:6" ht="12.75">
      <c r="A97" s="1"/>
      <c r="B97" s="91"/>
      <c r="C97" s="91"/>
      <c r="D97" s="91"/>
      <c r="E97" s="90"/>
      <c r="F97" s="90"/>
    </row>
    <row r="98" spans="1:6" ht="12.75">
      <c r="A98" s="1"/>
      <c r="B98" s="91"/>
      <c r="C98" s="91"/>
      <c r="D98" s="91"/>
      <c r="E98" s="90"/>
      <c r="F98" s="90"/>
    </row>
    <row r="99" spans="1:6" ht="12.75">
      <c r="A99" s="1"/>
      <c r="B99" s="91"/>
      <c r="C99" s="91"/>
      <c r="D99" s="91"/>
      <c r="E99" s="90"/>
      <c r="F99" s="90"/>
    </row>
    <row r="100" spans="1:6" ht="12.75">
      <c r="A100" s="1"/>
      <c r="B100" s="91"/>
      <c r="C100" s="91"/>
      <c r="D100" s="91"/>
      <c r="E100" s="90"/>
      <c r="F100" s="90"/>
    </row>
    <row r="101" spans="1:6" ht="12.75">
      <c r="A101" s="1"/>
      <c r="B101" s="91"/>
      <c r="C101" s="91"/>
      <c r="D101" s="91"/>
      <c r="E101" s="90"/>
      <c r="F101" s="90"/>
    </row>
    <row r="102" spans="1:6" ht="12.75">
      <c r="A102" s="1"/>
      <c r="B102" s="91"/>
      <c r="C102" s="91"/>
      <c r="D102" s="91"/>
      <c r="E102" s="90"/>
      <c r="F102" s="90"/>
    </row>
    <row r="103" spans="1:6" ht="12.75">
      <c r="A103" s="1"/>
      <c r="B103" s="91"/>
      <c r="C103" s="91"/>
      <c r="D103" s="91"/>
      <c r="E103" s="90"/>
      <c r="F103" s="90"/>
    </row>
    <row r="104" spans="1:6" ht="12.75">
      <c r="A104" s="1"/>
      <c r="B104" s="91"/>
      <c r="C104" s="91"/>
      <c r="D104" s="91"/>
      <c r="E104" s="90"/>
      <c r="F104" s="90"/>
    </row>
    <row r="105" spans="1:6" ht="12.75">
      <c r="A105" s="1"/>
      <c r="B105" s="91"/>
      <c r="C105" s="91"/>
      <c r="D105" s="91"/>
      <c r="E105" s="90"/>
      <c r="F105" s="90"/>
    </row>
    <row r="106" spans="1:6" ht="12.75">
      <c r="A106" s="1"/>
      <c r="B106" s="91"/>
      <c r="C106" s="91"/>
      <c r="D106" s="91"/>
      <c r="E106" s="90"/>
      <c r="F106" s="90"/>
    </row>
    <row r="107" spans="1:6" ht="12.75">
      <c r="A107" s="1"/>
      <c r="B107" s="91"/>
      <c r="C107" s="91"/>
      <c r="D107" s="91"/>
      <c r="E107" s="90"/>
      <c r="F107" s="90"/>
    </row>
    <row r="108" spans="1:6" ht="12.75">
      <c r="A108" s="1"/>
      <c r="B108" s="91"/>
      <c r="C108" s="91"/>
      <c r="D108" s="91"/>
      <c r="E108" s="90"/>
      <c r="F108" s="90"/>
    </row>
    <row r="109" spans="1:6" ht="12.75">
      <c r="A109" s="1"/>
      <c r="B109" s="91"/>
      <c r="C109" s="91"/>
      <c r="D109" s="91"/>
      <c r="E109" s="90"/>
      <c r="F109" s="90"/>
    </row>
    <row r="110" spans="1:6" ht="12.75">
      <c r="A110" s="1"/>
      <c r="B110" s="91"/>
      <c r="C110" s="91"/>
      <c r="D110" s="91"/>
      <c r="E110" s="90"/>
      <c r="F110" s="90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G81" sqref="G81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11.00390625" style="0" customWidth="1"/>
    <col min="20" max="26" width="0" style="0" hidden="1" customWidth="1"/>
  </cols>
  <sheetData>
    <row r="1" spans="1:23" ht="12.75">
      <c r="A1" s="5" t="s">
        <v>99</v>
      </c>
      <c r="B1" s="3"/>
      <c r="C1" s="3"/>
      <c r="D1" s="3"/>
      <c r="E1" s="5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11</v>
      </c>
      <c r="B2" s="3"/>
      <c r="C2" s="3"/>
      <c r="D2" s="3"/>
      <c r="E2" s="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10</v>
      </c>
      <c r="B3" s="3"/>
      <c r="C3" s="3"/>
      <c r="D3" s="3"/>
      <c r="E3" s="5" t="s">
        <v>150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149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102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5" t="s">
        <v>101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7" t="s">
        <v>47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19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S8" s="126"/>
    </row>
    <row r="9" spans="1:19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S9" s="126"/>
    </row>
    <row r="10" spans="1:19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S10" s="126"/>
    </row>
    <row r="11" spans="1:19" ht="12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S11" s="126"/>
    </row>
    <row r="12" spans="1:19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S12" s="126"/>
    </row>
    <row r="13" spans="1:26" ht="14.25">
      <c r="A13" s="105" t="s">
        <v>54</v>
      </c>
      <c r="B13" s="105" t="s">
        <v>55</v>
      </c>
      <c r="C13" s="105" t="s">
        <v>56</v>
      </c>
      <c r="D13" s="105" t="s">
        <v>57</v>
      </c>
      <c r="E13" s="105" t="s">
        <v>58</v>
      </c>
      <c r="F13" s="105" t="s">
        <v>59</v>
      </c>
      <c r="G13" s="105" t="s">
        <v>38</v>
      </c>
      <c r="H13" s="105" t="s">
        <v>39</v>
      </c>
      <c r="I13" s="105" t="s">
        <v>60</v>
      </c>
      <c r="J13" s="105"/>
      <c r="K13" s="105"/>
      <c r="L13" s="105"/>
      <c r="M13" s="105"/>
      <c r="N13" s="105"/>
      <c r="O13" s="105"/>
      <c r="P13" s="105" t="s">
        <v>61</v>
      </c>
      <c r="Q13" s="102"/>
      <c r="R13" s="102"/>
      <c r="S13" s="105" t="s">
        <v>62</v>
      </c>
      <c r="T13" s="103"/>
      <c r="U13" s="103"/>
      <c r="V13" s="103"/>
      <c r="W13" s="103"/>
      <c r="X13" s="103"/>
      <c r="Y13" s="103"/>
      <c r="Z13" s="103"/>
    </row>
    <row r="14" spans="1:26" ht="12.75">
      <c r="A14" s="106"/>
      <c r="B14" s="106"/>
      <c r="C14" s="107"/>
      <c r="D14" s="110" t="s">
        <v>48</v>
      </c>
      <c r="E14" s="106"/>
      <c r="F14" s="108"/>
      <c r="G14" s="109"/>
      <c r="H14" s="109"/>
      <c r="I14" s="109"/>
      <c r="J14" s="106"/>
      <c r="K14" s="106"/>
      <c r="L14" s="106"/>
      <c r="M14" s="106"/>
      <c r="N14" s="106"/>
      <c r="O14" s="106"/>
      <c r="P14" s="106"/>
      <c r="Q14" s="94"/>
      <c r="R14" s="94"/>
      <c r="S14" s="106"/>
      <c r="T14" s="94"/>
      <c r="U14" s="94"/>
      <c r="V14" s="94"/>
      <c r="W14" s="94"/>
      <c r="X14" s="94"/>
      <c r="Y14" s="94"/>
      <c r="Z14" s="94"/>
    </row>
    <row r="15" spans="1:26" ht="12.75">
      <c r="A15" s="97"/>
      <c r="B15" s="97"/>
      <c r="C15" s="97"/>
      <c r="D15" s="97" t="s">
        <v>49</v>
      </c>
      <c r="E15" s="97"/>
      <c r="F15" s="111"/>
      <c r="G15" s="98"/>
      <c r="H15" s="98"/>
      <c r="I15" s="98"/>
      <c r="J15" s="97"/>
      <c r="K15" s="97"/>
      <c r="L15" s="97"/>
      <c r="M15" s="97"/>
      <c r="N15" s="97"/>
      <c r="O15" s="97"/>
      <c r="P15" s="97"/>
      <c r="Q15" s="94"/>
      <c r="R15" s="94"/>
      <c r="S15" s="97"/>
      <c r="T15" s="94"/>
      <c r="U15" s="94"/>
      <c r="V15" s="94"/>
      <c r="W15" s="94"/>
      <c r="X15" s="94"/>
      <c r="Y15" s="94"/>
      <c r="Z15" s="94"/>
    </row>
    <row r="16" spans="1:26" ht="24.75" customHeight="1">
      <c r="A16" s="115">
        <v>1</v>
      </c>
      <c r="B16" s="112" t="s">
        <v>67</v>
      </c>
      <c r="C16" s="116" t="s">
        <v>68</v>
      </c>
      <c r="D16" s="112" t="s">
        <v>69</v>
      </c>
      <c r="E16" s="112" t="s">
        <v>66</v>
      </c>
      <c r="F16" s="113">
        <v>191.1</v>
      </c>
      <c r="G16" s="114">
        <v>0</v>
      </c>
      <c r="H16" s="114"/>
      <c r="I16" s="114">
        <f>ROUND(F16*(G16+H16),2)</f>
        <v>0</v>
      </c>
      <c r="J16" s="112">
        <f>ROUND(F16*(N16),2)</f>
        <v>661.21</v>
      </c>
      <c r="K16" s="1">
        <f>ROUND(F16*(O16),2)</f>
        <v>0</v>
      </c>
      <c r="L16" s="1">
        <f>ROUND(F16*(G16+H16),2)</f>
        <v>0</v>
      </c>
      <c r="M16" s="1"/>
      <c r="N16" s="1">
        <v>3.46</v>
      </c>
      <c r="O16" s="1"/>
      <c r="P16" s="111">
        <f>ROUND(F16*(R16),3)</f>
        <v>0.094</v>
      </c>
      <c r="Q16" s="117"/>
      <c r="R16" s="117">
        <v>0.00049</v>
      </c>
      <c r="S16" s="111">
        <f>ROUND(F16*(X16),3)</f>
        <v>0</v>
      </c>
      <c r="X16">
        <v>0</v>
      </c>
      <c r="Z16">
        <v>0</v>
      </c>
    </row>
    <row r="17" spans="1:22" ht="24.75" customHeight="1">
      <c r="A17" s="115">
        <v>2</v>
      </c>
      <c r="B17" s="112"/>
      <c r="C17" s="116" t="s">
        <v>141</v>
      </c>
      <c r="D17" s="112" t="s">
        <v>142</v>
      </c>
      <c r="E17" s="128" t="s">
        <v>65</v>
      </c>
      <c r="F17" s="129">
        <v>142.6</v>
      </c>
      <c r="G17" s="130">
        <v>0</v>
      </c>
      <c r="H17" s="130">
        <v>0</v>
      </c>
      <c r="I17" s="130">
        <f>ROUND(F17*(G17+H17),2)</f>
        <v>0</v>
      </c>
      <c r="J17" s="128">
        <f>ROUND(F17*(N17),2)</f>
        <v>1383.22</v>
      </c>
      <c r="K17" s="131">
        <f>ROUND(F17*(O17),2)</f>
        <v>0</v>
      </c>
      <c r="L17" s="131">
        <f>ROUND(F17*(G17),2)</f>
        <v>0</v>
      </c>
      <c r="M17" s="131">
        <f>ROUND(F17*(H17),2)</f>
        <v>0</v>
      </c>
      <c r="N17" s="131">
        <v>9.7</v>
      </c>
      <c r="O17" s="131"/>
      <c r="P17" s="132">
        <v>0.0403</v>
      </c>
      <c r="Q17" s="132"/>
      <c r="R17" s="132">
        <v>0.0403</v>
      </c>
      <c r="S17" s="131">
        <f>ROUND(F17*(P17),3)</f>
        <v>5.747</v>
      </c>
      <c r="T17" s="133"/>
      <c r="U17" s="133"/>
      <c r="V17" s="132"/>
    </row>
    <row r="18" spans="1:26" ht="12.75">
      <c r="A18" s="97"/>
      <c r="B18" s="97"/>
      <c r="C18" s="97"/>
      <c r="D18" s="97" t="s">
        <v>49</v>
      </c>
      <c r="E18" s="97"/>
      <c r="F18" s="111"/>
      <c r="G18" s="100">
        <f>ROUND((SUM(L15:L16))/1,2)</f>
        <v>0</v>
      </c>
      <c r="H18" s="100">
        <f>ROUND((SUM(M15:M16))/1,2)</f>
        <v>0</v>
      </c>
      <c r="I18" s="100">
        <f>ROUND((SUM(I15:I17))/1,2)</f>
        <v>0</v>
      </c>
      <c r="J18" s="97"/>
      <c r="K18" s="97"/>
      <c r="L18" s="97">
        <f>ROUND((SUM(L15:L16))/1,2)</f>
        <v>0</v>
      </c>
      <c r="M18" s="97">
        <f>ROUND((SUM(M15:M16))/1,2)</f>
        <v>0</v>
      </c>
      <c r="N18" s="97"/>
      <c r="O18" s="97"/>
      <c r="P18" s="118">
        <f>ROUND((SUM(P15:P16))/1,2)</f>
        <v>0.09</v>
      </c>
      <c r="Q18" s="94"/>
      <c r="R18" s="94"/>
      <c r="S18" s="118">
        <f>ROUND((SUM(S15:S16))/1,2)</f>
        <v>0</v>
      </c>
      <c r="T18" s="94"/>
      <c r="U18" s="94"/>
      <c r="V18" s="94"/>
      <c r="W18" s="94"/>
      <c r="X18" s="94"/>
      <c r="Y18" s="94"/>
      <c r="Z18" s="94"/>
    </row>
    <row r="19" spans="1:26" ht="12.75">
      <c r="A19" s="97"/>
      <c r="B19" s="97"/>
      <c r="C19" s="97"/>
      <c r="D19" s="97"/>
      <c r="E19" s="97"/>
      <c r="F19" s="111"/>
      <c r="G19" s="100"/>
      <c r="H19" s="100"/>
      <c r="I19" s="100"/>
      <c r="J19" s="97"/>
      <c r="K19" s="97"/>
      <c r="L19" s="97"/>
      <c r="M19" s="97"/>
      <c r="N19" s="97"/>
      <c r="O19" s="97"/>
      <c r="P19" s="118"/>
      <c r="Q19" s="94"/>
      <c r="R19" s="94"/>
      <c r="S19" s="118"/>
      <c r="T19" s="94"/>
      <c r="U19" s="94"/>
      <c r="V19" s="94"/>
      <c r="W19" s="94"/>
      <c r="X19" s="94"/>
      <c r="Y19" s="94"/>
      <c r="Z19" s="94"/>
    </row>
    <row r="20" spans="1:26" ht="12.75">
      <c r="A20" s="97"/>
      <c r="B20" s="97"/>
      <c r="C20" s="97"/>
      <c r="D20" s="97" t="s">
        <v>50</v>
      </c>
      <c r="E20" s="97"/>
      <c r="F20" s="111"/>
      <c r="G20" s="98"/>
      <c r="H20" s="98"/>
      <c r="I20" s="98"/>
      <c r="J20" s="97"/>
      <c r="K20" s="97"/>
      <c r="L20" s="97"/>
      <c r="M20" s="97"/>
      <c r="N20" s="97"/>
      <c r="O20" s="97"/>
      <c r="P20" s="97"/>
      <c r="Q20" s="94"/>
      <c r="R20" s="94"/>
      <c r="S20" s="97"/>
      <c r="T20" s="94"/>
      <c r="U20" s="94"/>
      <c r="V20" s="94"/>
      <c r="W20" s="94"/>
      <c r="X20" s="94"/>
      <c r="Y20" s="94"/>
      <c r="Z20" s="94"/>
    </row>
    <row r="21" spans="1:26" ht="22.5">
      <c r="A21" s="115">
        <v>3</v>
      </c>
      <c r="B21" s="112" t="s">
        <v>70</v>
      </c>
      <c r="C21" s="116" t="s">
        <v>120</v>
      </c>
      <c r="D21" s="112" t="s">
        <v>121</v>
      </c>
      <c r="E21" s="112" t="s">
        <v>63</v>
      </c>
      <c r="F21" s="113">
        <v>112</v>
      </c>
      <c r="G21" s="114">
        <v>0</v>
      </c>
      <c r="H21" s="114"/>
      <c r="I21" s="114">
        <f aca="true" t="shared" si="0" ref="I21:I30">ROUND(F21*(G21+H21),2)</f>
        <v>0</v>
      </c>
      <c r="J21" s="112">
        <f aca="true" t="shared" si="1" ref="J21:J30">ROUND(F21*(N21),2)</f>
        <v>134.4</v>
      </c>
      <c r="K21" s="1">
        <f aca="true" t="shared" si="2" ref="K21:K30">ROUND(F21*(O21),2)</f>
        <v>0</v>
      </c>
      <c r="L21" s="1">
        <f>ROUND(F21*(G21+H21),2)</f>
        <v>0</v>
      </c>
      <c r="M21" s="1"/>
      <c r="N21" s="1">
        <v>1.2</v>
      </c>
      <c r="O21" s="1"/>
      <c r="P21" s="111">
        <f>ROUND(F21*(R21),3)</f>
        <v>1.851</v>
      </c>
      <c r="Q21" s="117"/>
      <c r="R21" s="117">
        <v>0.01653</v>
      </c>
      <c r="S21" s="111">
        <f>ROUND(F21*(X21),3)</f>
        <v>0</v>
      </c>
      <c r="X21">
        <v>0</v>
      </c>
      <c r="Z21">
        <v>0</v>
      </c>
    </row>
    <row r="22" spans="1:26" ht="22.5">
      <c r="A22" s="115">
        <v>4</v>
      </c>
      <c r="B22" s="112" t="s">
        <v>70</v>
      </c>
      <c r="C22" s="116" t="s">
        <v>122</v>
      </c>
      <c r="D22" s="112" t="s">
        <v>123</v>
      </c>
      <c r="E22" s="112" t="s">
        <v>63</v>
      </c>
      <c r="F22" s="113">
        <v>112</v>
      </c>
      <c r="G22" s="114">
        <v>0</v>
      </c>
      <c r="H22" s="114"/>
      <c r="I22" s="114">
        <f t="shared" si="0"/>
        <v>0</v>
      </c>
      <c r="J22" s="112">
        <f t="shared" si="1"/>
        <v>112</v>
      </c>
      <c r="K22" s="1">
        <f t="shared" si="2"/>
        <v>0</v>
      </c>
      <c r="L22" s="1">
        <f>ROUND(F22*(G22+H22),2)</f>
        <v>0</v>
      </c>
      <c r="M22" s="1"/>
      <c r="N22" s="1">
        <v>1</v>
      </c>
      <c r="O22" s="1"/>
      <c r="P22" s="111">
        <f>ROUND(F22*(R22),3)</f>
        <v>0</v>
      </c>
      <c r="Q22" s="117"/>
      <c r="R22" s="117">
        <v>0</v>
      </c>
      <c r="S22" s="111">
        <f>ROUND(F22*(X22),3)</f>
        <v>0</v>
      </c>
      <c r="X22">
        <v>0</v>
      </c>
      <c r="Z22">
        <v>0</v>
      </c>
    </row>
    <row r="23" spans="1:26" ht="22.5">
      <c r="A23" s="115">
        <v>5</v>
      </c>
      <c r="B23" s="112" t="s">
        <v>124</v>
      </c>
      <c r="C23" s="116" t="s">
        <v>125</v>
      </c>
      <c r="D23" s="112" t="s">
        <v>126</v>
      </c>
      <c r="E23" s="112" t="s">
        <v>63</v>
      </c>
      <c r="F23" s="113">
        <v>112</v>
      </c>
      <c r="G23" s="114">
        <v>0</v>
      </c>
      <c r="H23" s="114"/>
      <c r="I23" s="114">
        <f t="shared" si="0"/>
        <v>0</v>
      </c>
      <c r="J23" s="112">
        <f t="shared" si="1"/>
        <v>110.88</v>
      </c>
      <c r="K23" s="1">
        <f t="shared" si="2"/>
        <v>0</v>
      </c>
      <c r="L23" s="1">
        <f>ROUND(F23*(G23+H23),2)</f>
        <v>0</v>
      </c>
      <c r="M23" s="1"/>
      <c r="N23" s="1">
        <v>0.99</v>
      </c>
      <c r="O23" s="1"/>
      <c r="P23" s="111">
        <f>ROUND(F23*(R23),3)</f>
        <v>0</v>
      </c>
      <c r="Q23" s="117"/>
      <c r="R23" s="117">
        <v>0</v>
      </c>
      <c r="S23" s="111">
        <f>ROUND(F23*(X23),3)</f>
        <v>0</v>
      </c>
      <c r="X23">
        <v>0</v>
      </c>
      <c r="Z23">
        <v>0</v>
      </c>
    </row>
    <row r="24" spans="1:26" ht="12.75">
      <c r="A24" s="115">
        <v>6</v>
      </c>
      <c r="B24" s="112" t="s">
        <v>119</v>
      </c>
      <c r="C24" s="116" t="s">
        <v>127</v>
      </c>
      <c r="D24" s="112" t="s">
        <v>128</v>
      </c>
      <c r="E24" s="112" t="s">
        <v>63</v>
      </c>
      <c r="F24" s="113">
        <v>108</v>
      </c>
      <c r="G24" s="114">
        <v>0</v>
      </c>
      <c r="H24" s="114"/>
      <c r="I24" s="114">
        <f t="shared" si="0"/>
        <v>0</v>
      </c>
      <c r="J24" s="112">
        <f t="shared" si="1"/>
        <v>369.36</v>
      </c>
      <c r="K24" s="1">
        <f t="shared" si="2"/>
        <v>0</v>
      </c>
      <c r="L24" s="1">
        <f>ROUND(F24*(G24+H24),2)</f>
        <v>0</v>
      </c>
      <c r="M24" s="1"/>
      <c r="N24" s="1">
        <v>3.42</v>
      </c>
      <c r="O24" s="1"/>
      <c r="P24" s="111">
        <f>ROUND(F24*(R24),3)</f>
        <v>0</v>
      </c>
      <c r="Q24" s="117"/>
      <c r="R24" s="117">
        <v>0</v>
      </c>
      <c r="S24" s="111">
        <f>ROUND(F24*(X24),3)</f>
        <v>0</v>
      </c>
      <c r="X24">
        <v>0</v>
      </c>
      <c r="Z24">
        <v>0</v>
      </c>
    </row>
    <row r="25" spans="1:26" ht="12.75">
      <c r="A25" s="115">
        <v>7</v>
      </c>
      <c r="B25" s="112" t="s">
        <v>71</v>
      </c>
      <c r="C25" s="116" t="s">
        <v>129</v>
      </c>
      <c r="D25" s="112" t="s">
        <v>143</v>
      </c>
      <c r="E25" s="112" t="s">
        <v>63</v>
      </c>
      <c r="F25" s="113">
        <v>6.45</v>
      </c>
      <c r="G25" s="114">
        <v>0</v>
      </c>
      <c r="H25" s="114"/>
      <c r="I25" s="114">
        <f t="shared" si="0"/>
        <v>0</v>
      </c>
      <c r="J25" s="112">
        <f t="shared" si="1"/>
        <v>20.77</v>
      </c>
      <c r="K25" s="1">
        <f t="shared" si="2"/>
        <v>0</v>
      </c>
      <c r="L25" s="1">
        <f aca="true" t="shared" si="3" ref="L25:L30">ROUND(F25*(G25),2)</f>
        <v>0</v>
      </c>
      <c r="M25" s="1">
        <f aca="true" t="shared" si="4" ref="M25:M30">ROUND(F25*(H25),2)</f>
        <v>0</v>
      </c>
      <c r="N25" s="1">
        <v>3.22</v>
      </c>
      <c r="O25" s="1"/>
      <c r="P25" s="111"/>
      <c r="Q25" s="117"/>
      <c r="R25" s="117"/>
      <c r="S25" s="111"/>
      <c r="T25" s="94"/>
      <c r="U25" s="94"/>
      <c r="V25" s="94"/>
      <c r="W25" s="94"/>
      <c r="X25" s="94"/>
      <c r="Y25" s="94"/>
      <c r="Z25" s="94"/>
    </row>
    <row r="26" spans="1:26" ht="12.75">
      <c r="A26" s="115">
        <v>8</v>
      </c>
      <c r="B26" s="112" t="s">
        <v>71</v>
      </c>
      <c r="C26" s="116" t="s">
        <v>130</v>
      </c>
      <c r="D26" s="112" t="s">
        <v>131</v>
      </c>
      <c r="E26" s="112" t="s">
        <v>72</v>
      </c>
      <c r="F26" s="113">
        <v>1.98</v>
      </c>
      <c r="G26" s="114">
        <v>0</v>
      </c>
      <c r="H26" s="114"/>
      <c r="I26" s="114">
        <f t="shared" si="0"/>
        <v>0</v>
      </c>
      <c r="J26" s="112">
        <f t="shared" si="1"/>
        <v>23.3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11.77</v>
      </c>
      <c r="O26" s="1"/>
      <c r="P26" s="111"/>
      <c r="Q26" s="117"/>
      <c r="R26" s="117"/>
      <c r="S26" s="111"/>
      <c r="T26" s="94"/>
      <c r="U26" s="94"/>
      <c r="V26" s="94"/>
      <c r="W26" s="94"/>
      <c r="X26" s="94"/>
      <c r="Y26" s="94"/>
      <c r="Z26" s="94"/>
    </row>
    <row r="27" spans="1:26" ht="22.5">
      <c r="A27" s="115">
        <v>9</v>
      </c>
      <c r="B27" s="112" t="s">
        <v>71</v>
      </c>
      <c r="C27" s="116" t="s">
        <v>132</v>
      </c>
      <c r="D27" s="112" t="s">
        <v>133</v>
      </c>
      <c r="E27" s="112" t="s">
        <v>72</v>
      </c>
      <c r="F27" s="113">
        <v>19.8</v>
      </c>
      <c r="G27" s="114">
        <v>0</v>
      </c>
      <c r="H27" s="114"/>
      <c r="I27" s="114">
        <f t="shared" si="0"/>
        <v>0</v>
      </c>
      <c r="J27" s="112">
        <f t="shared" si="1"/>
        <v>8.32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0.42</v>
      </c>
      <c r="O27" s="1"/>
      <c r="P27" s="111"/>
      <c r="Q27" s="117"/>
      <c r="R27" s="117"/>
      <c r="S27" s="111"/>
      <c r="T27" s="94"/>
      <c r="U27" s="94"/>
      <c r="V27" s="94"/>
      <c r="W27" s="94"/>
      <c r="X27" s="94"/>
      <c r="Y27" s="94"/>
      <c r="Z27" s="94"/>
    </row>
    <row r="28" spans="1:26" ht="22.5">
      <c r="A28" s="115">
        <v>10</v>
      </c>
      <c r="B28" s="112" t="s">
        <v>71</v>
      </c>
      <c r="C28" s="116" t="s">
        <v>134</v>
      </c>
      <c r="D28" s="112" t="s">
        <v>135</v>
      </c>
      <c r="E28" s="112" t="s">
        <v>72</v>
      </c>
      <c r="F28" s="113">
        <v>19.8</v>
      </c>
      <c r="G28" s="114">
        <v>0</v>
      </c>
      <c r="H28" s="114"/>
      <c r="I28" s="114">
        <f t="shared" si="0"/>
        <v>0</v>
      </c>
      <c r="J28" s="112">
        <f t="shared" si="1"/>
        <v>148.5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7.5</v>
      </c>
      <c r="O28" s="1"/>
      <c r="P28" s="111"/>
      <c r="Q28" s="117"/>
      <c r="R28" s="117"/>
      <c r="S28" s="111"/>
      <c r="T28" s="94"/>
      <c r="U28" s="94"/>
      <c r="V28" s="94"/>
      <c r="W28" s="94"/>
      <c r="X28" s="94"/>
      <c r="Y28" s="94"/>
      <c r="Z28" s="94"/>
    </row>
    <row r="29" spans="1:26" ht="22.5">
      <c r="A29" s="115">
        <v>11</v>
      </c>
      <c r="B29" s="112" t="s">
        <v>71</v>
      </c>
      <c r="C29" s="116" t="s">
        <v>136</v>
      </c>
      <c r="D29" s="112" t="s">
        <v>137</v>
      </c>
      <c r="E29" s="112" t="s">
        <v>72</v>
      </c>
      <c r="F29" s="113">
        <v>9.9</v>
      </c>
      <c r="G29" s="114">
        <v>0</v>
      </c>
      <c r="H29" s="114"/>
      <c r="I29" s="114">
        <f t="shared" si="0"/>
        <v>0</v>
      </c>
      <c r="J29" s="112">
        <f t="shared" si="1"/>
        <v>11.88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v>1.2</v>
      </c>
      <c r="O29" s="1"/>
      <c r="P29" s="111"/>
      <c r="Q29" s="117"/>
      <c r="R29" s="117"/>
      <c r="S29" s="111"/>
      <c r="T29" s="94"/>
      <c r="U29" s="94"/>
      <c r="V29" s="94"/>
      <c r="W29" s="94"/>
      <c r="X29" s="94"/>
      <c r="Y29" s="94"/>
      <c r="Z29" s="94"/>
    </row>
    <row r="30" spans="1:26" ht="22.5">
      <c r="A30" s="115">
        <v>12</v>
      </c>
      <c r="B30" s="112" t="s">
        <v>71</v>
      </c>
      <c r="C30" s="116" t="s">
        <v>138</v>
      </c>
      <c r="D30" s="112" t="s">
        <v>139</v>
      </c>
      <c r="E30" s="112" t="s">
        <v>72</v>
      </c>
      <c r="F30" s="113">
        <v>1.98</v>
      </c>
      <c r="G30" s="114">
        <v>0</v>
      </c>
      <c r="H30" s="114"/>
      <c r="I30" s="114">
        <f t="shared" si="0"/>
        <v>0</v>
      </c>
      <c r="J30" s="112">
        <f t="shared" si="1"/>
        <v>99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v>50</v>
      </c>
      <c r="O30" s="1"/>
      <c r="P30" s="111"/>
      <c r="Q30" s="117"/>
      <c r="R30" s="117"/>
      <c r="S30" s="111"/>
      <c r="T30" s="94"/>
      <c r="U30" s="94"/>
      <c r="V30" s="94"/>
      <c r="W30" s="94"/>
      <c r="X30" s="94"/>
      <c r="Y30" s="94"/>
      <c r="Z30" s="94"/>
    </row>
    <row r="31" spans="1:26" ht="12.75" customHeight="1">
      <c r="A31" s="97"/>
      <c r="B31" s="97"/>
      <c r="C31" s="97"/>
      <c r="D31" s="97" t="s">
        <v>50</v>
      </c>
      <c r="E31" s="97"/>
      <c r="F31" s="111"/>
      <c r="G31" s="100">
        <f>I31</f>
        <v>0</v>
      </c>
      <c r="H31" s="100">
        <f>ROUND((SUM(M20:M30))/1,2)</f>
        <v>0</v>
      </c>
      <c r="I31" s="100">
        <f>ROUND((SUM(I20:I30))/1,2)</f>
        <v>0</v>
      </c>
      <c r="J31" s="97"/>
      <c r="K31" s="97"/>
      <c r="L31" s="97">
        <f>ROUND((SUM(L20:L30))/1,2)</f>
        <v>0</v>
      </c>
      <c r="M31" s="97">
        <f>ROUND((SUM(M20:M30))/1,2)</f>
        <v>0</v>
      </c>
      <c r="N31" s="97"/>
      <c r="O31" s="97"/>
      <c r="P31" s="118">
        <f>ROUND((SUM(P20:P30))/1,2)</f>
        <v>1.85</v>
      </c>
      <c r="Q31" s="94"/>
      <c r="R31" s="94"/>
      <c r="S31" s="118">
        <f>ROUND((SUM(S20:S30))/1,2)</f>
        <v>0</v>
      </c>
      <c r="X31">
        <v>0</v>
      </c>
      <c r="Z31">
        <v>0</v>
      </c>
    </row>
    <row r="32" spans="1:19" ht="12.75" customHeight="1">
      <c r="A32" s="97"/>
      <c r="B32" s="97"/>
      <c r="C32" s="97"/>
      <c r="D32" s="97"/>
      <c r="E32" s="97"/>
      <c r="F32" s="111"/>
      <c r="G32" s="100"/>
      <c r="H32" s="100"/>
      <c r="I32" s="100"/>
      <c r="J32" s="97"/>
      <c r="K32" s="97"/>
      <c r="L32" s="97"/>
      <c r="M32" s="97"/>
      <c r="N32" s="97"/>
      <c r="O32" s="97"/>
      <c r="P32" s="118"/>
      <c r="Q32" s="94"/>
      <c r="R32" s="94"/>
      <c r="S32" s="118"/>
    </row>
    <row r="33" spans="1:19" ht="12.75" customHeight="1">
      <c r="A33" s="97"/>
      <c r="B33" s="97"/>
      <c r="C33" s="97"/>
      <c r="D33" s="97" t="s">
        <v>51</v>
      </c>
      <c r="E33" s="97"/>
      <c r="F33" s="111"/>
      <c r="G33" s="98"/>
      <c r="H33" s="98"/>
      <c r="I33" s="98"/>
      <c r="J33" s="97"/>
      <c r="K33" s="97"/>
      <c r="L33" s="97"/>
      <c r="M33" s="97"/>
      <c r="N33" s="97"/>
      <c r="O33" s="97"/>
      <c r="P33" s="97"/>
      <c r="Q33" s="94"/>
      <c r="R33" s="94"/>
      <c r="S33" s="97"/>
    </row>
    <row r="34" spans="1:19" ht="24.75" customHeight="1">
      <c r="A34" s="115">
        <v>13</v>
      </c>
      <c r="B34" s="112" t="s">
        <v>73</v>
      </c>
      <c r="C34" s="116" t="s">
        <v>74</v>
      </c>
      <c r="D34" s="112" t="s">
        <v>112</v>
      </c>
      <c r="E34" s="112" t="s">
        <v>72</v>
      </c>
      <c r="F34" s="113">
        <v>10.2</v>
      </c>
      <c r="G34" s="114">
        <v>0</v>
      </c>
      <c r="H34" s="114"/>
      <c r="I34" s="114">
        <f>ROUND(F34*(G34+H34),2)</f>
        <v>0</v>
      </c>
      <c r="J34" s="112">
        <f>ROUND(F34*(N34),2)</f>
        <v>185.64</v>
      </c>
      <c r="K34" s="1">
        <f>ROUND(F34*(O34),2)</f>
        <v>0</v>
      </c>
      <c r="L34" s="1">
        <f>ROUND(F34*(G34+H34),2)</f>
        <v>0</v>
      </c>
      <c r="M34" s="1"/>
      <c r="N34" s="1">
        <v>18.2</v>
      </c>
      <c r="O34" s="1"/>
      <c r="P34" s="111">
        <f>ROUND(F34*(R34),3)</f>
        <v>0</v>
      </c>
      <c r="Q34" s="117"/>
      <c r="R34" s="117">
        <v>0</v>
      </c>
      <c r="S34" s="111">
        <f>ROUND(F34*(X34),3)</f>
        <v>0</v>
      </c>
    </row>
    <row r="35" spans="1:19" ht="12.75" customHeight="1">
      <c r="A35" s="97"/>
      <c r="B35" s="97"/>
      <c r="C35" s="97"/>
      <c r="D35" s="97" t="s">
        <v>51</v>
      </c>
      <c r="E35" s="97"/>
      <c r="F35" s="111"/>
      <c r="G35" s="100">
        <f>I35</f>
        <v>0</v>
      </c>
      <c r="H35" s="100">
        <f>ROUND((SUM(M33:M34))/1,2)</f>
        <v>0</v>
      </c>
      <c r="I35" s="100">
        <f>ROUND((SUM(I33:I34))/1,2)</f>
        <v>0</v>
      </c>
      <c r="J35" s="97"/>
      <c r="K35" s="97"/>
      <c r="L35" s="97">
        <f>ROUND((SUM(L33:L34))/1,2)</f>
        <v>0</v>
      </c>
      <c r="M35" s="97">
        <f>ROUND((SUM(M33:M34))/1,2)</f>
        <v>0</v>
      </c>
      <c r="N35" s="97"/>
      <c r="O35" s="97"/>
      <c r="P35" s="118">
        <f>ROUND((SUM(P33:P34))/1,2)</f>
        <v>0</v>
      </c>
      <c r="Q35" s="94"/>
      <c r="R35" s="94"/>
      <c r="S35" s="118">
        <f>ROUND((SUM(S33:S34))/1,2)</f>
        <v>0</v>
      </c>
    </row>
    <row r="36" spans="1:26" ht="12.75">
      <c r="A36" s="97"/>
      <c r="B36" s="97"/>
      <c r="C36" s="97"/>
      <c r="D36" s="97"/>
      <c r="E36" s="97"/>
      <c r="F36" s="111"/>
      <c r="G36" s="100"/>
      <c r="H36" s="100"/>
      <c r="I36" s="100"/>
      <c r="J36" s="97"/>
      <c r="K36" s="97"/>
      <c r="L36" s="97"/>
      <c r="M36" s="97"/>
      <c r="N36" s="97"/>
      <c r="O36" s="97"/>
      <c r="P36" s="118"/>
      <c r="Q36" s="94"/>
      <c r="R36" s="94"/>
      <c r="S36" s="118"/>
      <c r="T36" s="94"/>
      <c r="U36" s="94"/>
      <c r="V36" s="94"/>
      <c r="W36" s="94"/>
      <c r="X36" s="94"/>
      <c r="Y36" s="94"/>
      <c r="Z36" s="94"/>
    </row>
    <row r="37" spans="1:19" ht="12.75">
      <c r="A37" s="97"/>
      <c r="B37" s="97"/>
      <c r="C37" s="97"/>
      <c r="D37" s="2" t="s">
        <v>48</v>
      </c>
      <c r="E37" s="97"/>
      <c r="F37" s="111"/>
      <c r="G37" s="100">
        <f>I37</f>
        <v>0</v>
      </c>
      <c r="H37" s="100">
        <f>ROUND((SUM(M14:M36))/2,2)</f>
        <v>0</v>
      </c>
      <c r="I37" s="100">
        <f>ROUND((SUM(I14:I36))/2,2)</f>
        <v>0</v>
      </c>
      <c r="J37" s="98"/>
      <c r="K37" s="97"/>
      <c r="L37" s="98">
        <f>ROUND((SUM(L14:L36))/2,2)</f>
        <v>0</v>
      </c>
      <c r="M37" s="98">
        <f>ROUND((SUM(M14:M36))/2,2)</f>
        <v>0</v>
      </c>
      <c r="N37" s="97"/>
      <c r="O37" s="97"/>
      <c r="P37" s="118">
        <f>ROUND((SUM(P14:P36))/2,2)</f>
        <v>1.96</v>
      </c>
      <c r="S37" s="118">
        <f>ROUND((SUM(S14:S36))/2,2)</f>
        <v>2.87</v>
      </c>
    </row>
    <row r="38" spans="1:19" ht="12.75">
      <c r="A38" s="1"/>
      <c r="B38" s="1"/>
      <c r="C38" s="1"/>
      <c r="D38" s="1"/>
      <c r="E38" s="1"/>
      <c r="F38" s="104"/>
      <c r="G38" s="91"/>
      <c r="H38" s="91"/>
      <c r="I38" s="91"/>
      <c r="J38" s="1"/>
      <c r="K38" s="1"/>
      <c r="L38" s="1"/>
      <c r="M38" s="1"/>
      <c r="N38" s="1"/>
      <c r="O38" s="1"/>
      <c r="P38" s="1"/>
      <c r="S38" s="1"/>
    </row>
    <row r="39" spans="1:26" ht="12.75">
      <c r="A39" s="97"/>
      <c r="B39" s="97"/>
      <c r="C39" s="97"/>
      <c r="D39" s="2" t="s">
        <v>52</v>
      </c>
      <c r="E39" s="97"/>
      <c r="F39" s="111"/>
      <c r="G39" s="98"/>
      <c r="H39" s="98"/>
      <c r="I39" s="98"/>
      <c r="J39" s="97"/>
      <c r="K39" s="97"/>
      <c r="L39" s="97"/>
      <c r="M39" s="97"/>
      <c r="N39" s="97"/>
      <c r="O39" s="97"/>
      <c r="P39" s="97"/>
      <c r="Q39" s="94"/>
      <c r="R39" s="94"/>
      <c r="S39" s="97"/>
      <c r="T39" s="94"/>
      <c r="U39" s="94"/>
      <c r="V39" s="94"/>
      <c r="W39" s="94"/>
      <c r="X39" s="94"/>
      <c r="Y39" s="94"/>
      <c r="Z39" s="94"/>
    </row>
    <row r="40" spans="1:26" ht="12.75">
      <c r="A40" s="97"/>
      <c r="B40" s="97"/>
      <c r="C40" s="97"/>
      <c r="D40" s="97" t="s">
        <v>78</v>
      </c>
      <c r="E40" s="97"/>
      <c r="F40" s="111"/>
      <c r="G40" s="98"/>
      <c r="H40" s="98"/>
      <c r="I40" s="98"/>
      <c r="J40" s="97"/>
      <c r="K40" s="97"/>
      <c r="L40" s="97"/>
      <c r="M40" s="97"/>
      <c r="N40" s="97"/>
      <c r="O40" s="97"/>
      <c r="P40" s="97"/>
      <c r="Q40" s="94"/>
      <c r="R40" s="94"/>
      <c r="S40" s="97"/>
      <c r="T40" s="94"/>
      <c r="U40" s="94"/>
      <c r="V40" s="94"/>
      <c r="W40" s="94"/>
      <c r="X40" s="94"/>
      <c r="Y40" s="94"/>
      <c r="Z40" s="94"/>
    </row>
    <row r="41" spans="1:26" ht="24.75" customHeight="1">
      <c r="A41" s="115">
        <v>14</v>
      </c>
      <c r="B41" s="112" t="s">
        <v>79</v>
      </c>
      <c r="C41" s="116" t="s">
        <v>80</v>
      </c>
      <c r="D41" s="112" t="s">
        <v>81</v>
      </c>
      <c r="E41" s="112" t="s">
        <v>75</v>
      </c>
      <c r="F41" s="113">
        <v>64.12</v>
      </c>
      <c r="G41" s="119">
        <v>0</v>
      </c>
      <c r="H41" s="119"/>
      <c r="I41" s="119">
        <f aca="true" t="shared" si="5" ref="I41:I62">ROUND(F41*(G41+H41),2)</f>
        <v>0</v>
      </c>
      <c r="J41" s="112">
        <f aca="true" t="shared" si="6" ref="J41:J62">ROUND(F41*(N41),2)</f>
        <v>0.35</v>
      </c>
      <c r="K41" s="1">
        <f aca="true" t="shared" si="7" ref="K41:K62">ROUND(F41*(O41),2)</f>
        <v>0</v>
      </c>
      <c r="L41" s="1">
        <f aca="true" t="shared" si="8" ref="L41:L47">ROUND(F41*(G41+H41),2)</f>
        <v>0</v>
      </c>
      <c r="M41" s="1"/>
      <c r="N41" s="1">
        <v>0.0055</v>
      </c>
      <c r="O41" s="1"/>
      <c r="P41" s="111">
        <f aca="true" t="shared" si="9" ref="P41:P62">ROUND(F41*(R41),3)</f>
        <v>0</v>
      </c>
      <c r="Q41" s="117"/>
      <c r="R41" s="117">
        <v>0</v>
      </c>
      <c r="S41" s="111">
        <f aca="true" t="shared" si="10" ref="S41:S62">ROUND(F41*(X41),3)</f>
        <v>0</v>
      </c>
      <c r="X41">
        <v>0</v>
      </c>
      <c r="Z41">
        <v>0</v>
      </c>
    </row>
    <row r="42" spans="1:19" ht="15" customHeight="1">
      <c r="A42" s="115">
        <v>15</v>
      </c>
      <c r="B42" s="112" t="s">
        <v>82</v>
      </c>
      <c r="C42" s="116" t="s">
        <v>83</v>
      </c>
      <c r="D42" s="112" t="s">
        <v>108</v>
      </c>
      <c r="E42" s="112" t="s">
        <v>66</v>
      </c>
      <c r="F42" s="113">
        <v>531</v>
      </c>
      <c r="G42" s="114">
        <v>0</v>
      </c>
      <c r="H42" s="114"/>
      <c r="I42" s="114">
        <f t="shared" si="5"/>
        <v>0</v>
      </c>
      <c r="J42" s="112">
        <f t="shared" si="6"/>
        <v>1056.69</v>
      </c>
      <c r="K42" s="1">
        <f t="shared" si="7"/>
        <v>0</v>
      </c>
      <c r="L42" s="1">
        <f>ROUND(F42*(G42+H42),2)</f>
        <v>0</v>
      </c>
      <c r="M42" s="1"/>
      <c r="N42" s="1">
        <v>1.99</v>
      </c>
      <c r="O42" s="1"/>
      <c r="P42" s="111">
        <f t="shared" si="9"/>
        <v>0</v>
      </c>
      <c r="Q42" s="117"/>
      <c r="R42" s="117">
        <v>0</v>
      </c>
      <c r="S42" s="111">
        <f t="shared" si="10"/>
        <v>0</v>
      </c>
    </row>
    <row r="43" spans="1:19" ht="15" customHeight="1">
      <c r="A43" s="115">
        <v>16</v>
      </c>
      <c r="B43" s="112" t="s">
        <v>82</v>
      </c>
      <c r="C43" s="116" t="s">
        <v>84</v>
      </c>
      <c r="D43" s="112" t="s">
        <v>109</v>
      </c>
      <c r="E43" s="112" t="s">
        <v>66</v>
      </c>
      <c r="F43" s="113">
        <v>531</v>
      </c>
      <c r="G43" s="114">
        <v>0</v>
      </c>
      <c r="H43" s="114"/>
      <c r="I43" s="114">
        <f t="shared" si="5"/>
        <v>0</v>
      </c>
      <c r="J43" s="112">
        <f t="shared" si="6"/>
        <v>881.46</v>
      </c>
      <c r="K43" s="1">
        <f t="shared" si="7"/>
        <v>0</v>
      </c>
      <c r="L43" s="1">
        <f>ROUND(F43*(G43+H43),2)</f>
        <v>0</v>
      </c>
      <c r="M43" s="1"/>
      <c r="N43" s="1">
        <v>1.66</v>
      </c>
      <c r="O43" s="1"/>
      <c r="P43" s="111">
        <f t="shared" si="9"/>
        <v>0</v>
      </c>
      <c r="Q43" s="117"/>
      <c r="R43" s="117">
        <v>0</v>
      </c>
      <c r="S43" s="111">
        <f t="shared" si="10"/>
        <v>0</v>
      </c>
    </row>
    <row r="44" spans="1:26" ht="15" customHeight="1">
      <c r="A44" s="115">
        <v>17</v>
      </c>
      <c r="B44" s="112" t="s">
        <v>82</v>
      </c>
      <c r="C44" s="116" t="s">
        <v>85</v>
      </c>
      <c r="D44" s="112" t="s">
        <v>106</v>
      </c>
      <c r="E44" s="112" t="s">
        <v>66</v>
      </c>
      <c r="F44" s="113">
        <v>531</v>
      </c>
      <c r="G44" s="114">
        <v>0</v>
      </c>
      <c r="H44" s="114"/>
      <c r="I44" s="114">
        <f t="shared" si="5"/>
        <v>0</v>
      </c>
      <c r="J44" s="112">
        <f t="shared" si="6"/>
        <v>2994.84</v>
      </c>
      <c r="K44" s="1">
        <f t="shared" si="7"/>
        <v>0</v>
      </c>
      <c r="L44" s="1">
        <f t="shared" si="8"/>
        <v>0</v>
      </c>
      <c r="M44" s="1"/>
      <c r="N44" s="1">
        <v>5.64</v>
      </c>
      <c r="O44" s="1"/>
      <c r="P44" s="111">
        <f t="shared" si="9"/>
        <v>0</v>
      </c>
      <c r="Q44" s="117"/>
      <c r="R44" s="117">
        <v>0</v>
      </c>
      <c r="S44" s="111">
        <f t="shared" si="10"/>
        <v>0</v>
      </c>
      <c r="X44">
        <v>0</v>
      </c>
      <c r="Z44">
        <v>0</v>
      </c>
    </row>
    <row r="45" spans="1:26" ht="15" customHeight="1">
      <c r="A45" s="115">
        <v>18</v>
      </c>
      <c r="B45" s="112" t="s">
        <v>82</v>
      </c>
      <c r="C45" s="116" t="s">
        <v>86</v>
      </c>
      <c r="D45" s="112" t="s">
        <v>140</v>
      </c>
      <c r="E45" s="112" t="s">
        <v>64</v>
      </c>
      <c r="F45" s="113">
        <v>531</v>
      </c>
      <c r="G45" s="114">
        <v>0</v>
      </c>
      <c r="H45" s="114"/>
      <c r="I45" s="114">
        <f t="shared" si="5"/>
        <v>0</v>
      </c>
      <c r="J45" s="112">
        <f t="shared" si="6"/>
        <v>3111.66</v>
      </c>
      <c r="K45" s="1">
        <f t="shared" si="7"/>
        <v>0</v>
      </c>
      <c r="L45" s="1">
        <f t="shared" si="8"/>
        <v>0</v>
      </c>
      <c r="M45" s="1"/>
      <c r="N45" s="1">
        <v>5.86</v>
      </c>
      <c r="O45" s="1"/>
      <c r="P45" s="111">
        <f t="shared" si="9"/>
        <v>0</v>
      </c>
      <c r="Q45" s="117"/>
      <c r="R45" s="117">
        <v>0</v>
      </c>
      <c r="S45" s="111">
        <f t="shared" si="10"/>
        <v>0</v>
      </c>
      <c r="X45">
        <v>0</v>
      </c>
      <c r="Z45">
        <v>0</v>
      </c>
    </row>
    <row r="46" spans="1:19" ht="15" customHeight="1">
      <c r="A46" s="115">
        <v>19</v>
      </c>
      <c r="B46" s="112" t="s">
        <v>82</v>
      </c>
      <c r="C46" s="116" t="s">
        <v>92</v>
      </c>
      <c r="D46" s="112" t="s">
        <v>110</v>
      </c>
      <c r="E46" s="112" t="s">
        <v>64</v>
      </c>
      <c r="F46" s="113">
        <v>191.1</v>
      </c>
      <c r="G46" s="114">
        <v>0</v>
      </c>
      <c r="H46" s="114"/>
      <c r="I46" s="114">
        <f t="shared" si="5"/>
        <v>0</v>
      </c>
      <c r="J46" s="112">
        <f t="shared" si="6"/>
        <v>554.19</v>
      </c>
      <c r="K46" s="1">
        <f t="shared" si="7"/>
        <v>0</v>
      </c>
      <c r="L46" s="1">
        <f>ROUND(F46*(G46+H46),2)</f>
        <v>0</v>
      </c>
      <c r="M46" s="1"/>
      <c r="N46" s="1">
        <v>2.9</v>
      </c>
      <c r="O46" s="1"/>
      <c r="P46" s="111">
        <f t="shared" si="9"/>
        <v>0</v>
      </c>
      <c r="Q46" s="117"/>
      <c r="R46" s="117">
        <v>0</v>
      </c>
      <c r="S46" s="111">
        <f t="shared" si="10"/>
        <v>0</v>
      </c>
    </row>
    <row r="47" spans="1:26" ht="15" customHeight="1">
      <c r="A47" s="115">
        <v>20</v>
      </c>
      <c r="B47" s="112" t="s">
        <v>82</v>
      </c>
      <c r="C47" s="116" t="s">
        <v>111</v>
      </c>
      <c r="D47" s="112" t="s">
        <v>97</v>
      </c>
      <c r="E47" s="112" t="s">
        <v>63</v>
      </c>
      <c r="F47" s="113">
        <v>217.26</v>
      </c>
      <c r="G47" s="114">
        <v>0</v>
      </c>
      <c r="H47" s="114"/>
      <c r="I47" s="114">
        <f t="shared" si="5"/>
        <v>0</v>
      </c>
      <c r="J47" s="112">
        <f t="shared" si="6"/>
        <v>630.05</v>
      </c>
      <c r="K47" s="1">
        <f t="shared" si="7"/>
        <v>0</v>
      </c>
      <c r="L47" s="1">
        <f t="shared" si="8"/>
        <v>0</v>
      </c>
      <c r="M47" s="1"/>
      <c r="N47" s="1">
        <v>2.9</v>
      </c>
      <c r="O47" s="1"/>
      <c r="P47" s="111">
        <f t="shared" si="9"/>
        <v>0</v>
      </c>
      <c r="Q47" s="117"/>
      <c r="R47" s="117">
        <v>0</v>
      </c>
      <c r="S47" s="111">
        <f t="shared" si="10"/>
        <v>0</v>
      </c>
      <c r="X47">
        <v>0</v>
      </c>
      <c r="Z47">
        <v>0</v>
      </c>
    </row>
    <row r="48" spans="1:26" ht="24.75" customHeight="1">
      <c r="A48" s="115">
        <v>21</v>
      </c>
      <c r="B48" s="112" t="s">
        <v>76</v>
      </c>
      <c r="C48" s="116" t="s">
        <v>87</v>
      </c>
      <c r="D48" s="112" t="s">
        <v>145</v>
      </c>
      <c r="E48" s="112" t="s">
        <v>77</v>
      </c>
      <c r="F48" s="113">
        <v>18</v>
      </c>
      <c r="G48" s="114"/>
      <c r="H48" s="114">
        <v>0</v>
      </c>
      <c r="I48" s="114">
        <f t="shared" si="5"/>
        <v>0</v>
      </c>
      <c r="J48" s="112">
        <f t="shared" si="6"/>
        <v>21971.7</v>
      </c>
      <c r="K48" s="1">
        <f t="shared" si="7"/>
        <v>0</v>
      </c>
      <c r="L48" s="1"/>
      <c r="M48" s="1">
        <f aca="true" t="shared" si="11" ref="M48:M62">ROUND(F48*(G48+H48),2)</f>
        <v>0</v>
      </c>
      <c r="N48" s="1">
        <v>1220.65</v>
      </c>
      <c r="O48" s="1"/>
      <c r="P48" s="111">
        <f t="shared" si="9"/>
        <v>0</v>
      </c>
      <c r="Q48" s="117"/>
      <c r="R48" s="117">
        <v>0</v>
      </c>
      <c r="S48" s="111">
        <f t="shared" si="10"/>
        <v>0</v>
      </c>
      <c r="X48">
        <v>0</v>
      </c>
      <c r="Z48">
        <v>0</v>
      </c>
    </row>
    <row r="49" spans="1:19" ht="24.75" customHeight="1">
      <c r="A49" s="115">
        <v>22</v>
      </c>
      <c r="B49" s="112" t="s">
        <v>76</v>
      </c>
      <c r="C49" s="116" t="s">
        <v>164</v>
      </c>
      <c r="D49" s="112" t="s">
        <v>180</v>
      </c>
      <c r="E49" s="112" t="s">
        <v>77</v>
      </c>
      <c r="F49" s="113">
        <v>1</v>
      </c>
      <c r="G49" s="114"/>
      <c r="H49" s="114">
        <v>0</v>
      </c>
      <c r="I49" s="114">
        <f t="shared" si="5"/>
        <v>0</v>
      </c>
      <c r="J49" s="112">
        <f t="shared" si="6"/>
        <v>1220.65</v>
      </c>
      <c r="K49" s="1">
        <f t="shared" si="7"/>
        <v>0</v>
      </c>
      <c r="L49" s="1"/>
      <c r="M49" s="1">
        <f t="shared" si="11"/>
        <v>0</v>
      </c>
      <c r="N49" s="1">
        <v>1220.65</v>
      </c>
      <c r="O49" s="1"/>
      <c r="P49" s="111">
        <f t="shared" si="9"/>
        <v>0</v>
      </c>
      <c r="Q49" s="117"/>
      <c r="R49" s="117">
        <v>0</v>
      </c>
      <c r="S49" s="111">
        <f t="shared" si="10"/>
        <v>0</v>
      </c>
    </row>
    <row r="50" spans="1:19" ht="24.75" customHeight="1">
      <c r="A50" s="115">
        <v>23</v>
      </c>
      <c r="B50" s="112" t="s">
        <v>76</v>
      </c>
      <c r="C50" s="116" t="s">
        <v>88</v>
      </c>
      <c r="D50" s="112" t="s">
        <v>151</v>
      </c>
      <c r="E50" s="112" t="s">
        <v>77</v>
      </c>
      <c r="F50" s="113">
        <v>1</v>
      </c>
      <c r="G50" s="114"/>
      <c r="H50" s="114">
        <v>0</v>
      </c>
      <c r="I50" s="114">
        <f t="shared" si="5"/>
        <v>0</v>
      </c>
      <c r="J50" s="112">
        <f t="shared" si="6"/>
        <v>1220.65</v>
      </c>
      <c r="K50" s="1">
        <f t="shared" si="7"/>
        <v>0</v>
      </c>
      <c r="L50" s="1"/>
      <c r="M50" s="1">
        <f t="shared" si="11"/>
        <v>0</v>
      </c>
      <c r="N50" s="1">
        <v>1220.65</v>
      </c>
      <c r="O50" s="1"/>
      <c r="P50" s="111">
        <f t="shared" si="9"/>
        <v>0</v>
      </c>
      <c r="Q50" s="117"/>
      <c r="R50" s="117">
        <v>0</v>
      </c>
      <c r="S50" s="111">
        <f t="shared" si="10"/>
        <v>0</v>
      </c>
    </row>
    <row r="51" spans="1:19" ht="24.75" customHeight="1">
      <c r="A51" s="115">
        <v>24</v>
      </c>
      <c r="B51" s="112" t="s">
        <v>76</v>
      </c>
      <c r="C51" s="116" t="s">
        <v>89</v>
      </c>
      <c r="D51" s="112" t="s">
        <v>152</v>
      </c>
      <c r="E51" s="112" t="s">
        <v>77</v>
      </c>
      <c r="F51" s="113">
        <v>2</v>
      </c>
      <c r="G51" s="114"/>
      <c r="H51" s="114">
        <v>0</v>
      </c>
      <c r="I51" s="114">
        <f t="shared" si="5"/>
        <v>0</v>
      </c>
      <c r="J51" s="112">
        <f t="shared" si="6"/>
        <v>2441.3</v>
      </c>
      <c r="K51" s="1">
        <f t="shared" si="7"/>
        <v>0</v>
      </c>
      <c r="L51" s="1"/>
      <c r="M51" s="1">
        <f t="shared" si="11"/>
        <v>0</v>
      </c>
      <c r="N51" s="1">
        <v>1220.65</v>
      </c>
      <c r="O51" s="1"/>
      <c r="P51" s="111">
        <f t="shared" si="9"/>
        <v>0</v>
      </c>
      <c r="Q51" s="117"/>
      <c r="R51" s="117">
        <v>0</v>
      </c>
      <c r="S51" s="111">
        <f t="shared" si="10"/>
        <v>0</v>
      </c>
    </row>
    <row r="52" spans="1:19" ht="24.75" customHeight="1">
      <c r="A52" s="115">
        <v>25</v>
      </c>
      <c r="B52" s="112" t="s">
        <v>76</v>
      </c>
      <c r="C52" s="116" t="s">
        <v>90</v>
      </c>
      <c r="D52" s="112" t="s">
        <v>155</v>
      </c>
      <c r="E52" s="112" t="s">
        <v>77</v>
      </c>
      <c r="F52" s="113">
        <v>1</v>
      </c>
      <c r="G52" s="114"/>
      <c r="H52" s="114">
        <v>0</v>
      </c>
      <c r="I52" s="114">
        <f t="shared" si="5"/>
        <v>0</v>
      </c>
      <c r="J52" s="112">
        <f t="shared" si="6"/>
        <v>1220.65</v>
      </c>
      <c r="K52" s="1">
        <f t="shared" si="7"/>
        <v>0</v>
      </c>
      <c r="L52" s="1"/>
      <c r="M52" s="1">
        <f t="shared" si="11"/>
        <v>0</v>
      </c>
      <c r="N52" s="1">
        <v>1220.65</v>
      </c>
      <c r="O52" s="1"/>
      <c r="P52" s="111">
        <f t="shared" si="9"/>
        <v>0</v>
      </c>
      <c r="Q52" s="117"/>
      <c r="R52" s="117">
        <v>0</v>
      </c>
      <c r="S52" s="111">
        <f t="shared" si="10"/>
        <v>0</v>
      </c>
    </row>
    <row r="53" spans="1:19" ht="24.75" customHeight="1">
      <c r="A53" s="115">
        <v>26</v>
      </c>
      <c r="B53" s="112" t="s">
        <v>76</v>
      </c>
      <c r="C53" s="116" t="s">
        <v>113</v>
      </c>
      <c r="D53" s="112" t="s">
        <v>156</v>
      </c>
      <c r="E53" s="112" t="s">
        <v>77</v>
      </c>
      <c r="F53" s="113">
        <v>2</v>
      </c>
      <c r="G53" s="114"/>
      <c r="H53" s="114">
        <v>0</v>
      </c>
      <c r="I53" s="114">
        <f t="shared" si="5"/>
        <v>0</v>
      </c>
      <c r="J53" s="112">
        <f t="shared" si="6"/>
        <v>2441.3</v>
      </c>
      <c r="K53" s="1">
        <f t="shared" si="7"/>
        <v>0</v>
      </c>
      <c r="L53" s="1"/>
      <c r="M53" s="1">
        <f t="shared" si="11"/>
        <v>0</v>
      </c>
      <c r="N53" s="1">
        <v>1220.65</v>
      </c>
      <c r="O53" s="1"/>
      <c r="P53" s="111">
        <f t="shared" si="9"/>
        <v>0</v>
      </c>
      <c r="Q53" s="117"/>
      <c r="R53" s="117">
        <v>0</v>
      </c>
      <c r="S53" s="111">
        <f t="shared" si="10"/>
        <v>0</v>
      </c>
    </row>
    <row r="54" spans="1:19" ht="24.75" customHeight="1">
      <c r="A54" s="115">
        <v>27</v>
      </c>
      <c r="B54" s="112" t="s">
        <v>76</v>
      </c>
      <c r="C54" s="116" t="s">
        <v>165</v>
      </c>
      <c r="D54" s="112" t="s">
        <v>153</v>
      </c>
      <c r="E54" s="112" t="s">
        <v>77</v>
      </c>
      <c r="F54" s="113">
        <v>18</v>
      </c>
      <c r="G54" s="114"/>
      <c r="H54" s="114">
        <v>0</v>
      </c>
      <c r="I54" s="114">
        <f t="shared" si="5"/>
        <v>0</v>
      </c>
      <c r="J54" s="112">
        <f t="shared" si="6"/>
        <v>21971.7</v>
      </c>
      <c r="K54" s="1">
        <f t="shared" si="7"/>
        <v>0</v>
      </c>
      <c r="L54" s="1"/>
      <c r="M54" s="1">
        <f t="shared" si="11"/>
        <v>0</v>
      </c>
      <c r="N54" s="1">
        <v>1220.65</v>
      </c>
      <c r="O54" s="1"/>
      <c r="P54" s="111">
        <f t="shared" si="9"/>
        <v>0</v>
      </c>
      <c r="Q54" s="117"/>
      <c r="R54" s="117">
        <v>0</v>
      </c>
      <c r="S54" s="111">
        <f t="shared" si="10"/>
        <v>0</v>
      </c>
    </row>
    <row r="55" spans="1:19" ht="24.75" customHeight="1">
      <c r="A55" s="115">
        <v>28</v>
      </c>
      <c r="B55" s="112" t="s">
        <v>76</v>
      </c>
      <c r="C55" s="116" t="s">
        <v>166</v>
      </c>
      <c r="D55" s="112" t="s">
        <v>154</v>
      </c>
      <c r="E55" s="112" t="s">
        <v>77</v>
      </c>
      <c r="F55" s="113">
        <v>1</v>
      </c>
      <c r="G55" s="114"/>
      <c r="H55" s="114">
        <v>0</v>
      </c>
      <c r="I55" s="114">
        <f t="shared" si="5"/>
        <v>0</v>
      </c>
      <c r="J55" s="112">
        <f t="shared" si="6"/>
        <v>1220.65</v>
      </c>
      <c r="K55" s="1">
        <f t="shared" si="7"/>
        <v>0</v>
      </c>
      <c r="L55" s="1"/>
      <c r="M55" s="1">
        <f t="shared" si="11"/>
        <v>0</v>
      </c>
      <c r="N55" s="1">
        <v>1220.65</v>
      </c>
      <c r="O55" s="1"/>
      <c r="P55" s="111">
        <f t="shared" si="9"/>
        <v>0</v>
      </c>
      <c r="Q55" s="117"/>
      <c r="R55" s="117">
        <v>0</v>
      </c>
      <c r="S55" s="111">
        <f t="shared" si="10"/>
        <v>0</v>
      </c>
    </row>
    <row r="56" spans="1:19" ht="24.75" customHeight="1">
      <c r="A56" s="115">
        <v>29</v>
      </c>
      <c r="B56" s="112" t="s">
        <v>76</v>
      </c>
      <c r="C56" s="116" t="s">
        <v>147</v>
      </c>
      <c r="D56" s="112" t="s">
        <v>157</v>
      </c>
      <c r="E56" s="112" t="s">
        <v>77</v>
      </c>
      <c r="F56" s="113">
        <v>7</v>
      </c>
      <c r="G56" s="114"/>
      <c r="H56" s="114">
        <v>0</v>
      </c>
      <c r="I56" s="114">
        <f t="shared" si="5"/>
        <v>0</v>
      </c>
      <c r="J56" s="112">
        <f t="shared" si="6"/>
        <v>8544.55</v>
      </c>
      <c r="K56" s="1">
        <f t="shared" si="7"/>
        <v>0</v>
      </c>
      <c r="L56" s="1"/>
      <c r="M56" s="1">
        <f t="shared" si="11"/>
        <v>0</v>
      </c>
      <c r="N56" s="1">
        <v>1220.65</v>
      </c>
      <c r="O56" s="1"/>
      <c r="P56" s="111">
        <f t="shared" si="9"/>
        <v>0</v>
      </c>
      <c r="Q56" s="117"/>
      <c r="R56" s="117">
        <v>0</v>
      </c>
      <c r="S56" s="111">
        <f t="shared" si="10"/>
        <v>0</v>
      </c>
    </row>
    <row r="57" spans="1:26" ht="24.75" customHeight="1">
      <c r="A57" s="115">
        <v>30</v>
      </c>
      <c r="B57" s="112" t="s">
        <v>76</v>
      </c>
      <c r="C57" s="116" t="s">
        <v>167</v>
      </c>
      <c r="D57" s="112" t="s">
        <v>159</v>
      </c>
      <c r="E57" s="112" t="s">
        <v>77</v>
      </c>
      <c r="F57" s="113">
        <v>1</v>
      </c>
      <c r="G57" s="114"/>
      <c r="H57" s="114">
        <v>0</v>
      </c>
      <c r="I57" s="114">
        <f t="shared" si="5"/>
        <v>0</v>
      </c>
      <c r="J57" s="112">
        <f t="shared" si="6"/>
        <v>708.14</v>
      </c>
      <c r="K57" s="1">
        <f t="shared" si="7"/>
        <v>0</v>
      </c>
      <c r="L57" s="1"/>
      <c r="M57" s="1">
        <f t="shared" si="11"/>
        <v>0</v>
      </c>
      <c r="N57" s="1">
        <v>708.14</v>
      </c>
      <c r="O57" s="1"/>
      <c r="P57" s="111">
        <f t="shared" si="9"/>
        <v>0</v>
      </c>
      <c r="Q57" s="117"/>
      <c r="R57" s="117">
        <v>0</v>
      </c>
      <c r="S57" s="111">
        <f t="shared" si="10"/>
        <v>0</v>
      </c>
      <c r="X57">
        <v>0</v>
      </c>
      <c r="Z57">
        <v>0</v>
      </c>
    </row>
    <row r="58" spans="1:26" ht="24.75" customHeight="1">
      <c r="A58" s="115">
        <v>31</v>
      </c>
      <c r="B58" s="112" t="s">
        <v>76</v>
      </c>
      <c r="C58" s="116" t="s">
        <v>168</v>
      </c>
      <c r="D58" s="112" t="s">
        <v>158</v>
      </c>
      <c r="E58" s="112" t="s">
        <v>77</v>
      </c>
      <c r="F58" s="113">
        <v>1</v>
      </c>
      <c r="G58" s="114"/>
      <c r="H58" s="114">
        <v>0</v>
      </c>
      <c r="I58" s="114">
        <f t="shared" si="5"/>
        <v>0</v>
      </c>
      <c r="J58" s="112">
        <f t="shared" si="6"/>
        <v>708.14</v>
      </c>
      <c r="K58" s="1">
        <f t="shared" si="7"/>
        <v>0</v>
      </c>
      <c r="L58" s="1"/>
      <c r="M58" s="1">
        <f t="shared" si="11"/>
        <v>0</v>
      </c>
      <c r="N58" s="1">
        <v>708.14</v>
      </c>
      <c r="O58" s="1"/>
      <c r="P58" s="111">
        <f t="shared" si="9"/>
        <v>0</v>
      </c>
      <c r="Q58" s="117"/>
      <c r="R58" s="117">
        <v>0</v>
      </c>
      <c r="S58" s="111">
        <f t="shared" si="10"/>
        <v>0</v>
      </c>
      <c r="X58">
        <v>0</v>
      </c>
      <c r="Z58">
        <v>0</v>
      </c>
    </row>
    <row r="59" spans="1:26" ht="24.75" customHeight="1">
      <c r="A59" s="115">
        <v>32</v>
      </c>
      <c r="B59" s="112" t="s">
        <v>76</v>
      </c>
      <c r="C59" s="116" t="s">
        <v>169</v>
      </c>
      <c r="D59" s="112" t="s">
        <v>160</v>
      </c>
      <c r="E59" s="112" t="s">
        <v>77</v>
      </c>
      <c r="F59" s="113">
        <v>1</v>
      </c>
      <c r="G59" s="114"/>
      <c r="H59" s="114">
        <v>0</v>
      </c>
      <c r="I59" s="114">
        <f t="shared" si="5"/>
        <v>0</v>
      </c>
      <c r="J59" s="112">
        <f t="shared" si="6"/>
        <v>708.14</v>
      </c>
      <c r="K59" s="1">
        <f t="shared" si="7"/>
        <v>0</v>
      </c>
      <c r="L59" s="1"/>
      <c r="M59" s="1">
        <f t="shared" si="11"/>
        <v>0</v>
      </c>
      <c r="N59" s="1">
        <v>708.14</v>
      </c>
      <c r="O59" s="1"/>
      <c r="P59" s="111">
        <f t="shared" si="9"/>
        <v>0</v>
      </c>
      <c r="Q59" s="117"/>
      <c r="R59" s="117">
        <v>0</v>
      </c>
      <c r="S59" s="111">
        <f t="shared" si="10"/>
        <v>0</v>
      </c>
      <c r="X59">
        <v>0</v>
      </c>
      <c r="Z59">
        <v>0</v>
      </c>
    </row>
    <row r="60" spans="1:26" ht="24.75" customHeight="1">
      <c r="A60" s="115">
        <v>33</v>
      </c>
      <c r="B60" s="112" t="s">
        <v>76</v>
      </c>
      <c r="C60" s="116" t="s">
        <v>93</v>
      </c>
      <c r="D60" s="112" t="s">
        <v>146</v>
      </c>
      <c r="E60" s="112" t="s">
        <v>77</v>
      </c>
      <c r="F60" s="113">
        <v>2</v>
      </c>
      <c r="G60" s="114"/>
      <c r="H60" s="114">
        <v>0</v>
      </c>
      <c r="I60" s="114">
        <f t="shared" si="5"/>
        <v>0</v>
      </c>
      <c r="J60" s="112">
        <f t="shared" si="6"/>
        <v>1416.28</v>
      </c>
      <c r="K60" s="1">
        <f t="shared" si="7"/>
        <v>0</v>
      </c>
      <c r="L60" s="1"/>
      <c r="M60" s="1">
        <f t="shared" si="11"/>
        <v>0</v>
      </c>
      <c r="N60" s="1">
        <v>708.14</v>
      </c>
      <c r="O60" s="1"/>
      <c r="P60" s="111">
        <f t="shared" si="9"/>
        <v>0</v>
      </c>
      <c r="Q60" s="117"/>
      <c r="R60" s="117">
        <v>0</v>
      </c>
      <c r="S60" s="111">
        <f t="shared" si="10"/>
        <v>0</v>
      </c>
      <c r="X60">
        <v>0</v>
      </c>
      <c r="Z60">
        <v>0</v>
      </c>
    </row>
    <row r="61" spans="1:26" ht="24.75" customHeight="1">
      <c r="A61" s="115">
        <v>34</v>
      </c>
      <c r="B61" s="112" t="s">
        <v>76</v>
      </c>
      <c r="C61" s="116" t="s">
        <v>170</v>
      </c>
      <c r="D61" s="112" t="s">
        <v>161</v>
      </c>
      <c r="E61" s="112" t="s">
        <v>77</v>
      </c>
      <c r="F61" s="113">
        <v>1</v>
      </c>
      <c r="G61" s="114"/>
      <c r="H61" s="114">
        <v>0</v>
      </c>
      <c r="I61" s="114">
        <f>ROUND(F61*(G61+H61),2)</f>
        <v>0</v>
      </c>
      <c r="J61" s="112">
        <f>ROUND(F61*(N61),2)</f>
        <v>708.14</v>
      </c>
      <c r="K61" s="1">
        <f>ROUND(F61*(O61),2)</f>
        <v>0</v>
      </c>
      <c r="L61" s="1"/>
      <c r="M61" s="1">
        <f>ROUND(F61*(G61+H61),2)</f>
        <v>0</v>
      </c>
      <c r="N61" s="1">
        <v>708.14</v>
      </c>
      <c r="O61" s="1"/>
      <c r="P61" s="111">
        <f>ROUND(F61*(R61),3)</f>
        <v>0</v>
      </c>
      <c r="Q61" s="117"/>
      <c r="R61" s="117">
        <v>0</v>
      </c>
      <c r="S61" s="111">
        <f>ROUND(F61*(X61),3)</f>
        <v>0</v>
      </c>
      <c r="X61">
        <v>0</v>
      </c>
      <c r="Z61">
        <v>0</v>
      </c>
    </row>
    <row r="62" spans="1:19" ht="24.75" customHeight="1">
      <c r="A62" s="115">
        <v>35</v>
      </c>
      <c r="B62" s="112" t="s">
        <v>76</v>
      </c>
      <c r="C62" s="116" t="s">
        <v>171</v>
      </c>
      <c r="D62" s="112" t="s">
        <v>162</v>
      </c>
      <c r="E62" s="112" t="s">
        <v>77</v>
      </c>
      <c r="F62" s="113">
        <v>1</v>
      </c>
      <c r="G62" s="114"/>
      <c r="H62" s="114">
        <v>0</v>
      </c>
      <c r="I62" s="114">
        <f t="shared" si="5"/>
        <v>0</v>
      </c>
      <c r="J62" s="112">
        <f t="shared" si="6"/>
        <v>708.14</v>
      </c>
      <c r="K62" s="1">
        <f t="shared" si="7"/>
        <v>0</v>
      </c>
      <c r="L62" s="1"/>
      <c r="M62" s="1">
        <f t="shared" si="11"/>
        <v>0</v>
      </c>
      <c r="N62" s="1">
        <v>708.14</v>
      </c>
      <c r="O62" s="1"/>
      <c r="P62" s="111">
        <f t="shared" si="9"/>
        <v>0</v>
      </c>
      <c r="Q62" s="117"/>
      <c r="R62" s="117">
        <v>0</v>
      </c>
      <c r="S62" s="111">
        <f t="shared" si="10"/>
        <v>0</v>
      </c>
    </row>
    <row r="63" spans="1:19" ht="24.75" customHeight="1">
      <c r="A63" s="115">
        <v>36</v>
      </c>
      <c r="B63" s="112" t="s">
        <v>76</v>
      </c>
      <c r="C63" s="116" t="s">
        <v>172</v>
      </c>
      <c r="D63" s="112" t="s">
        <v>163</v>
      </c>
      <c r="E63" s="112" t="s">
        <v>77</v>
      </c>
      <c r="F63" s="113">
        <v>3</v>
      </c>
      <c r="G63" s="114"/>
      <c r="H63" s="114">
        <v>0</v>
      </c>
      <c r="I63" s="114">
        <f aca="true" t="shared" si="12" ref="I63:I68">ROUND(F63*(G63+H63),2)</f>
        <v>0</v>
      </c>
      <c r="J63" s="112">
        <f aca="true" t="shared" si="13" ref="J63:J68">ROUND(F63*(N63),2)</f>
        <v>2124.42</v>
      </c>
      <c r="K63" s="1">
        <f aca="true" t="shared" si="14" ref="K63:K68">ROUND(F63*(O63),2)</f>
        <v>0</v>
      </c>
      <c r="L63" s="1"/>
      <c r="M63" s="1">
        <f aca="true" t="shared" si="15" ref="M63:M68">ROUND(F63*(G63+H63),2)</f>
        <v>0</v>
      </c>
      <c r="N63" s="1">
        <v>708.14</v>
      </c>
      <c r="O63" s="1"/>
      <c r="P63" s="111">
        <f aca="true" t="shared" si="16" ref="P63:P68">ROUND(F63*(R63),3)</f>
        <v>0</v>
      </c>
      <c r="Q63" s="117"/>
      <c r="R63" s="117">
        <v>0</v>
      </c>
      <c r="S63" s="111">
        <f>ROUND(F63*(X63),3)</f>
        <v>0</v>
      </c>
    </row>
    <row r="64" spans="1:26" ht="15.75" customHeight="1">
      <c r="A64" s="115">
        <v>37</v>
      </c>
      <c r="B64" s="112" t="s">
        <v>76</v>
      </c>
      <c r="C64" s="116" t="s">
        <v>173</v>
      </c>
      <c r="D64" s="112" t="s">
        <v>144</v>
      </c>
      <c r="E64" s="112" t="s">
        <v>64</v>
      </c>
      <c r="F64" s="113">
        <v>144.15</v>
      </c>
      <c r="G64" s="114"/>
      <c r="H64" s="114">
        <v>0</v>
      </c>
      <c r="I64" s="114">
        <f t="shared" si="12"/>
        <v>0</v>
      </c>
      <c r="J64" s="112">
        <f t="shared" si="13"/>
        <v>1104.19</v>
      </c>
      <c r="K64" s="1">
        <f t="shared" si="14"/>
        <v>0</v>
      </c>
      <c r="L64" s="1"/>
      <c r="M64" s="1">
        <f t="shared" si="15"/>
        <v>0</v>
      </c>
      <c r="N64" s="1">
        <v>7.66</v>
      </c>
      <c r="O64" s="1"/>
      <c r="P64" s="111">
        <f t="shared" si="16"/>
        <v>0</v>
      </c>
      <c r="Q64" s="117"/>
      <c r="R64" s="117">
        <v>0</v>
      </c>
      <c r="S64" s="111">
        <f>ROUND(F64*(X64),3)</f>
        <v>0</v>
      </c>
      <c r="X64">
        <v>0</v>
      </c>
      <c r="Z64">
        <v>0</v>
      </c>
    </row>
    <row r="65" spans="1:26" ht="15.75" customHeight="1">
      <c r="A65" s="115">
        <v>38</v>
      </c>
      <c r="B65" s="112" t="s">
        <v>76</v>
      </c>
      <c r="C65" s="116" t="s">
        <v>174</v>
      </c>
      <c r="D65" s="112" t="s">
        <v>118</v>
      </c>
      <c r="E65" s="112" t="s">
        <v>64</v>
      </c>
      <c r="F65" s="113">
        <v>46.95</v>
      </c>
      <c r="G65" s="114"/>
      <c r="H65" s="114">
        <v>0</v>
      </c>
      <c r="I65" s="114">
        <f t="shared" si="12"/>
        <v>0</v>
      </c>
      <c r="J65" s="112">
        <f t="shared" si="13"/>
        <v>239.91</v>
      </c>
      <c r="K65" s="1">
        <f t="shared" si="14"/>
        <v>0</v>
      </c>
      <c r="L65" s="1"/>
      <c r="M65" s="1">
        <f t="shared" si="15"/>
        <v>0</v>
      </c>
      <c r="N65" s="1">
        <v>5.11</v>
      </c>
      <c r="O65" s="1"/>
      <c r="P65" s="111">
        <f t="shared" si="16"/>
        <v>0</v>
      </c>
      <c r="Q65" s="117"/>
      <c r="R65" s="117">
        <v>0</v>
      </c>
      <c r="S65" s="111">
        <f>ROUND(F65*(X65),3)</f>
        <v>0</v>
      </c>
      <c r="X65">
        <v>0</v>
      </c>
      <c r="Z65">
        <v>0</v>
      </c>
    </row>
    <row r="66" spans="1:19" ht="15.75" customHeight="1">
      <c r="A66" s="115">
        <v>39</v>
      </c>
      <c r="B66" s="112" t="s">
        <v>76</v>
      </c>
      <c r="C66" s="116" t="s">
        <v>175</v>
      </c>
      <c r="D66" s="112" t="s">
        <v>98</v>
      </c>
      <c r="E66" s="112" t="s">
        <v>63</v>
      </c>
      <c r="F66" s="113">
        <v>217.26</v>
      </c>
      <c r="G66" s="114"/>
      <c r="H66" s="114">
        <v>0</v>
      </c>
      <c r="I66" s="114">
        <f t="shared" si="12"/>
        <v>0</v>
      </c>
      <c r="J66" s="112">
        <f t="shared" si="13"/>
        <v>13144.23</v>
      </c>
      <c r="K66" s="1">
        <f t="shared" si="14"/>
        <v>0</v>
      </c>
      <c r="L66" s="1"/>
      <c r="M66" s="1">
        <f t="shared" si="15"/>
        <v>0</v>
      </c>
      <c r="N66" s="1">
        <v>60.5</v>
      </c>
      <c r="O66" s="1"/>
      <c r="P66" s="111">
        <f t="shared" si="16"/>
        <v>0</v>
      </c>
      <c r="Q66" s="117"/>
      <c r="R66" s="117">
        <v>0</v>
      </c>
      <c r="S66" s="111">
        <v>0</v>
      </c>
    </row>
    <row r="67" spans="1:26" ht="15.75" customHeight="1">
      <c r="A67" s="115">
        <v>40</v>
      </c>
      <c r="B67" s="112" t="s">
        <v>76</v>
      </c>
      <c r="C67" s="116" t="s">
        <v>176</v>
      </c>
      <c r="D67" s="112" t="s">
        <v>107</v>
      </c>
      <c r="E67" s="112" t="s">
        <v>64</v>
      </c>
      <c r="F67" s="113">
        <v>265.5</v>
      </c>
      <c r="G67" s="114"/>
      <c r="H67" s="114">
        <v>0</v>
      </c>
      <c r="I67" s="114">
        <f t="shared" si="12"/>
        <v>0</v>
      </c>
      <c r="J67" s="112">
        <f t="shared" si="13"/>
        <v>9114.62</v>
      </c>
      <c r="K67" s="1">
        <f t="shared" si="14"/>
        <v>0</v>
      </c>
      <c r="L67" s="1"/>
      <c r="M67" s="1">
        <f t="shared" si="15"/>
        <v>0</v>
      </c>
      <c r="N67" s="1">
        <v>34.33</v>
      </c>
      <c r="O67" s="1"/>
      <c r="P67" s="111">
        <f t="shared" si="16"/>
        <v>0</v>
      </c>
      <c r="Q67" s="117"/>
      <c r="R67" s="117">
        <v>0</v>
      </c>
      <c r="S67" s="111">
        <f>ROUND(F67*(X67),3)</f>
        <v>0</v>
      </c>
      <c r="X67">
        <v>0</v>
      </c>
      <c r="Z67">
        <v>0</v>
      </c>
    </row>
    <row r="68" spans="1:19" ht="15.75" customHeight="1">
      <c r="A68" s="115">
        <v>41</v>
      </c>
      <c r="B68" s="112" t="s">
        <v>76</v>
      </c>
      <c r="C68" s="116" t="s">
        <v>177</v>
      </c>
      <c r="D68" s="112" t="s">
        <v>148</v>
      </c>
      <c r="E68" s="112" t="s">
        <v>64</v>
      </c>
      <c r="F68" s="113">
        <v>48.6</v>
      </c>
      <c r="G68" s="114"/>
      <c r="H68" s="114">
        <v>0</v>
      </c>
      <c r="I68" s="114">
        <f t="shared" si="12"/>
        <v>0</v>
      </c>
      <c r="J68" s="112">
        <f t="shared" si="13"/>
        <v>1668.44</v>
      </c>
      <c r="K68" s="1">
        <f t="shared" si="14"/>
        <v>0</v>
      </c>
      <c r="L68" s="1"/>
      <c r="M68" s="1">
        <f t="shared" si="15"/>
        <v>0</v>
      </c>
      <c r="N68" s="1">
        <v>34.33</v>
      </c>
      <c r="O68" s="1"/>
      <c r="P68" s="111">
        <f t="shared" si="16"/>
        <v>0</v>
      </c>
      <c r="Q68" s="117"/>
      <c r="R68" s="117">
        <v>0</v>
      </c>
      <c r="S68" s="111">
        <f>ROUND(F68*(X68),3)</f>
        <v>0</v>
      </c>
    </row>
    <row r="69" spans="1:19" ht="15.75" customHeight="1">
      <c r="A69" s="115">
        <v>42</v>
      </c>
      <c r="B69" s="112" t="s">
        <v>76</v>
      </c>
      <c r="C69" s="116" t="s">
        <v>178</v>
      </c>
      <c r="D69" s="112" t="s">
        <v>179</v>
      </c>
      <c r="E69" s="112" t="s">
        <v>64</v>
      </c>
      <c r="F69" s="113">
        <v>97.2</v>
      </c>
      <c r="G69" s="114"/>
      <c r="H69" s="114">
        <v>0</v>
      </c>
      <c r="I69" s="114">
        <f>ROUND(F69*(G69+H69),2)</f>
        <v>0</v>
      </c>
      <c r="J69" s="112">
        <f>ROUND(F69*(N69),2)</f>
        <v>3336.88</v>
      </c>
      <c r="K69" s="1">
        <f>ROUND(F69*(O69),2)</f>
        <v>0</v>
      </c>
      <c r="L69" s="1"/>
      <c r="M69" s="1">
        <f>ROUND(F69*(G69+H69),2)</f>
        <v>0</v>
      </c>
      <c r="N69" s="1">
        <v>34.33</v>
      </c>
      <c r="O69" s="1"/>
      <c r="P69" s="111">
        <f>ROUND(F69*(R69),3)</f>
        <v>0</v>
      </c>
      <c r="Q69" s="117"/>
      <c r="R69" s="117">
        <v>0</v>
      </c>
      <c r="S69" s="111">
        <f>ROUND(F69*(X69),3)</f>
        <v>0</v>
      </c>
    </row>
    <row r="70" spans="1:19" ht="12.75">
      <c r="A70" s="97"/>
      <c r="B70" s="97"/>
      <c r="C70" s="97"/>
      <c r="D70" s="97" t="s">
        <v>78</v>
      </c>
      <c r="E70" s="97"/>
      <c r="F70" s="111"/>
      <c r="G70" s="100">
        <f>ROUND((SUM(L40:L69))/1,2)</f>
        <v>0</v>
      </c>
      <c r="H70" s="100">
        <f>ROUND((SUM(M40:M69))/1,2)</f>
        <v>0</v>
      </c>
      <c r="I70" s="100">
        <f>ROUND((SUM(I40:I69))/1,2)</f>
        <v>0</v>
      </c>
      <c r="J70" s="97"/>
      <c r="K70" s="97"/>
      <c r="L70" s="97">
        <f>ROUND((SUM(L40:L67))/1,2)</f>
        <v>0</v>
      </c>
      <c r="M70" s="97">
        <f>ROUND((SUM(M40:M67))/1,2)</f>
        <v>0</v>
      </c>
      <c r="N70" s="97"/>
      <c r="O70" s="97"/>
      <c r="P70" s="118">
        <f>ROUND((SUM(P40:P69))/1,2)</f>
        <v>0</v>
      </c>
      <c r="S70" s="111">
        <f>ROUND((SUM(S40:S69))/1,2)</f>
        <v>0</v>
      </c>
    </row>
    <row r="71" spans="1:19" ht="12.75">
      <c r="A71" s="97"/>
      <c r="B71" s="97"/>
      <c r="C71" s="97"/>
      <c r="D71" s="97"/>
      <c r="E71" s="97"/>
      <c r="F71" s="111"/>
      <c r="G71" s="100"/>
      <c r="H71" s="100"/>
      <c r="I71" s="100"/>
      <c r="J71" s="97"/>
      <c r="K71" s="97"/>
      <c r="L71" s="97"/>
      <c r="M71" s="97"/>
      <c r="N71" s="97"/>
      <c r="O71" s="97"/>
      <c r="P71" s="118"/>
      <c r="S71" s="111"/>
    </row>
    <row r="72" spans="1:19" ht="12.75">
      <c r="A72" s="97"/>
      <c r="B72" s="97"/>
      <c r="C72" s="97"/>
      <c r="D72" s="97" t="s">
        <v>91</v>
      </c>
      <c r="E72" s="97"/>
      <c r="F72" s="111"/>
      <c r="G72" s="98"/>
      <c r="H72" s="98"/>
      <c r="I72" s="98"/>
      <c r="J72" s="97"/>
      <c r="K72" s="97"/>
      <c r="L72" s="97"/>
      <c r="M72" s="97"/>
      <c r="N72" s="97"/>
      <c r="O72" s="97"/>
      <c r="P72" s="97"/>
      <c r="Q72" s="94"/>
      <c r="R72" s="94"/>
      <c r="S72" s="97"/>
    </row>
    <row r="73" spans="1:22" ht="22.5">
      <c r="A73" s="115">
        <v>43</v>
      </c>
      <c r="B73" s="97"/>
      <c r="C73" s="127" t="s">
        <v>114</v>
      </c>
      <c r="D73" s="128" t="s">
        <v>115</v>
      </c>
      <c r="E73" s="128" t="s">
        <v>65</v>
      </c>
      <c r="F73" s="129">
        <v>191.1</v>
      </c>
      <c r="G73" s="130">
        <v>0</v>
      </c>
      <c r="H73" s="130"/>
      <c r="I73" s="130">
        <f>ROUND(F73*(G73+H73),2)</f>
        <v>0</v>
      </c>
      <c r="J73" s="128">
        <f>ROUND(F73*(N73),2)</f>
        <v>164.35</v>
      </c>
      <c r="K73" s="131">
        <f>ROUND(F73*(O73),2)</f>
        <v>0</v>
      </c>
      <c r="L73" s="131">
        <f>ROUND(F73*(G73),2)</f>
        <v>0</v>
      </c>
      <c r="M73" s="131">
        <f>ROUND(F73*(H73),2)</f>
        <v>0</v>
      </c>
      <c r="N73" s="131">
        <v>0.86</v>
      </c>
      <c r="O73" s="131"/>
      <c r="P73" s="132"/>
      <c r="Q73" s="132"/>
      <c r="R73" s="132"/>
      <c r="S73" s="131">
        <f>ROUND(F73*(P73),3)</f>
        <v>0</v>
      </c>
      <c r="T73" s="133"/>
      <c r="U73" s="133"/>
      <c r="V73" s="132"/>
    </row>
    <row r="74" spans="1:22" ht="22.5">
      <c r="A74" s="115">
        <v>44</v>
      </c>
      <c r="B74" s="97"/>
      <c r="C74" s="127" t="s">
        <v>116</v>
      </c>
      <c r="D74" s="128" t="s">
        <v>117</v>
      </c>
      <c r="E74" s="128" t="s">
        <v>65</v>
      </c>
      <c r="F74" s="129">
        <v>191.1</v>
      </c>
      <c r="G74" s="130">
        <v>0</v>
      </c>
      <c r="H74" s="130"/>
      <c r="I74" s="130">
        <f>ROUND(F74*(G74+H74),2)</f>
        <v>0</v>
      </c>
      <c r="J74" s="128">
        <f>ROUND(F74*(N74),2)</f>
        <v>36.31</v>
      </c>
      <c r="K74" s="131">
        <f>ROUND(F74*(O74),2)</f>
        <v>0</v>
      </c>
      <c r="L74" s="131">
        <f>ROUND(F74*(G74),2)</f>
        <v>0</v>
      </c>
      <c r="M74" s="131">
        <f>ROUND(F74*(H74),2)</f>
        <v>0</v>
      </c>
      <c r="N74" s="131">
        <v>0.19</v>
      </c>
      <c r="O74" s="131"/>
      <c r="P74" s="132">
        <v>3E-05</v>
      </c>
      <c r="Q74" s="132"/>
      <c r="R74" s="132">
        <v>3E-05</v>
      </c>
      <c r="S74" s="131">
        <f>ROUND(F74*(P74),3)</f>
        <v>0.006</v>
      </c>
      <c r="T74" s="133"/>
      <c r="U74" s="133"/>
      <c r="V74" s="132"/>
    </row>
    <row r="75" spans="1:19" ht="12.75">
      <c r="A75" s="115">
        <v>45</v>
      </c>
      <c r="B75" s="112" t="s">
        <v>94</v>
      </c>
      <c r="C75" s="116" t="s">
        <v>95</v>
      </c>
      <c r="D75" s="112" t="s">
        <v>96</v>
      </c>
      <c r="E75" s="112" t="s">
        <v>65</v>
      </c>
      <c r="F75" s="113">
        <v>333.7</v>
      </c>
      <c r="G75" s="114">
        <v>0</v>
      </c>
      <c r="H75" s="114"/>
      <c r="I75" s="114">
        <f>ROUND(F75*(G75+H75),2)</f>
        <v>0</v>
      </c>
      <c r="J75" s="112">
        <f>ROUND(F75*(N75),2)</f>
        <v>180.2</v>
      </c>
      <c r="K75" s="1">
        <f>ROUND(F75*(O75),2)</f>
        <v>0</v>
      </c>
      <c r="L75" s="1">
        <f>ROUND(F75*(G75+H75),2)</f>
        <v>0</v>
      </c>
      <c r="M75" s="1"/>
      <c r="N75" s="1">
        <v>0.54</v>
      </c>
      <c r="O75" s="1"/>
      <c r="P75" s="111">
        <f>ROUND(F75*(R75),3)</f>
        <v>0.057</v>
      </c>
      <c r="Q75" s="117"/>
      <c r="R75" s="117">
        <v>0.00017</v>
      </c>
      <c r="S75" s="111">
        <f>ROUND(F75*(X75),3)</f>
        <v>0</v>
      </c>
    </row>
    <row r="76" spans="1:19" ht="22.5">
      <c r="A76" s="115">
        <v>46</v>
      </c>
      <c r="B76" s="112" t="s">
        <v>94</v>
      </c>
      <c r="C76" s="116" t="s">
        <v>104</v>
      </c>
      <c r="D76" s="112" t="s">
        <v>105</v>
      </c>
      <c r="E76" s="112" t="s">
        <v>65</v>
      </c>
      <c r="F76" s="113">
        <v>333.7</v>
      </c>
      <c r="G76" s="114">
        <v>0</v>
      </c>
      <c r="H76" s="114"/>
      <c r="I76" s="114">
        <f>ROUND(F76*(G76+H76),2)</f>
        <v>0</v>
      </c>
      <c r="J76" s="112">
        <f>ROUND(F76*(N76),2)</f>
        <v>854.27</v>
      </c>
      <c r="K76" s="1">
        <f>ROUND(F76*(O76),2)</f>
        <v>0</v>
      </c>
      <c r="L76" s="1">
        <f>ROUND(F76*(G76+H76),2)</f>
        <v>0</v>
      </c>
      <c r="M76" s="1"/>
      <c r="N76" s="1">
        <v>2.56</v>
      </c>
      <c r="O76" s="1"/>
      <c r="P76" s="111">
        <f>ROUND(F76*(R76),3)</f>
        <v>0.067</v>
      </c>
      <c r="Q76" s="117"/>
      <c r="R76" s="117">
        <v>0.0002</v>
      </c>
      <c r="S76" s="111">
        <f>ROUND(F76*(X76),3)</f>
        <v>0</v>
      </c>
    </row>
    <row r="77" spans="1:19" ht="12.75">
      <c r="A77" s="97"/>
      <c r="B77" s="97"/>
      <c r="C77" s="97"/>
      <c r="D77" s="97" t="s">
        <v>91</v>
      </c>
      <c r="E77" s="97"/>
      <c r="F77" s="111"/>
      <c r="G77" s="100">
        <f>I77</f>
        <v>0</v>
      </c>
      <c r="H77" s="100"/>
      <c r="I77" s="100">
        <f>ROUND((SUM(I72:I76))/1,2)</f>
        <v>0</v>
      </c>
      <c r="J77" s="97"/>
      <c r="K77" s="97"/>
      <c r="L77" s="97">
        <f>ROUND((SUM(L72:L76))/1,2)</f>
        <v>0</v>
      </c>
      <c r="M77" s="97">
        <f>ROUND((SUM(M72:M76))/1,2)</f>
        <v>0</v>
      </c>
      <c r="N77" s="97"/>
      <c r="O77" s="97"/>
      <c r="P77" s="118">
        <f>ROUND((SUM(P72:P76))/1,2)</f>
        <v>0.12</v>
      </c>
      <c r="S77" s="111">
        <f>ROUND((SUM(S72:S76))/1,2)</f>
        <v>0.01</v>
      </c>
    </row>
    <row r="78" spans="1:19" ht="12.75">
      <c r="A78" s="1"/>
      <c r="B78" s="1"/>
      <c r="C78" s="1"/>
      <c r="D78" s="1"/>
      <c r="E78" s="1"/>
      <c r="F78" s="104"/>
      <c r="G78" s="91"/>
      <c r="H78" s="91"/>
      <c r="I78" s="91"/>
      <c r="J78" s="1"/>
      <c r="K78" s="1"/>
      <c r="L78" s="1"/>
      <c r="M78" s="1"/>
      <c r="N78" s="1"/>
      <c r="O78" s="1"/>
      <c r="P78" s="1"/>
      <c r="S78" s="1"/>
    </row>
    <row r="79" spans="1:19" ht="12.75">
      <c r="A79" s="97"/>
      <c r="B79" s="97"/>
      <c r="C79" s="97"/>
      <c r="D79" s="2" t="s">
        <v>52</v>
      </c>
      <c r="E79" s="97"/>
      <c r="F79" s="111"/>
      <c r="G79" s="100">
        <f>ROUND((SUM(L39:L78))/2,2)</f>
        <v>0</v>
      </c>
      <c r="H79" s="100">
        <f>ROUND((SUM(M39:M78))/2,2)</f>
        <v>0</v>
      </c>
      <c r="I79" s="100">
        <f>ROUND((SUM(I39:I78))/2,2)</f>
        <v>0</v>
      </c>
      <c r="J79" s="97"/>
      <c r="K79" s="97"/>
      <c r="L79" s="97">
        <f>ROUND((SUM(L39:L78))/2,2)</f>
        <v>0</v>
      </c>
      <c r="M79" s="97">
        <f>ROUND((SUM(M39:M78))/2,2)</f>
        <v>0</v>
      </c>
      <c r="N79" s="97"/>
      <c r="O79" s="97"/>
      <c r="P79" s="118">
        <f>ROUND((SUM(P39:P78))/2,2)</f>
        <v>0.12</v>
      </c>
      <c r="S79" s="118">
        <f>ROUND((SUM(S39:S78))/2,2)</f>
        <v>0.01</v>
      </c>
    </row>
    <row r="80" spans="1:26" ht="15">
      <c r="A80" s="123" t="s">
        <v>103</v>
      </c>
      <c r="B80" s="120"/>
      <c r="C80" s="120"/>
      <c r="D80" s="120"/>
      <c r="E80" s="120"/>
      <c r="F80" s="121" t="s">
        <v>53</v>
      </c>
      <c r="G80" s="122">
        <f>ROUND((SUM(L14:L79))/3,2)</f>
        <v>0</v>
      </c>
      <c r="H80" s="122">
        <f>ROUND((SUM(M14:M79))/3,2)</f>
        <v>0</v>
      </c>
      <c r="I80" s="122">
        <f>ROUND((SUM(I14:I79))/3,2)</f>
        <v>0</v>
      </c>
      <c r="J80" s="120"/>
      <c r="K80" s="120">
        <f>ROUND((SUM(K14:K79)),2)</f>
        <v>0</v>
      </c>
      <c r="L80" s="120">
        <f>ROUND((SUM(L14:L79))/3,2)</f>
        <v>0</v>
      </c>
      <c r="M80" s="120">
        <f>ROUND((SUM(M14:M79))/3,2)</f>
        <v>0</v>
      </c>
      <c r="N80" s="120"/>
      <c r="O80" s="120"/>
      <c r="P80" s="121">
        <f>ROUND((SUM(P14:P79))/3,2)</f>
        <v>2.08</v>
      </c>
      <c r="S80" s="121">
        <f>ROUND((SUM(S14:S79))/3,2)</f>
        <v>2.88</v>
      </c>
      <c r="Z80">
        <f>(SUM(Z14:Z79))</f>
        <v>0</v>
      </c>
    </row>
  </sheetData>
  <sheetProtection/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headerFooter alignWithMargins="0">
    <oddHeader>&amp;C&amp;"Arial,Tučné"&amp; Rozpočet MŠ Jaltská 33, Košice - výmena okien a dverí / SO 01 - Vlastný objekt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Používateľ systému Windows</cp:lastModifiedBy>
  <cp:lastPrinted>2021-06-30T13:11:53Z</cp:lastPrinted>
  <dcterms:created xsi:type="dcterms:W3CDTF">2016-03-05T08:36:05Z</dcterms:created>
  <dcterms:modified xsi:type="dcterms:W3CDTF">2021-06-30T13:23:56Z</dcterms:modified>
  <cp:category/>
  <cp:version/>
  <cp:contentType/>
  <cp:contentStatus/>
</cp:coreProperties>
</file>